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8" windowWidth="20736" windowHeight="11760" activeTab="2"/>
  </bookViews>
  <sheets>
    <sheet name="Introduction" sheetId="1" r:id="rId1"/>
    <sheet name="Joint Baseline Calculator" sheetId="2" r:id="rId2"/>
    <sheet name="NHSE Only Baseline Calculator" sheetId="3" r:id="rId3"/>
    <sheet name="LQ Bed Days Adjustor" sheetId="4" r:id="rId4"/>
  </sheets>
  <externalReferences>
    <externalReference r:id="rId8"/>
  </externalReferences>
  <definedNames>
    <definedName name="ATs">'[1]ATs'!$B$2:$B$11</definedName>
    <definedName name="Providers">'[1]Providers'!$C$2:$C$1230</definedName>
  </definedNames>
  <calcPr fullCalcOnLoad="1"/>
  <pivotCaches>
    <pivotCache cacheId="1" r:id="rId5"/>
  </pivotCaches>
</workbook>
</file>

<file path=xl/sharedStrings.xml><?xml version="1.0" encoding="utf-8"?>
<sst xmlns="http://schemas.openxmlformats.org/spreadsheetml/2006/main" count="439" uniqueCount="336">
  <si>
    <t>Expected level of 'criteria not met' admissions</t>
  </si>
  <si>
    <t>Expected percentage reduction</t>
  </si>
  <si>
    <t>Expected level of 'criteria not met' bed days</t>
  </si>
  <si>
    <t>% of days the software is used &amp; records provided:</t>
  </si>
  <si>
    <t>Implementation payment: Fixed payment to cover start up costs</t>
  </si>
  <si>
    <t>£80-200k will be applied to cover your start up costs this will vary according to the size and scale of your CUR Programme</t>
  </si>
  <si>
    <t>Implementation payment: Calculation of scale
Number of beds x £150 (to max £120k)</t>
  </si>
  <si>
    <t>Training CQUIN Payment (£300 per newly trained person) in 2016/17</t>
  </si>
  <si>
    <t>£300 x newly trained staff numbers</t>
  </si>
  <si>
    <t>Installation &amp; Implementation (CUR 1) - Sub total</t>
  </si>
  <si>
    <t>Total CQUIN Guide Value</t>
  </si>
  <si>
    <t>Reporting (CUR 2) Sub Total</t>
  </si>
  <si>
    <t>Reporting (CUR 3) Sub Total</t>
  </si>
  <si>
    <t>Inputs</t>
  </si>
  <si>
    <t>Benefits Realisation - Impact (CUR 2)</t>
  </si>
  <si>
    <t>CQUIN @ an average price per admission</t>
  </si>
  <si>
    <t>Provider Total Income eligible for CQUIN (£m)</t>
  </si>
  <si>
    <t>Number of beds x £150 (to max £120k)</t>
  </si>
  <si>
    <t>Details</t>
  </si>
  <si>
    <t>Assumptions &amp; Inputs</t>
  </si>
  <si>
    <t>CQUIN Value 
£</t>
  </si>
  <si>
    <t xml:space="preserve"> Apply % usage trajectory agreed locally</t>
  </si>
  <si>
    <t>CQUIN @ Average price per bed day</t>
  </si>
  <si>
    <t>Calculation of use - £120 x number of beds x proportion of full year</t>
  </si>
  <si>
    <t>This calculation is based on £120 x number of beds  x  proportion of full year implementation</t>
  </si>
  <si>
    <t>Fixed payment to reflect additional coverage - A&amp;E</t>
  </si>
  <si>
    <t>Total bed days associated with Active CUR wards at a standard Occupancy level</t>
  </si>
  <si>
    <t>£m</t>
  </si>
  <si>
    <t>Monthly Reporting to Commissioners, quarterly reporting to Board</t>
  </si>
  <si>
    <t>Quarterly reporting to all stakeholders, active participation to address.</t>
  </si>
  <si>
    <t>CUR CQUIN guide calculated as a proportion of total eligible income</t>
  </si>
  <si>
    <t>CCG</t>
  </si>
  <si>
    <t>NHSE</t>
  </si>
  <si>
    <t>CCG CQUIN Value £</t>
  </si>
  <si>
    <t>NHSE CQUIN Value £</t>
  </si>
  <si>
    <t>Implement in A&amp;E emergency admissions</t>
  </si>
  <si>
    <t>Total emergency admissions (per annum)</t>
  </si>
  <si>
    <t>Reporting (CUR 3)</t>
  </si>
  <si>
    <t>Planning &amp; Implementation (CUR 1)</t>
  </si>
  <si>
    <t>1 to 6</t>
  </si>
  <si>
    <t>Payment trigger "Element"</t>
  </si>
  <si>
    <t>A</t>
  </si>
  <si>
    <t>B</t>
  </si>
  <si>
    <t>C</t>
  </si>
  <si>
    <t>D</t>
  </si>
  <si>
    <t>E</t>
  </si>
  <si>
    <t>F</t>
  </si>
  <si>
    <t>G</t>
  </si>
  <si>
    <t>H</t>
  </si>
  <si>
    <t>I</t>
  </si>
  <si>
    <t>Payment ID</t>
  </si>
  <si>
    <t>Speciality_name</t>
  </si>
  <si>
    <t>(All)</t>
  </si>
  <si>
    <t>Is_Specialised</t>
  </si>
  <si>
    <t>Spec</t>
  </si>
  <si>
    <t>Row Labels</t>
  </si>
  <si>
    <t>Sum of Total days</t>
  </si>
  <si>
    <t>Sum of Total days over trimpoint</t>
  </si>
  <si>
    <t>Sum of total days over lower quartile</t>
  </si>
  <si>
    <t>Percentage of days over lower quartile</t>
  </si>
  <si>
    <t>East Midlands</t>
  </si>
  <si>
    <t>RD8: Milton Keynes Hospital NHS Foundation Trust</t>
  </si>
  <si>
    <t>RFS: Chesterfield Royal Hospital NHS Foundation Trust</t>
  </si>
  <si>
    <t>RHA: Nottinghamshire Healthcare NHS Foundation Trust</t>
  </si>
  <si>
    <t>RK5: Sherwood Forest Hospitals NHS Foundation Trust</t>
  </si>
  <si>
    <t>RNQ: Kettering General Hospital NHS Foundation Trust</t>
  </si>
  <si>
    <t>RNS: Northampton General Hospital NHS Trust</t>
  </si>
  <si>
    <t>RT5: Leicestershire Partnership NHS Trust</t>
  </si>
  <si>
    <t>RTG: Derby Teaching Hospitals NHS Foundation Trust</t>
  </si>
  <si>
    <t>RWD: United Lincolnshire Hospitals NHS Trust</t>
  </si>
  <si>
    <t>RWE: University Hospitals of Leicester NHS Trust</t>
  </si>
  <si>
    <t>RX1: Nottingham University Hospitals NHS Trust</t>
  </si>
  <si>
    <t>East of England</t>
  </si>
  <si>
    <t>RAJ: Southend University Hospital NHS Foundation Trust</t>
  </si>
  <si>
    <t>RC1: Bedford Hospital NHS Trust</t>
  </si>
  <si>
    <t>RC9: Luton and Dunstable University Hospital NHS Foundation Trust</t>
  </si>
  <si>
    <t>RCX: The Queen Elizabeth Hospital, King's Lynn, NHS Foundation Trust</t>
  </si>
  <si>
    <t>RDD: Basildon and Thurrock University Hospitals NHS Foundation Trust</t>
  </si>
  <si>
    <t>RDE: Colchester Hospital University NHS Foundation Trust</t>
  </si>
  <si>
    <t>RGM: Papworth Hospital NHS Foundation Trust</t>
  </si>
  <si>
    <t>RGN: Peterborough and Stamford Hospitals NHS Foundation Trust</t>
  </si>
  <si>
    <t>RGP: James Paget University Hospitals NHS Foundation Trust</t>
  </si>
  <si>
    <t>RGQ: Ipswich Hospital NHS Trust</t>
  </si>
  <si>
    <t>RGR: West Suffolk NHS Foundation Trust</t>
  </si>
  <si>
    <t>RGT: Cambridge University Hospitals NHS Foundation Trust</t>
  </si>
  <si>
    <t>RM1: Norfolk and Norwich University Hospitals NHS Foundation Trust</t>
  </si>
  <si>
    <t>RQ8: Mid Essex Hospital Services NHS Trust</t>
  </si>
  <si>
    <t>RQQTC: The Huntingdon NHS Treatment Centre</t>
  </si>
  <si>
    <t>RQW: The Princess Alexandra Hospital NHS Trust</t>
  </si>
  <si>
    <t>RWG: West Hertfordshire Hospitals NHS Trust</t>
  </si>
  <si>
    <t>RWH: East and North Hertfordshire NHS Trust</t>
  </si>
  <si>
    <t>RY3: Norfolk Community Health and Care NHS Trust</t>
  </si>
  <si>
    <t>RYV: Cambridgeshire Community Services NHS Trust</t>
  </si>
  <si>
    <t>London</t>
  </si>
  <si>
    <t>R1H: Barts Health NHS Trust</t>
  </si>
  <si>
    <t>RAL: Royal Free London NHS Foundation Trust</t>
  </si>
  <si>
    <t>RAN: Royal National Orthopaedic Hospital NHS Trust</t>
  </si>
  <si>
    <t>RAP: North Middlesex University Hospital NHS Trust</t>
  </si>
  <si>
    <t>RAS: The Hillingdon Hospitals NHS Foundation Trust</t>
  </si>
  <si>
    <t>RAT: North East London NHS Foundation Trust</t>
  </si>
  <si>
    <t>RAX: Kingston Hospital NHS Foundation Trust</t>
  </si>
  <si>
    <t>RC3: Ealing Hospital NHS Trust</t>
  </si>
  <si>
    <t>RF4: Barking, Havering and Redbridge University Hospitals NHS Trust</t>
  </si>
  <si>
    <t>RFW: West Middlesex University Hospital NHS Trust</t>
  </si>
  <si>
    <t>RJ137: Tunbridge Wells Kidney Treatment Centre</t>
  </si>
  <si>
    <t>RJ2: Lewisham and Greenwich NHS Trust</t>
  </si>
  <si>
    <t>RJ6: Croydon Health Services NHS Trust</t>
  </si>
  <si>
    <t>RJ7: St George's University Hospitals NHS Foundation Trust</t>
  </si>
  <si>
    <t>RJZ: King's College Hospital NHS Foundation Trust</t>
  </si>
  <si>
    <t>RKE: The Whittington Hospital NHS Trust</t>
  </si>
  <si>
    <t>RP4: Great Ormond Street Hospital For Children NHS Foundation Trust</t>
  </si>
  <si>
    <t>RP6RT: Retinoic Acid4</t>
  </si>
  <si>
    <t>RPY: The Royal Marsden NHS Foundation Trust</t>
  </si>
  <si>
    <t>RQM: Chelsea and Westminster Hospital NHS Foundation Trust</t>
  </si>
  <si>
    <t>RQX: Homerton University Hospital NHS Foundation Trust</t>
  </si>
  <si>
    <t>RRP: Barnet, Enfield and Haringey Mental Health NHS Trust</t>
  </si>
  <si>
    <t>RRV: University College London Hospitals NHS Foundation Trust</t>
  </si>
  <si>
    <t>RT3: Royal Brompton &amp; Harefield NHS Foundation Trust</t>
  </si>
  <si>
    <t>RV3: Central and North West London NHS Foundation Trust</t>
  </si>
  <si>
    <t>RV8: North West London Hospitals NHS Trust</t>
  </si>
  <si>
    <t>RVL: Barnet and Chase Farm Hospitals NHS Trust</t>
  </si>
  <si>
    <t>RVRTC: South West London Elective Orthopaedic Centre</t>
  </si>
  <si>
    <t>RYJ: Imperial College Healthcare NHS Trust</t>
  </si>
  <si>
    <t>North East</t>
  </si>
  <si>
    <t>RE9: South Tyneside NHS Foundation Trust</t>
  </si>
  <si>
    <t>RLN: City Hospitals Sunderland NHS Foundation Trust</t>
  </si>
  <si>
    <t>RNL: North Cumbria University Hospitals NHS Trust</t>
  </si>
  <si>
    <t>RNN: Cumbria Partnership NHS Foundation Trust</t>
  </si>
  <si>
    <t>RR714: Rheumatology Qeh</t>
  </si>
  <si>
    <t>RTD: The Newcastle Upon Tyne Hospitals NHS Foundation Trust</t>
  </si>
  <si>
    <t>RTF: Northumbria Healthcare NHS Foundation Trust</t>
  </si>
  <si>
    <t>RTR: South Tees Hospitals NHS Foundation Trust</t>
  </si>
  <si>
    <t>RVW: North Tees and Hartlepool NHS Foundation Trust</t>
  </si>
  <si>
    <t>RXP: County Durham and Darlington NHS Foundation Trust</t>
  </si>
  <si>
    <t>North West</t>
  </si>
  <si>
    <t>RBL: Wirral University Teaching Hospital NHS Foundation Trust</t>
  </si>
  <si>
    <t>RBN: St Helens and Knowsley Hospitals NHS Trust</t>
  </si>
  <si>
    <t>RBQ: Liverpool Heart and Chest Hospital NHS Foundation Trust</t>
  </si>
  <si>
    <t>RBS: Alder Hey Children's NHS Foundation Trust</t>
  </si>
  <si>
    <t>RBT: Mid Cheshire Hospitals NHS Foundation Trust</t>
  </si>
  <si>
    <t>RBV: The Christie NHS Foundation Trust</t>
  </si>
  <si>
    <t>REM: Aintree University Hospital NHS Foundation Trust</t>
  </si>
  <si>
    <t>REN: The Clatterbridge Cancer Centre NHS Foundation Trust</t>
  </si>
  <si>
    <t>REP: Liverpool Women's NHS Foundation Trust</t>
  </si>
  <si>
    <t>RET: The Walton Centre NHS Foundation Trust</t>
  </si>
  <si>
    <t>RJN: East Cheshire NHS Trust</t>
  </si>
  <si>
    <t>RJR: Countess of Chester Hospital NHS Foundation Trust</t>
  </si>
  <si>
    <t>RM2: University Hospital of South Manchester NHS Foundation Trust</t>
  </si>
  <si>
    <t>RM3: Salford Royal NHS Foundation Trust</t>
  </si>
  <si>
    <t>RMC: Bolton NHS Foundation Trust</t>
  </si>
  <si>
    <t>RMP: Tameside Hospital NHS Foundation Trust</t>
  </si>
  <si>
    <t>RQ6: Royal Liverpool and Broadgreen University Hospitals NHS Trust</t>
  </si>
  <si>
    <t>RRF: Wrightington, Wigan and Leigh NHS Foundation Trust</t>
  </si>
  <si>
    <t>RTX: University Hospitals of Morecambe Bay NHS Foundation Trust</t>
  </si>
  <si>
    <t>RVY: Southport and Ormskirk Hospital NHS Trust</t>
  </si>
  <si>
    <t>RW3: Central Manchester University Hospitals NHS Foundation Trust</t>
  </si>
  <si>
    <t>RW5: Lancashire Care NHS Foundation Trust</t>
  </si>
  <si>
    <t>RW6: Pennine Acute Hospitals NHS Trust</t>
  </si>
  <si>
    <t>RWJ: Stockport NHS Foundation Trust</t>
  </si>
  <si>
    <t>RWW: Warrington and Halton Hospitals NHS Foundation Trust</t>
  </si>
  <si>
    <t>RXL: Blackpool Teaching Hospitals NHS Foundation Trust</t>
  </si>
  <si>
    <t>RXN: Lancashire Teaching Hospitals NHS Foundation Trust</t>
  </si>
  <si>
    <t>RXR: East Lancashire Hospitals NHS Trust</t>
  </si>
  <si>
    <t>South Central</t>
  </si>
  <si>
    <t>R1C: Solent NHS Trust</t>
  </si>
  <si>
    <t>R1FAN: Eye Clinic</t>
  </si>
  <si>
    <t>RBD: Dorset County Hospital NHS Foundation Trust</t>
  </si>
  <si>
    <t>RD3: Poole Hospital NHS Foundation Trust</t>
  </si>
  <si>
    <t>RD7: Heatherwood and Wexham Park Hospitals NHS Foundation Trust</t>
  </si>
  <si>
    <t>RDY: Dorset Healthcare University NHS Foundation Trust</t>
  </si>
  <si>
    <t>RDZ: The Royal Bournemouth and Christchurch Hospitals NHS Foundation Trust</t>
  </si>
  <si>
    <t>RHM: University Hospital Southampton NHS Foundation Trust</t>
  </si>
  <si>
    <t>RHU: Portsmouth Hospitals NHS Trust</t>
  </si>
  <si>
    <t>RHW: Royal Berkshire NHS Foundation Trust</t>
  </si>
  <si>
    <t>RN5: Hampshire Hospitals NHS Foundation Trust</t>
  </si>
  <si>
    <t>RTH: Oxford University Hospitals NHS Trust</t>
  </si>
  <si>
    <t>RW1: Southern Health NHS Foundation Trust</t>
  </si>
  <si>
    <t>RXQ: Buckinghamshire Healthcare NHS Trust</t>
  </si>
  <si>
    <t>South East</t>
  </si>
  <si>
    <t>RA2: Royal Surrey County Hospital NHS Foundation Trust</t>
  </si>
  <si>
    <t>RDU: Frimley Health NHS Foundation Trust</t>
  </si>
  <si>
    <t>RN7: Dartford and Gravesham NHS Trust</t>
  </si>
  <si>
    <t>RPA: Medway NHS Foundation Trust</t>
  </si>
  <si>
    <t>RPC: Queen Victoria Hospital NHS Foundation Trust</t>
  </si>
  <si>
    <t>RTK: Ashford and St Peter's Hospitals NHS Foundation Trust</t>
  </si>
  <si>
    <t>RTP: Surrey and Sussex Healthcare NHS Trust</t>
  </si>
  <si>
    <t>RVV: East Kent Hospitals University NHS Foundation Trust</t>
  </si>
  <si>
    <t>RWF: Maidstone and Tunbridge Wells NHS Trust</t>
  </si>
  <si>
    <t>RXC: East Sussex Healthcare NHS Trust</t>
  </si>
  <si>
    <t>RXH: Brighton and Sussex University Hospitals NHS Trust</t>
  </si>
  <si>
    <t>RYR05: Chichester Treatment Centre</t>
  </si>
  <si>
    <t>South West</t>
  </si>
  <si>
    <t>RA3: Weston Area Health NHS Trust</t>
  </si>
  <si>
    <t>RA4: Yeovil District Hospital NHS Foundation Trust</t>
  </si>
  <si>
    <t>RA7: University Hospitals Bristol NHS Foundation Trust</t>
  </si>
  <si>
    <t>RA9: South Devon Healthcare NHS Foundation Trust</t>
  </si>
  <si>
    <t>RBA: Taunton and Somerset NHS Foundation Trust</t>
  </si>
  <si>
    <t>RBB: Royal National Hospital For Rheumatic Diseases NHS Foundation Trust</t>
  </si>
  <si>
    <t>RBZ: Northern Devon Healthcare NHS Trust</t>
  </si>
  <si>
    <t>RD1: Royal United Hospitals Bath NHS Foundation Trust</t>
  </si>
  <si>
    <t>REFC3: Gastroenterology Clinic</t>
  </si>
  <si>
    <t>RH5: Somerset Partnership NHS Foundation Trust</t>
  </si>
  <si>
    <t>RH8: Royal Devon and Exeter NHS Foundation Trust</t>
  </si>
  <si>
    <t>RK9: Plymouth Hospitals NHS Trust</t>
  </si>
  <si>
    <t>RN3: Great Western Hospitals NHS Foundation Trust</t>
  </si>
  <si>
    <t>RNZ: Salisbury NHS Foundation Trust</t>
  </si>
  <si>
    <t>RTE: Gloucestershire Hospitals NHS Foundation Trust</t>
  </si>
  <si>
    <t>RVJ13: Emersons Green NHS Treatment Centre</t>
  </si>
  <si>
    <t>West Midlands</t>
  </si>
  <si>
    <t>R1E: Staffordshire and Stoke On Trent Partnership NHS Trust</t>
  </si>
  <si>
    <t>RBK: Walsall Healthcare NHS Trust</t>
  </si>
  <si>
    <t>RJC: South Warwickshire NHS Foundation Trust</t>
  </si>
  <si>
    <t>RJDTC: Cannock Chase Treatment Centre</t>
  </si>
  <si>
    <t>RJE: University Hospitals of North Midlands NHS Trust</t>
  </si>
  <si>
    <t>RJF: Burton Hospitals NHS Foundation Trust</t>
  </si>
  <si>
    <t>RKB: University Hospitals Coventry and Warwickshire NHS Trust</t>
  </si>
  <si>
    <t>RL1: The Robert Jones and Agnes Hunt Orthopaedic Hospital NHS Foundation Trust</t>
  </si>
  <si>
    <t>RL4: The Royal Wolverhampton NHS Trust</t>
  </si>
  <si>
    <t>RLQ: Wye Valley NHS Trust</t>
  </si>
  <si>
    <t>RLT: George Eliot Hospital NHS Trust</t>
  </si>
  <si>
    <t>RLU: Birmingham Women's NHS Foundation Trust</t>
  </si>
  <si>
    <t>RNA: The Dudley Group NHS Foundation Trust</t>
  </si>
  <si>
    <t>RQ3: Birmingham Children's Hospital NHS Foundation Trust</t>
  </si>
  <si>
    <t>RR106: Good Hope Hospital Treatment Centre</t>
  </si>
  <si>
    <t>RRJ: The Royal Orthopaedic Hospital NHS Foundation Trust</t>
  </si>
  <si>
    <t>RRK06: Birmingham City Hospital</t>
  </si>
  <si>
    <t>RWPTC: Kidderminster Treatment Centre - Acute Trust</t>
  </si>
  <si>
    <t>RXK: Sandwell and West Birmingham Hospitals NHS Trust</t>
  </si>
  <si>
    <t>RXW: Shrewsbury and Telford Hospital NHS Trust</t>
  </si>
  <si>
    <t>RYW: Birmingham Community Healthcare NHS Trust</t>
  </si>
  <si>
    <t>Yorks and Humber</t>
  </si>
  <si>
    <t>RAE: Bradford Teaching Hospitals NHS Foundation Trust</t>
  </si>
  <si>
    <t>RCB: York Teaching Hospital NHS Foundation Trust</t>
  </si>
  <si>
    <t>RCD: Harrogate and District NHS Foundation Trust</t>
  </si>
  <si>
    <t>RCF: Airedale NHS Foundation Trust</t>
  </si>
  <si>
    <t>RCU: Sheffield Children's NHS Foundation Trust</t>
  </si>
  <si>
    <t>RFF: Barnsley Hospital NHS Foundation Trust</t>
  </si>
  <si>
    <t>RFR: The Rotherham NHS Foundation Trust</t>
  </si>
  <si>
    <t>RHQ: Sheffield Teaching Hospitals NHS Foundation Trust</t>
  </si>
  <si>
    <t>RJL: Northern Lincolnshire and Goole NHS Foundation Trust</t>
  </si>
  <si>
    <t>RP5: Doncaster and Bassetlaw Hospitals NHS Foundation Trust</t>
  </si>
  <si>
    <t>RR8: Leeds Teaching Hospitals NHS Trust</t>
  </si>
  <si>
    <t>RV9A1: Holderness Mh Team</t>
  </si>
  <si>
    <t>RWA: Hull and East Yorkshire Hospitals NHS Trust</t>
  </si>
  <si>
    <t>RWY: Calderdale and Huddersfield NHS Foundation Trust</t>
  </si>
  <si>
    <t>RXE: Rotherham Doncaster and South Humber NHS Foundation Trust</t>
  </si>
  <si>
    <t>RXF09: Pontefract Elective Unit (Treatment Centre)</t>
  </si>
  <si>
    <t>RXG: South West Yorkshire Partnership NHS Foundation Trust</t>
  </si>
  <si>
    <t>No current specialised contract</t>
  </si>
  <si>
    <t>R1A: Worcestershire Health and Care NHS Trust</t>
  </si>
  <si>
    <t>R1G: Torbay and Southern Devon Health and Care NHS Trust</t>
  </si>
  <si>
    <t>R1J: Gloucestershire Care Services NHS Trust</t>
  </si>
  <si>
    <t>RY5: Lincolnshire Community Health Services NHS Trust</t>
  </si>
  <si>
    <t>RY8: Derbyshire Community Health Services NHS Foundation Trust</t>
  </si>
  <si>
    <t>Grand Total</t>
  </si>
  <si>
    <r>
      <rPr>
        <b/>
        <sz val="11"/>
        <color indexed="8"/>
        <rFont val="Calibri"/>
        <family val="2"/>
      </rPr>
      <t xml:space="preserve">LOWER QUARTILE EXCESS BED DAYS ADJUSTER TO LIKELY PROPORTION OF CRITERIA NOT MET BED DAYS. </t>
    </r>
    <r>
      <rPr>
        <sz val="11"/>
        <color theme="1"/>
        <rFont val="Calibri"/>
        <family val="2"/>
      </rPr>
      <t xml:space="preserve">1415 activity (at 1516 rules); quartiles and days above quartile have been calculated at HRG level. All day cases and regular attenders have been excluded from both the calculation of quartiles and the days above quartile. This summary is at total provider level,  and is filtered on only activity identified as specialised in the tNR, although specialty and specialised/non specialised can be selected.
</t>
    </r>
  </si>
  <si>
    <t>UK evidence suggest this proportion of bed days fail CUR Criteria</t>
  </si>
  <si>
    <t>Lower Quartile Bed Days Adjustor to the estimated proportion of bed days that fail CUR criteria=Ratio to average %age days over lower quartile</t>
  </si>
  <si>
    <t>A&amp;E emergency admissions per annum  (default 100% CCG benefit) to be included.</t>
  </si>
  <si>
    <t xml:space="preserve">Input only if CUR will be implemented in A&amp;E </t>
  </si>
  <si>
    <r>
      <t>1.</t>
    </r>
    <r>
      <rPr>
        <b/>
        <sz val="7"/>
        <color indexed="8"/>
        <rFont val="Times New Roman"/>
        <family val="1"/>
      </rPr>
      <t xml:space="preserve">   </t>
    </r>
    <r>
      <rPr>
        <b/>
        <sz val="12"/>
        <color indexed="8"/>
        <rFont val="Arial"/>
        <family val="2"/>
      </rPr>
      <t>Introduction</t>
    </r>
  </si>
  <si>
    <t>This spreadsheet is a tool which should be used as a guide to determine the value of CQUIN payment to be offered based on the scale and timing of implementation, and the scale of ambition to reduce criteria-not-met bed days and admissions. It has been broken down into three elements:</t>
  </si>
  <si>
    <r>
      <t>·</t>
    </r>
    <r>
      <rPr>
        <sz val="7"/>
        <color indexed="8"/>
        <rFont val="Times New Roman"/>
        <family val="1"/>
      </rPr>
      <t xml:space="preserve">            </t>
    </r>
    <r>
      <rPr>
        <sz val="12"/>
        <color indexed="8"/>
        <rFont val="Arial"/>
        <family val="2"/>
      </rPr>
      <t>CUR 1 - Planning &amp; Implementation</t>
    </r>
  </si>
  <si>
    <r>
      <t>·</t>
    </r>
    <r>
      <rPr>
        <sz val="7"/>
        <color indexed="8"/>
        <rFont val="Times New Roman"/>
        <family val="1"/>
      </rPr>
      <t xml:space="preserve">            </t>
    </r>
    <r>
      <rPr>
        <sz val="12"/>
        <color indexed="8"/>
        <rFont val="Arial"/>
        <family val="2"/>
      </rPr>
      <t>CUR 2 - Benefits Realisation – Impact</t>
    </r>
  </si>
  <si>
    <r>
      <t>·</t>
    </r>
    <r>
      <rPr>
        <sz val="7"/>
        <color indexed="8"/>
        <rFont val="Times New Roman"/>
        <family val="1"/>
      </rPr>
      <t xml:space="preserve">            </t>
    </r>
    <r>
      <rPr>
        <sz val="12"/>
        <color indexed="8"/>
        <rFont val="Arial"/>
        <family val="2"/>
      </rPr>
      <t>CUR 3 - Reporting </t>
    </r>
  </si>
  <si>
    <t>The spreadsheet has a “Total CQUIN value” column as well as columns to split a joint scheme, where applicable, between NHS England and CCGs.</t>
  </si>
  <si>
    <r>
      <t xml:space="preserve">The spreadsheet calculates a CQUIN value for a </t>
    </r>
    <r>
      <rPr>
        <b/>
        <sz val="12"/>
        <color indexed="8"/>
        <rFont val="Arial"/>
        <family val="2"/>
      </rPr>
      <t>single provider</t>
    </r>
    <r>
      <rPr>
        <sz val="12"/>
        <color indexed="8"/>
        <rFont val="Arial"/>
        <family val="2"/>
      </rPr>
      <t xml:space="preserve"> based on a number of input values (highlighted in YELLOW):</t>
    </r>
  </si>
  <si>
    <r>
      <t>·</t>
    </r>
    <r>
      <rPr>
        <sz val="7"/>
        <color indexed="8"/>
        <rFont val="Times New Roman"/>
        <family val="1"/>
      </rPr>
      <t xml:space="preserve">            </t>
    </r>
    <r>
      <rPr>
        <sz val="12"/>
        <color indexed="8"/>
        <rFont val="Arial"/>
        <family val="2"/>
      </rPr>
      <t>Provider Eligible CQUIN Income</t>
    </r>
  </si>
  <si>
    <r>
      <t>·</t>
    </r>
    <r>
      <rPr>
        <sz val="7"/>
        <color indexed="8"/>
        <rFont val="Times New Roman"/>
        <family val="1"/>
      </rPr>
      <t xml:space="preserve">            </t>
    </r>
    <r>
      <rPr>
        <sz val="12"/>
        <color indexed="8"/>
        <rFont val="Arial"/>
        <family val="2"/>
      </rPr>
      <t xml:space="preserve">Number of beds for which CUR will be implemented across </t>
    </r>
    <r>
      <rPr>
        <sz val="12"/>
        <color indexed="10"/>
        <rFont val="Arial"/>
        <family val="2"/>
      </rPr>
      <t>[THIS IS FOR NEGOTIATION]</t>
    </r>
  </si>
  <si>
    <r>
      <t>·</t>
    </r>
    <r>
      <rPr>
        <sz val="7"/>
        <color indexed="8"/>
        <rFont val="Times New Roman"/>
        <family val="1"/>
      </rPr>
      <t xml:space="preserve">            </t>
    </r>
    <r>
      <rPr>
        <sz val="12"/>
        <color indexed="8"/>
        <rFont val="Arial"/>
        <family val="2"/>
      </rPr>
      <t>A&amp;E admissions per annum</t>
    </r>
  </si>
  <si>
    <r>
      <t>·</t>
    </r>
    <r>
      <rPr>
        <sz val="7"/>
        <color indexed="8"/>
        <rFont val="Times New Roman"/>
        <family val="1"/>
      </rPr>
      <t xml:space="preserve">            </t>
    </r>
    <r>
      <rPr>
        <sz val="12"/>
        <color indexed="8"/>
        <rFont val="Arial"/>
        <family val="2"/>
      </rPr>
      <t xml:space="preserve">Estimated % of staff to be Trained in CUR </t>
    </r>
    <r>
      <rPr>
        <sz val="12"/>
        <color indexed="10"/>
        <rFont val="Arial"/>
        <family val="2"/>
      </rPr>
      <t>[THIS IS PROVIDER JUDGMENT SUBJECT TO COMMISSIONER ASSESSMENT OF REASONABLENESS]</t>
    </r>
  </si>
  <si>
    <r>
      <t>·</t>
    </r>
    <r>
      <rPr>
        <sz val="7"/>
        <color indexed="10"/>
        <rFont val="Times New Roman"/>
        <family val="1"/>
      </rPr>
      <t xml:space="preserve">            </t>
    </r>
    <r>
      <rPr>
        <sz val="12"/>
        <color indexed="8"/>
        <rFont val="Arial"/>
        <family val="2"/>
      </rPr>
      <t>% of days CUR is used and records provided per annum </t>
    </r>
    <r>
      <rPr>
        <sz val="12"/>
        <color indexed="10"/>
        <rFont val="Arial"/>
        <family val="2"/>
      </rPr>
      <t>[THIS IS FOR NEGOTIATION, NEEDS TO BE STRETCHING BUT REALISTIC]</t>
    </r>
  </si>
  <si>
    <r>
      <t>·</t>
    </r>
    <r>
      <rPr>
        <sz val="7"/>
        <color indexed="8"/>
        <rFont val="Times New Roman"/>
        <family val="1"/>
      </rPr>
      <t xml:space="preserve">            </t>
    </r>
    <r>
      <rPr>
        <sz val="12"/>
        <color indexed="8"/>
        <rFont val="Arial"/>
        <family val="2"/>
      </rPr>
      <t>Average occupancy rate</t>
    </r>
  </si>
  <si>
    <r>
      <t> </t>
    </r>
    <r>
      <rPr>
        <sz val="12"/>
        <color indexed="8"/>
        <rFont val="Arial"/>
        <family val="2"/>
      </rPr>
      <t>There is also a “Details” column within the spreadsheet to help guide further.</t>
    </r>
  </si>
  <si>
    <r>
      <t> The other cells within the spreadsheet </t>
    </r>
    <r>
      <rPr>
        <b/>
        <sz val="12"/>
        <color indexed="8"/>
        <rFont val="Arial"/>
        <family val="2"/>
      </rPr>
      <t xml:space="preserve">not </t>
    </r>
    <r>
      <rPr>
        <sz val="12"/>
        <color indexed="8"/>
        <rFont val="Arial"/>
        <family val="2"/>
      </rPr>
      <t>highlighted in yellow are not locked, but should not in general be adjusted.</t>
    </r>
  </si>
  <si>
    <t xml:space="preserve">For those who wish to look at the sensitivity when the number of beds or emergency admissions are varied, see item 3, below (G.i CUR Baseline Sensitivity Analysis). </t>
  </si>
  <si>
    <t>Column F of the Excess of LQ Bed Days tab, which gives for each provider the ratio to average of the percentage of days over the HRG-lower quartile points, is used to adjust the estimated proportion of bed days that fail the CUR criteria. This adjustor is based on the assumption that no days up to the lower quartile will be criteria-not-met, so those providers with more days over the LQ will likely have more criteria-not-met bed days.</t>
  </si>
  <si>
    <r>
      <t>3.</t>
    </r>
    <r>
      <rPr>
        <b/>
        <sz val="7"/>
        <color indexed="8"/>
        <rFont val="Times New Roman"/>
        <family val="1"/>
      </rPr>
      <t xml:space="preserve">   </t>
    </r>
    <r>
      <rPr>
        <b/>
        <sz val="12"/>
        <color indexed="8"/>
        <rFont val="Arial"/>
        <family val="2"/>
      </rPr>
      <t>"G.i CUR Baseline Sensitivity Analysis” (FOUR TABS)</t>
    </r>
  </si>
  <si>
    <t>This spreadsheet works very similarly to the Baseline Calculator but shows the impact of implementation across increasing number of beds for a given Provider. </t>
  </si>
  <si>
    <t>The first TAB “Summary” has a section for all the criteria to be input (highlighted in YELLOW) these are the same as as the Calculator. </t>
  </si>
  <si>
    <t>The other three TABS are included to show the calculations behind the sensitivity analysis on the first “Summary “ TAB.</t>
  </si>
  <si>
    <r>
      <t>4</t>
    </r>
    <r>
      <rPr>
        <sz val="12"/>
        <color indexed="8"/>
        <rFont val="Arial"/>
        <family val="2"/>
      </rPr>
      <t>.</t>
    </r>
    <r>
      <rPr>
        <sz val="7"/>
        <color indexed="8"/>
        <rFont val="Times New Roman"/>
        <family val="1"/>
      </rPr>
      <t xml:space="preserve">     </t>
    </r>
    <r>
      <rPr>
        <b/>
        <sz val="12"/>
        <color indexed="8"/>
        <rFont val="Arial"/>
        <family val="2"/>
      </rPr>
      <t xml:space="preserve">G.i CUR Minimum Reporting Data Set. </t>
    </r>
    <r>
      <rPr>
        <sz val="12"/>
        <color indexed="8"/>
        <rFont val="Arial"/>
        <family val="2"/>
      </rPr>
      <t>This spreadsheet provides the template within which implementation of the CQUIN can be implemented.</t>
    </r>
  </si>
  <si>
    <t>Beds included in CUR scheme</t>
  </si>
  <si>
    <t>Input whether CUR will be implemented in A&amp;E Y or N</t>
  </si>
  <si>
    <t>Newly Trained Staff Regular Users ( assume ratio of 4:1)</t>
  </si>
  <si>
    <t xml:space="preserve"> Input level of staffing numbers to go through Training Programme</t>
  </si>
  <si>
    <t>Implementation payment for A&amp;E emergency admissions</t>
  </si>
  <si>
    <t>To be negotiated locally</t>
  </si>
  <si>
    <t xml:space="preserve">Provider Total Income eligible for CQUIN (£m) </t>
  </si>
  <si>
    <t>Percentage of above beds which are Specialised</t>
  </si>
  <si>
    <t>N</t>
  </si>
  <si>
    <t>Newly Trained Staff Regular Users ( assume ratio of 15:1)</t>
  </si>
  <si>
    <t>Input locally agreed bed numbers CUR will be applied to</t>
  </si>
  <si>
    <t>Input % of Beds which are specialised</t>
  </si>
  <si>
    <t>UK evidence suggest this proportion of admissions fail CUR Criteria</t>
  </si>
  <si>
    <r>
      <rPr>
        <b/>
        <sz val="12"/>
        <color indexed="10"/>
        <rFont val="Arial"/>
        <family val="2"/>
      </rPr>
      <t>TAB 2:</t>
    </r>
    <r>
      <rPr>
        <b/>
        <sz val="12"/>
        <color indexed="8"/>
        <rFont val="Arial"/>
        <family val="2"/>
      </rPr>
      <t xml:space="preserve"> “NHSE Only Baseline Calculator”</t>
    </r>
  </si>
  <si>
    <r>
      <rPr>
        <b/>
        <sz val="12"/>
        <color indexed="10"/>
        <rFont val="Arial"/>
        <family val="2"/>
      </rPr>
      <t>TAB 1:</t>
    </r>
    <r>
      <rPr>
        <b/>
        <sz val="12"/>
        <color indexed="8"/>
        <rFont val="Arial"/>
        <family val="2"/>
      </rPr>
      <t xml:space="preserve"> “Joint Baseline Calculator”</t>
    </r>
  </si>
  <si>
    <r>
      <rPr>
        <b/>
        <sz val="12"/>
        <color indexed="10"/>
        <rFont val="Arial"/>
        <family val="2"/>
      </rPr>
      <t xml:space="preserve">TAB 3 </t>
    </r>
    <r>
      <rPr>
        <b/>
        <sz val="12"/>
        <color indexed="8"/>
        <rFont val="Arial"/>
        <family val="2"/>
      </rPr>
      <t xml:space="preserve">“LQ Bed Days Adjustor” </t>
    </r>
  </si>
  <si>
    <t xml:space="preserve">The “NHSE Only Baseline Calculator” follows the same principles as TAB 1 to calculate an NHSE only CQUIN. </t>
  </si>
  <si>
    <t>The only difference is the ADDITIONAL line: "Percentage of above beds which are Specialised". This then drives the bedday value in cell C27 and has been used to maximise the number of NHSE beds within the overall CUR CQUIN.</t>
  </si>
  <si>
    <t>NOTES ON 16-17 CUR CQUIN SPREADSHEETS</t>
  </si>
  <si>
    <t>The "G.i CUR” CQUIN word document guide should be read in conjunction with the following supporting XL workbooks. These notes are replicated in ANNEX B to G.I. CUR.</t>
  </si>
  <si>
    <t>LQ criteria-not-met Bed Days adjustor: (column F of "Excess of LQ bed days" tab)</t>
  </si>
  <si>
    <t>This figure should be copied from Column F of the Excess of LQ Bed Days tab, This adjustor is based on the assumption that the no days up to the lower quartile will be criteria-not-met, so those providers with more days over the LQ will likely have more criteria-not-met bed days.</t>
  </si>
  <si>
    <t>Evidence based average level of 'criteria not met' bed days</t>
  </si>
  <si>
    <r>
      <t xml:space="preserve">Adjusted to reflect </t>
    </r>
    <r>
      <rPr>
        <sz val="11"/>
        <color indexed="10"/>
        <rFont val="Calibri (Body)"/>
        <family val="0"/>
      </rPr>
      <t>PYE</t>
    </r>
  </si>
  <si>
    <t>Percentage  point reduction in level of 'criteria not met' bed days</t>
  </si>
  <si>
    <t>This calculates the percentage point reduction level of 'criteria not met' bed days and the related number of bed days for a full year</t>
  </si>
  <si>
    <t>This calculates the prior year effect (PYE) of the percentage point reduction level of 'criteria not met' bed days and the related number of bed days</t>
  </si>
  <si>
    <t>To be input locally</t>
  </si>
  <si>
    <t>Taken from inputs section above</t>
  </si>
  <si>
    <t>% Taken from inputs section above.</t>
  </si>
  <si>
    <r>
      <t>·</t>
    </r>
    <r>
      <rPr>
        <sz val="7"/>
        <color indexed="8"/>
        <rFont val="Times New Roman"/>
        <family val="1"/>
      </rPr>
      <t>           </t>
    </r>
    <r>
      <rPr>
        <sz val="12"/>
        <color indexed="8"/>
        <rFont val="Arial"/>
        <family val="2"/>
      </rPr>
      <t>Expected percentage reduction in the number of bed days “criteria not met”. It is important to note that the calculation is set at a third of the %age of criteria not met bed days (average 42%, so yielding a 14%age point targeted reduction) to recognise the expected percentage within the control of the provider. However, where a provider wishes to apply greater effort to make greater progress, including through efforts to influence and support the other two CUR areas, notwithstanding that they are not fully within their control, there is an opportunity to set a stretch target (or conversely a more modest target – down to a minimum of six percentage points).</t>
    </r>
  </si>
  <si>
    <r>
      <t>2.</t>
    </r>
    <r>
      <rPr>
        <sz val="7"/>
        <color indexed="8"/>
        <rFont val="Times New Roman"/>
        <family val="1"/>
      </rPr>
      <t xml:space="preserve">   </t>
    </r>
    <r>
      <rPr>
        <b/>
        <sz val="12"/>
        <color indexed="8"/>
        <rFont val="Arial"/>
        <family val="2"/>
      </rPr>
      <t>"G.i CUR CQUIN Baseline Calculator and Recalibrator” with three tabs (in addition to this introduction).</t>
    </r>
  </si>
  <si>
    <r>
      <t>·</t>
    </r>
    <r>
      <rPr>
        <sz val="7"/>
        <color indexed="8"/>
        <rFont val="Times New Roman"/>
        <family val="1"/>
      </rPr>
      <t xml:space="preserve">            </t>
    </r>
    <r>
      <rPr>
        <sz val="12"/>
        <color indexed="8"/>
        <rFont val="Arial"/>
        <family val="2"/>
      </rPr>
      <t>LQ Bed Days adjustor. The adjustment for each provider must be copied from the next tab (see below), and allows a provider-specific ex ante estimate of the likely number of bed days that do not meet the CUR Criteria.</t>
    </r>
  </si>
  <si>
    <t>CQUIN Value 
(activity / £)</t>
  </si>
  <si>
    <t>Admissions</t>
  </si>
  <si>
    <t>The appropriate figure should be copied from Column F of the Excess of LQ Bed Days tab. This adjustor is based on the assumption that no days up to the lower quartile will be criteria-not-met, so those providers with more days over the LQ will likely have more criteria-not-met bed days.</t>
  </si>
  <si>
    <t xml:space="preserve">This calculates the part year effect (PYE) of the percentage point reduction level of 'criteria not met' bed days and the related number of bed days.  It is achievement relative to this figure that contractually determines payment.  </t>
  </si>
  <si>
    <t>CCG CQUIN Value          (activity / £)</t>
  </si>
  <si>
    <t>NHSE CQUIN Value        (activity / £)</t>
  </si>
  <si>
    <t>Reduction in Emergency Admissions in line with  "CUR Criteria not met":</t>
  </si>
  <si>
    <t xml:space="preserve">The tariff for excess bed-days is £208.  Much of the benefit of reducing the excess bed-days accrues to providers; the £100 reflects the fact that part of the benefit will also accrue to commissioners </t>
  </si>
  <si>
    <t>The average national tariff for emergency admissions with a Length of Stay of =&lt;4 days  was £1065.  Some of the benefit of reducing emergency admissions accrues to providers; the £750 reflects the fact that part of the benefit will also accrue to commissioners</t>
  </si>
  <si>
    <r>
      <rPr>
        <sz val="11"/>
        <color indexed="10"/>
        <rFont val="Calibri (Body)"/>
        <family val="0"/>
      </rPr>
      <t>PYE</t>
    </r>
    <r>
      <rPr>
        <sz val="11"/>
        <color indexed="8"/>
        <rFont val="Calibri (Body)"/>
        <family val="0"/>
      </rPr>
      <t xml:space="preserve"> - Resulting full year percentage point reduction in level of 'criteria not met' bed days</t>
    </r>
  </si>
  <si>
    <r>
      <rPr>
        <sz val="11"/>
        <color indexed="10"/>
        <rFont val="Calibri (Body)"/>
        <family val="0"/>
      </rPr>
      <t>PYE</t>
    </r>
    <r>
      <rPr>
        <sz val="11"/>
        <color theme="1"/>
        <rFont val="Calibri"/>
        <family val="2"/>
      </rPr>
      <t xml:space="preserve"> -Resulting full year percentage point reduction in level of 'criteria not met' bed days</t>
    </r>
  </si>
  <si>
    <t>Percentage point reduction in level of 'criteria not met' bed days</t>
  </si>
  <si>
    <t>CQUIN Value     (activity / £)</t>
  </si>
  <si>
    <t>NHSE     (activity / £)</t>
  </si>
  <si>
    <t>Reduction in Emergency Admissions in line with "CUR criteria not met":</t>
  </si>
  <si>
    <t>Average price calculated by £180 x Specialised bed % from cell D6</t>
  </si>
  <si>
    <t>Bed-days</t>
  </si>
  <si>
    <t>Reduction in Bed-days in line with "CUR Criteria Not Met":</t>
  </si>
  <si>
    <t>JOINT CCG and NHS England CQUIN Baseline Calculator 2016/17 For Local Implementation</t>
  </si>
  <si>
    <t>NHS England CQUIN Baseline Calculator 2016/17 For Local Implementation</t>
  </si>
  <si>
    <t>For acute providers that the total CQUIN value for 2016/17 is 2.5%.  This includes at least 1.2% for national schemes, up to 1.2% for local QUIPP schemes and 0.1% for ODN (Operational Delivery Networks)</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</si>
</sst>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
    <numFmt numFmtId="173" formatCode="&quot;£&quot;#,##0.0"/>
    <numFmt numFmtId="174" formatCode="_-* #,##0_-;\-* #,##0_-;_-* &quot;-&quot;??_-;_-@_-"/>
    <numFmt numFmtId="175" formatCode="0.0%"/>
    <numFmt numFmtId="176" formatCode="&quot;£&quot;#,##0;[Red]&quot;£&quot;#,##0"/>
    <numFmt numFmtId="177" formatCode="0.0"/>
  </numFmts>
  <fonts count="76">
    <font>
      <sz val="11"/>
      <color theme="1"/>
      <name val="Calibri"/>
      <family val="2"/>
    </font>
    <font>
      <sz val="12"/>
      <color indexed="8"/>
      <name val="Calibri"/>
      <family val="2"/>
    </font>
    <font>
      <b/>
      <sz val="11"/>
      <color indexed="8"/>
      <name val="Calibri"/>
      <family val="2"/>
    </font>
    <font>
      <sz val="12"/>
      <color indexed="8"/>
      <name val="Arial"/>
      <family val="2"/>
    </font>
    <font>
      <b/>
      <sz val="12"/>
      <color indexed="8"/>
      <name val="Arial"/>
      <family val="2"/>
    </font>
    <font>
      <b/>
      <sz val="7"/>
      <color indexed="8"/>
      <name val="Times New Roman"/>
      <family val="1"/>
    </font>
    <font>
      <sz val="7"/>
      <color indexed="8"/>
      <name val="Times New Roman"/>
      <family val="1"/>
    </font>
    <font>
      <sz val="12"/>
      <color indexed="10"/>
      <name val="Arial"/>
      <family val="2"/>
    </font>
    <font>
      <sz val="7"/>
      <color indexed="10"/>
      <name val="Times New Roman"/>
      <family val="1"/>
    </font>
    <font>
      <b/>
      <sz val="12"/>
      <color indexed="10"/>
      <name val="Arial"/>
      <family val="2"/>
    </font>
    <font>
      <sz val="11"/>
      <color indexed="10"/>
      <name val="Calibri (Body)"/>
      <family val="0"/>
    </font>
    <font>
      <sz val="11"/>
      <color indexed="8"/>
      <name val="Calibri (Body)"/>
      <family val="0"/>
    </font>
    <font>
      <sz val="11"/>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4"/>
      <name val="Calibri"/>
      <family val="2"/>
    </font>
    <font>
      <b/>
      <sz val="13"/>
      <color indexed="54"/>
      <name val="Calibri"/>
      <family val="2"/>
    </font>
    <font>
      <b/>
      <sz val="11"/>
      <color indexed="54"/>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4"/>
      <name val="Calibri Light"/>
      <family val="2"/>
    </font>
    <font>
      <b/>
      <sz val="12"/>
      <color indexed="8"/>
      <name val="Calibri"/>
      <family val="2"/>
    </font>
    <font>
      <sz val="12"/>
      <color indexed="10"/>
      <name val="Calibri"/>
      <family val="2"/>
    </font>
    <font>
      <sz val="11"/>
      <color indexed="8"/>
      <name val="Arial"/>
      <family val="2"/>
    </font>
    <font>
      <b/>
      <sz val="14"/>
      <color indexed="8"/>
      <name val="Arial"/>
      <family val="2"/>
    </font>
    <font>
      <b/>
      <sz val="11"/>
      <color indexed="8"/>
      <name val="Arial"/>
      <family val="2"/>
    </font>
    <font>
      <b/>
      <sz val="16"/>
      <color indexed="8"/>
      <name val="Arial"/>
      <family val="2"/>
    </font>
    <font>
      <sz val="10"/>
      <color indexed="8"/>
      <name val="Symbol"/>
      <family val="1"/>
    </font>
    <font>
      <sz val="10"/>
      <color indexed="10"/>
      <name val="Symbol"/>
      <family val="1"/>
    </font>
    <font>
      <b/>
      <sz val="20"/>
      <color indexed="8"/>
      <name val="Arial"/>
      <family val="2"/>
    </font>
    <font>
      <sz val="20"/>
      <color indexed="8"/>
      <name val="Calibri"/>
      <family val="2"/>
    </font>
    <font>
      <sz val="11"/>
      <color indexed="10"/>
      <name val="Calibri"/>
      <family val="2"/>
    </font>
    <font>
      <sz val="11"/>
      <color indexed="10"/>
      <name val="Arial"/>
      <family val="2"/>
    </font>
    <font>
      <b/>
      <sz val="18"/>
      <color indexed="8"/>
      <name val="Arial"/>
      <family val="2"/>
    </font>
    <font>
      <sz val="8"/>
      <name val="Tahoma"/>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
      <sz val="12"/>
      <color rgb="FFFF0000"/>
      <name val="Calibri"/>
      <family val="2"/>
    </font>
    <font>
      <sz val="11"/>
      <color theme="1"/>
      <name val="Arial"/>
      <family val="2"/>
    </font>
    <font>
      <b/>
      <sz val="14"/>
      <color theme="1"/>
      <name val="Arial"/>
      <family val="2"/>
    </font>
    <font>
      <b/>
      <sz val="11"/>
      <color theme="1"/>
      <name val="Arial"/>
      <family val="2"/>
    </font>
    <font>
      <b/>
      <sz val="16"/>
      <color theme="1"/>
      <name val="Arial"/>
      <family val="2"/>
    </font>
    <font>
      <b/>
      <sz val="11"/>
      <color theme="1"/>
      <name val="Calibri"/>
      <family val="2"/>
    </font>
    <font>
      <b/>
      <sz val="12"/>
      <color theme="1"/>
      <name val="Arial"/>
      <family val="2"/>
    </font>
    <font>
      <b/>
      <sz val="12"/>
      <color rgb="FF000000"/>
      <name val="Arial"/>
      <family val="2"/>
    </font>
    <font>
      <sz val="12"/>
      <color rgb="FF000000"/>
      <name val="Arial"/>
      <family val="2"/>
    </font>
    <font>
      <sz val="12"/>
      <color theme="1"/>
      <name val="Arial"/>
      <family val="2"/>
    </font>
    <font>
      <sz val="10"/>
      <color rgb="FF000000"/>
      <name val="Symbol"/>
      <family val="1"/>
    </font>
    <font>
      <sz val="10"/>
      <color theme="1"/>
      <name val="Symbol"/>
      <family val="1"/>
    </font>
    <font>
      <sz val="10"/>
      <color rgb="FFFF0000"/>
      <name val="Symbol"/>
      <family val="1"/>
    </font>
    <font>
      <b/>
      <sz val="20"/>
      <color theme="1"/>
      <name val="Arial"/>
      <family val="2"/>
    </font>
    <font>
      <sz val="20"/>
      <color theme="1"/>
      <name val="Calibri"/>
      <family val="2"/>
    </font>
    <font>
      <sz val="11"/>
      <color theme="1"/>
      <name val="Calibri (Body)"/>
      <family val="0"/>
    </font>
    <font>
      <sz val="11"/>
      <color rgb="FFFF0000"/>
      <name val="Calibri"/>
      <family val="2"/>
    </font>
    <font>
      <sz val="11"/>
      <color rgb="FFFF0000"/>
      <name val="Arial"/>
      <family val="2"/>
    </font>
    <font>
      <b/>
      <sz val="18"/>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
      <patternFill patternType="solid">
        <fgColor theme="4" tint="0.7999799847602844"/>
        <bgColor indexed="64"/>
      </patternFill>
    </fill>
    <fill>
      <patternFill patternType="solid">
        <fgColor theme="0" tint="-0.24997000396251678"/>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color indexed="63"/>
      </right>
      <top style="medium"/>
      <bottom style="thin"/>
    </border>
    <border>
      <left style="medium"/>
      <right style="medium"/>
      <top style="thin"/>
      <bottom style="thin"/>
    </border>
    <border>
      <left style="thin"/>
      <right>
        <color indexed="63"/>
      </right>
      <top style="thin"/>
      <bottom style="thin"/>
    </border>
    <border>
      <left style="medium"/>
      <right style="medium"/>
      <top style="thin"/>
      <bottom>
        <color indexed="63"/>
      </bottom>
    </border>
    <border>
      <left style="thin"/>
      <right>
        <color indexed="63"/>
      </right>
      <top style="medium"/>
      <bottom style="medium"/>
    </border>
    <border>
      <left style="thin"/>
      <right>
        <color indexed="63"/>
      </right>
      <top>
        <color indexed="63"/>
      </top>
      <bottom style="thin"/>
    </border>
    <border>
      <left style="medium"/>
      <right style="medium"/>
      <top style="medium"/>
      <bottom style="medium"/>
    </border>
    <border>
      <left style="medium"/>
      <right style="medium"/>
      <top>
        <color indexed="63"/>
      </top>
      <bottom style="thin"/>
    </border>
    <border>
      <left style="medium"/>
      <right style="medium"/>
      <top>
        <color indexed="63"/>
      </top>
      <bottom style="medium"/>
    </border>
    <border>
      <left style="medium"/>
      <right style="medium"/>
      <top style="thin"/>
      <bottom style="medium"/>
    </border>
    <border>
      <left>
        <color indexed="63"/>
      </left>
      <right style="medium"/>
      <top>
        <color indexed="63"/>
      </top>
      <bottom style="thin"/>
    </border>
    <border>
      <left style="medium"/>
      <right style="thin"/>
      <top style="medium"/>
      <bottom style="medium"/>
    </border>
    <border>
      <left>
        <color indexed="63"/>
      </left>
      <right style="medium"/>
      <top style="medium"/>
      <bottom style="medium"/>
    </border>
    <border>
      <left style="thin"/>
      <right style="thin"/>
      <top style="thin"/>
      <bottom style="thin"/>
    </border>
    <border>
      <left style="thin"/>
      <right style="thin"/>
      <top>
        <color indexed="63"/>
      </top>
      <bottom style="thin"/>
    </border>
    <border>
      <left style="thin"/>
      <right style="thin"/>
      <top style="medium"/>
      <bottom style="medium"/>
    </border>
    <border>
      <left style="thin"/>
      <right>
        <color indexed="63"/>
      </right>
      <top style="thin"/>
      <bottom style="medium"/>
    </border>
    <border>
      <left style="thin"/>
      <right style="thin"/>
      <top style="thin"/>
      <bottom>
        <color indexed="63"/>
      </bottom>
    </border>
    <border>
      <left style="thin"/>
      <right>
        <color indexed="63"/>
      </right>
      <top style="thin"/>
      <bottom>
        <color indexed="63"/>
      </bottom>
    </border>
    <border>
      <left style="medium"/>
      <right style="thin"/>
      <top style="thin"/>
      <bottom>
        <color indexed="63"/>
      </bottom>
    </border>
    <border>
      <left style="medium"/>
      <right style="thin"/>
      <top style="medium"/>
      <bottom style="thin"/>
    </border>
    <border>
      <left style="thin"/>
      <right style="thin"/>
      <top style="medium"/>
      <bottom style="thin"/>
    </border>
    <border>
      <left style="medium"/>
      <right style="medium"/>
      <top style="medium"/>
      <bottom style="thin"/>
    </border>
    <border>
      <left>
        <color indexed="63"/>
      </left>
      <right>
        <color indexed="63"/>
      </right>
      <top style="medium"/>
      <bottom style="thin"/>
    </border>
    <border>
      <left style="thin"/>
      <right style="medium"/>
      <top style="medium"/>
      <bottom style="medium"/>
    </border>
    <border>
      <left style="thin"/>
      <right style="medium"/>
      <top style="thin"/>
      <bottom style="thin"/>
    </border>
    <border>
      <left style="thin"/>
      <right style="medium"/>
      <top style="thin"/>
      <bottom style="medium"/>
    </border>
    <border>
      <left style="medium"/>
      <right style="thin"/>
      <top>
        <color indexed="63"/>
      </top>
      <bottom>
        <color indexed="63"/>
      </bottom>
    </border>
    <border>
      <left style="thin"/>
      <right style="thin"/>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style="medium"/>
    </border>
    <border>
      <left>
        <color indexed="63"/>
      </left>
      <right style="medium"/>
      <top>
        <color indexed="63"/>
      </top>
      <bottom style="medium"/>
    </border>
    <border>
      <left>
        <color indexed="63"/>
      </left>
      <right style="medium"/>
      <top style="thin"/>
      <bottom>
        <color indexed="63"/>
      </bottom>
    </border>
    <border>
      <left>
        <color indexed="63"/>
      </left>
      <right style="medium"/>
      <top>
        <color indexed="63"/>
      </top>
      <bottom>
        <color indexed="63"/>
      </bottom>
    </border>
    <border>
      <left style="medium"/>
      <right style="medium"/>
      <top>
        <color indexed="63"/>
      </top>
      <bottom>
        <color indexed="63"/>
      </bottom>
    </border>
    <border>
      <left style="thin"/>
      <right style="medium"/>
      <top>
        <color indexed="63"/>
      </top>
      <bottom style="thin"/>
    </border>
    <border>
      <left style="medium"/>
      <right>
        <color indexed="63"/>
      </right>
      <top style="medium"/>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s>
  <cellStyleXfs count="62">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53">
    <xf numFmtId="0" fontId="0" fillId="0" borderId="0" xfId="0" applyFont="1" applyAlignment="1">
      <alignment/>
    </xf>
    <xf numFmtId="0" fontId="58" fillId="0" borderId="0" xfId="0" applyFont="1" applyAlignment="1">
      <alignment vertical="center"/>
    </xf>
    <xf numFmtId="0" fontId="58" fillId="0" borderId="0" xfId="0" applyFont="1" applyAlignment="1">
      <alignment vertical="center" wrapText="1"/>
    </xf>
    <xf numFmtId="0" fontId="58" fillId="0" borderId="0" xfId="0" applyFont="1" applyBorder="1" applyAlignment="1">
      <alignment vertical="center" wrapText="1"/>
    </xf>
    <xf numFmtId="0" fontId="58" fillId="0" borderId="0" xfId="0" applyFont="1" applyBorder="1" applyAlignment="1">
      <alignment horizontal="center" vertical="center"/>
    </xf>
    <xf numFmtId="0" fontId="59" fillId="0" borderId="0" xfId="0" applyFont="1" applyBorder="1" applyAlignment="1">
      <alignment horizontal="center" vertical="center"/>
    </xf>
    <xf numFmtId="0" fontId="58" fillId="0" borderId="0" xfId="0" applyFont="1" applyBorder="1" applyAlignment="1">
      <alignment vertical="center"/>
    </xf>
    <xf numFmtId="0" fontId="60" fillId="33" borderId="0" xfId="0" applyFont="1" applyFill="1" applyBorder="1" applyAlignment="1">
      <alignment horizontal="left" vertical="center" wrapText="1"/>
    </xf>
    <xf numFmtId="6" fontId="60" fillId="33" borderId="0" xfId="0" applyNumberFormat="1" applyFont="1" applyFill="1" applyBorder="1" applyAlignment="1" applyProtection="1">
      <alignment vertical="center"/>
      <protection/>
    </xf>
    <xf numFmtId="0" fontId="58" fillId="33" borderId="0" xfId="0" applyFont="1" applyFill="1" applyBorder="1" applyAlignment="1">
      <alignment vertical="center"/>
    </xf>
    <xf numFmtId="0" fontId="58" fillId="33" borderId="0" xfId="0" applyFont="1" applyFill="1" applyBorder="1" applyAlignment="1">
      <alignment vertical="center" wrapText="1"/>
    </xf>
    <xf numFmtId="0" fontId="60" fillId="33" borderId="0" xfId="0" applyFont="1" applyFill="1" applyBorder="1" applyAlignment="1">
      <alignment vertical="center" wrapText="1"/>
    </xf>
    <xf numFmtId="0" fontId="60" fillId="0" borderId="0" xfId="0" applyFont="1" applyAlignment="1">
      <alignment vertical="center"/>
    </xf>
    <xf numFmtId="0" fontId="60" fillId="0" borderId="0" xfId="0" applyFont="1" applyBorder="1" applyAlignment="1">
      <alignment vertical="center"/>
    </xf>
    <xf numFmtId="0" fontId="60" fillId="33" borderId="0" xfId="0" applyFont="1" applyFill="1" applyBorder="1" applyAlignment="1">
      <alignment horizontal="right" vertical="center"/>
    </xf>
    <xf numFmtId="0" fontId="60" fillId="33" borderId="0" xfId="0" applyFont="1" applyFill="1" applyBorder="1" applyAlignment="1">
      <alignment vertical="center"/>
    </xf>
    <xf numFmtId="0" fontId="60" fillId="33" borderId="0" xfId="0" applyFont="1" applyFill="1" applyBorder="1" applyAlignment="1">
      <alignment horizontal="center" vertical="center" wrapText="1"/>
    </xf>
    <xf numFmtId="0" fontId="58" fillId="33" borderId="0" xfId="0" applyFont="1" applyFill="1" applyBorder="1" applyAlignment="1">
      <alignment horizontal="center" vertical="center" wrapText="1"/>
    </xf>
    <xf numFmtId="0" fontId="58" fillId="0" borderId="0" xfId="0" applyFont="1" applyAlignment="1">
      <alignment horizontal="center" vertical="center"/>
    </xf>
    <xf numFmtId="0" fontId="59" fillId="2" borderId="10" xfId="0" applyFont="1" applyFill="1" applyBorder="1" applyAlignment="1">
      <alignment vertical="center" wrapText="1"/>
    </xf>
    <xf numFmtId="0" fontId="58" fillId="2" borderId="11" xfId="0" applyFont="1" applyFill="1" applyBorder="1" applyAlignment="1">
      <alignment vertical="center" wrapText="1"/>
    </xf>
    <xf numFmtId="0" fontId="58" fillId="2" borderId="12" xfId="0" applyFont="1" applyFill="1" applyBorder="1" applyAlignment="1">
      <alignment vertical="center" wrapText="1"/>
    </xf>
    <xf numFmtId="0" fontId="58" fillId="18" borderId="13" xfId="0" applyFont="1" applyFill="1" applyBorder="1" applyAlignment="1">
      <alignment horizontal="center" vertical="center" wrapText="1"/>
    </xf>
    <xf numFmtId="38" fontId="58" fillId="6" borderId="14" xfId="42" applyNumberFormat="1" applyFont="1" applyFill="1" applyBorder="1" applyAlignment="1" applyProtection="1">
      <alignment vertical="center"/>
      <protection/>
    </xf>
    <xf numFmtId="0" fontId="58" fillId="13" borderId="15" xfId="0" applyFont="1" applyFill="1" applyBorder="1" applyAlignment="1">
      <alignment horizontal="center" vertical="center" wrapText="1"/>
    </xf>
    <xf numFmtId="172" fontId="0" fillId="13" borderId="15" xfId="58" applyNumberFormat="1" applyFont="1" applyFill="1" applyBorder="1" applyAlignment="1">
      <alignment horizontal="center" vertical="center"/>
    </xf>
    <xf numFmtId="0" fontId="58" fillId="0" borderId="14" xfId="0" applyFont="1" applyFill="1" applyBorder="1" applyAlignment="1">
      <alignment horizontal="center" vertical="center"/>
    </xf>
    <xf numFmtId="9" fontId="58" fillId="34" borderId="14" xfId="0" applyNumberFormat="1" applyFont="1" applyFill="1" applyBorder="1" applyAlignment="1">
      <alignment horizontal="center" vertical="center"/>
    </xf>
    <xf numFmtId="9" fontId="58" fillId="35" borderId="14" xfId="0" applyNumberFormat="1" applyFont="1" applyFill="1" applyBorder="1" applyAlignment="1">
      <alignment horizontal="center" vertical="center"/>
    </xf>
    <xf numFmtId="0" fontId="58" fillId="35" borderId="14" xfId="0" applyFont="1" applyFill="1" applyBorder="1" applyAlignment="1">
      <alignment horizontal="center" vertical="center"/>
    </xf>
    <xf numFmtId="6" fontId="60" fillId="9" borderId="16" xfId="0" applyNumberFormat="1" applyFont="1" applyFill="1" applyBorder="1" applyAlignment="1" applyProtection="1">
      <alignment vertical="center"/>
      <protection/>
    </xf>
    <xf numFmtId="0" fontId="60" fillId="24" borderId="17" xfId="0" applyFont="1" applyFill="1" applyBorder="1" applyAlignment="1">
      <alignment horizontal="center" vertical="center" wrapText="1"/>
    </xf>
    <xf numFmtId="0" fontId="58" fillId="13" borderId="18" xfId="0" applyFont="1" applyFill="1" applyBorder="1" applyAlignment="1">
      <alignment horizontal="center" vertical="center" wrapText="1"/>
    </xf>
    <xf numFmtId="0" fontId="60" fillId="25" borderId="17" xfId="0" applyFont="1" applyFill="1" applyBorder="1" applyAlignment="1">
      <alignment horizontal="center" vertical="center" wrapText="1"/>
    </xf>
    <xf numFmtId="0" fontId="60" fillId="25" borderId="19" xfId="0" applyFont="1" applyFill="1" applyBorder="1" applyAlignment="1">
      <alignment horizontal="center" vertical="center" wrapText="1"/>
    </xf>
    <xf numFmtId="1" fontId="59" fillId="0" borderId="0" xfId="0" applyNumberFormat="1" applyFont="1" applyFill="1" applyBorder="1" applyAlignment="1">
      <alignment horizontal="center" vertical="center"/>
    </xf>
    <xf numFmtId="1" fontId="60" fillId="0" borderId="19" xfId="0" applyNumberFormat="1" applyFont="1" applyFill="1" applyBorder="1" applyAlignment="1">
      <alignment horizontal="center" vertical="center" wrapText="1"/>
    </xf>
    <xf numFmtId="1" fontId="60" fillId="0" borderId="0" xfId="0" applyNumberFormat="1" applyFont="1" applyFill="1" applyBorder="1" applyAlignment="1" applyProtection="1">
      <alignment horizontal="center" vertical="center"/>
      <protection/>
    </xf>
    <xf numFmtId="1" fontId="60" fillId="0" borderId="20" xfId="0" applyNumberFormat="1" applyFont="1" applyFill="1" applyBorder="1" applyAlignment="1" applyProtection="1">
      <alignment horizontal="center" vertical="center"/>
      <protection/>
    </xf>
    <xf numFmtId="1" fontId="60" fillId="0" borderId="19" xfId="0" applyNumberFormat="1" applyFont="1" applyFill="1" applyBorder="1" applyAlignment="1" applyProtection="1">
      <alignment horizontal="center" vertical="center"/>
      <protection/>
    </xf>
    <xf numFmtId="1" fontId="60" fillId="0" borderId="14" xfId="0" applyNumberFormat="1" applyFont="1" applyFill="1" applyBorder="1" applyAlignment="1" applyProtection="1">
      <alignment horizontal="center" vertical="center"/>
      <protection/>
    </xf>
    <xf numFmtId="1" fontId="61" fillId="0" borderId="0" xfId="0" applyNumberFormat="1" applyFont="1" applyFill="1" applyBorder="1" applyAlignment="1" applyProtection="1">
      <alignment horizontal="center" vertical="center"/>
      <protection/>
    </xf>
    <xf numFmtId="1" fontId="60" fillId="0" borderId="0" xfId="0" applyNumberFormat="1" applyFont="1" applyFill="1" applyAlignment="1">
      <alignment horizontal="center" vertical="center"/>
    </xf>
    <xf numFmtId="9" fontId="0" fillId="34" borderId="15" xfId="58" applyFont="1" applyFill="1" applyBorder="1" applyAlignment="1">
      <alignment horizontal="center" vertical="center"/>
    </xf>
    <xf numFmtId="9" fontId="0" fillId="34" borderId="15" xfId="58" applyNumberFormat="1" applyFont="1" applyFill="1" applyBorder="1" applyAlignment="1">
      <alignment horizontal="center" vertical="center"/>
    </xf>
    <xf numFmtId="0" fontId="60" fillId="0" borderId="0" xfId="0" applyFont="1" applyBorder="1" applyAlignment="1">
      <alignment horizontal="left" vertical="center"/>
    </xf>
    <xf numFmtId="10" fontId="61" fillId="0" borderId="21" xfId="58" applyNumberFormat="1" applyFont="1" applyBorder="1" applyAlignment="1" applyProtection="1">
      <alignment vertical="center"/>
      <protection/>
    </xf>
    <xf numFmtId="3" fontId="58" fillId="34" borderId="14" xfId="0" applyNumberFormat="1" applyFont="1" applyFill="1" applyBorder="1" applyAlignment="1">
      <alignment horizontal="center" vertical="center"/>
    </xf>
    <xf numFmtId="165" fontId="58" fillId="13" borderId="20" xfId="0" applyNumberFormat="1" applyFont="1" applyFill="1" applyBorder="1" applyAlignment="1" applyProtection="1">
      <alignment vertical="center"/>
      <protection/>
    </xf>
    <xf numFmtId="165" fontId="58" fillId="13" borderId="14" xfId="0" applyNumberFormat="1" applyFont="1" applyFill="1" applyBorder="1" applyAlignment="1" applyProtection="1">
      <alignment vertical="center"/>
      <protection/>
    </xf>
    <xf numFmtId="165" fontId="60" fillId="33" borderId="0" xfId="0" applyNumberFormat="1" applyFont="1" applyFill="1" applyBorder="1" applyAlignment="1" applyProtection="1">
      <alignment vertical="center"/>
      <protection/>
    </xf>
    <xf numFmtId="165" fontId="60" fillId="24" borderId="19" xfId="0" applyNumberFormat="1" applyFont="1" applyFill="1" applyBorder="1" applyAlignment="1">
      <alignment horizontal="center" vertical="center" wrapText="1"/>
    </xf>
    <xf numFmtId="38" fontId="58" fillId="18" borderId="14" xfId="42" applyNumberFormat="1" applyFont="1" applyFill="1" applyBorder="1" applyAlignment="1" applyProtection="1">
      <alignment horizontal="right" vertical="center"/>
      <protection/>
    </xf>
    <xf numFmtId="9" fontId="0" fillId="18" borderId="15" xfId="58" applyNumberFormat="1" applyFont="1" applyFill="1" applyBorder="1" applyAlignment="1">
      <alignment horizontal="center" vertical="center"/>
    </xf>
    <xf numFmtId="9" fontId="0" fillId="6" borderId="15" xfId="58" applyNumberFormat="1" applyFont="1" applyFill="1" applyBorder="1" applyAlignment="1">
      <alignment horizontal="center" vertical="center"/>
    </xf>
    <xf numFmtId="9" fontId="58" fillId="35" borderId="22" xfId="0" applyNumberFormat="1" applyFont="1" applyFill="1" applyBorder="1" applyAlignment="1">
      <alignment horizontal="center" vertical="center"/>
    </xf>
    <xf numFmtId="9" fontId="58" fillId="34" borderId="22" xfId="0" applyNumberFormat="1" applyFont="1" applyFill="1" applyBorder="1" applyAlignment="1">
      <alignment horizontal="center" vertical="center"/>
    </xf>
    <xf numFmtId="173" fontId="58" fillId="34" borderId="20" xfId="0" applyNumberFormat="1" applyFont="1" applyFill="1" applyBorder="1" applyAlignment="1">
      <alignment horizontal="center" vertical="center"/>
    </xf>
    <xf numFmtId="173" fontId="58" fillId="35" borderId="20" xfId="0" applyNumberFormat="1" applyFont="1" applyFill="1" applyBorder="1" applyAlignment="1">
      <alignment horizontal="center" vertical="center"/>
    </xf>
    <xf numFmtId="0" fontId="58" fillId="2" borderId="23" xfId="0" applyFont="1" applyFill="1" applyBorder="1" applyAlignment="1">
      <alignment vertical="center" wrapText="1"/>
    </xf>
    <xf numFmtId="0" fontId="60" fillId="2" borderId="24" xfId="0" applyFont="1" applyFill="1" applyBorder="1" applyAlignment="1">
      <alignment horizontal="center" vertical="center" wrapText="1"/>
    </xf>
    <xf numFmtId="0" fontId="59" fillId="2" borderId="19" xfId="0" applyFont="1" applyFill="1" applyBorder="1" applyAlignment="1">
      <alignment horizontal="center" vertical="center"/>
    </xf>
    <xf numFmtId="0" fontId="59" fillId="2" borderId="25" xfId="0" applyFont="1" applyFill="1" applyBorder="1" applyAlignment="1">
      <alignment vertical="center" wrapText="1"/>
    </xf>
    <xf numFmtId="0" fontId="58" fillId="13" borderId="26" xfId="0" applyFont="1" applyFill="1" applyBorder="1" applyAlignment="1">
      <alignment vertical="center" wrapText="1"/>
    </xf>
    <xf numFmtId="0" fontId="58" fillId="13" borderId="27" xfId="0" applyFont="1" applyFill="1" applyBorder="1" applyAlignment="1">
      <alignment vertical="center" wrapText="1"/>
    </xf>
    <xf numFmtId="0" fontId="60" fillId="25" borderId="28" xfId="0" applyFont="1" applyFill="1" applyBorder="1" applyAlignment="1">
      <alignment vertical="center" wrapText="1"/>
    </xf>
    <xf numFmtId="0" fontId="60" fillId="25" borderId="24" xfId="0" applyFont="1" applyFill="1" applyBorder="1" applyAlignment="1">
      <alignment horizontal="center" vertical="center" wrapText="1"/>
    </xf>
    <xf numFmtId="0" fontId="60" fillId="24" borderId="24" xfId="0" applyFont="1" applyFill="1" applyBorder="1" applyAlignment="1">
      <alignment horizontal="center" vertical="center" wrapText="1"/>
    </xf>
    <xf numFmtId="0" fontId="0" fillId="6" borderId="26" xfId="0" applyFill="1" applyBorder="1" applyAlignment="1">
      <alignment horizontal="right" vertical="center"/>
    </xf>
    <xf numFmtId="0" fontId="0" fillId="18" borderId="26" xfId="0" applyFill="1" applyBorder="1" applyAlignment="1">
      <alignment horizontal="right" vertical="center"/>
    </xf>
    <xf numFmtId="0" fontId="60" fillId="24" borderId="28" xfId="0" applyFont="1" applyFill="1" applyBorder="1" applyAlignment="1">
      <alignment vertical="center" wrapText="1"/>
    </xf>
    <xf numFmtId="0" fontId="59" fillId="2" borderId="17" xfId="0" applyFont="1" applyFill="1" applyBorder="1" applyAlignment="1">
      <alignment vertical="center"/>
    </xf>
    <xf numFmtId="0" fontId="58" fillId="0" borderId="18" xfId="0" applyFont="1" applyBorder="1" applyAlignment="1">
      <alignment vertical="center"/>
    </xf>
    <xf numFmtId="0" fontId="58" fillId="0" borderId="15" xfId="0" applyFont="1" applyBorder="1" applyAlignment="1">
      <alignment vertical="center"/>
    </xf>
    <xf numFmtId="0" fontId="58" fillId="0" borderId="15" xfId="0" applyFont="1" applyBorder="1" applyAlignment="1">
      <alignment vertical="center" wrapText="1"/>
    </xf>
    <xf numFmtId="0" fontId="58" fillId="0" borderId="29" xfId="0" applyFont="1" applyBorder="1" applyAlignment="1">
      <alignment vertical="center"/>
    </xf>
    <xf numFmtId="0" fontId="58" fillId="6" borderId="13" xfId="0" applyFont="1" applyFill="1" applyBorder="1" applyAlignment="1">
      <alignment horizontal="center" vertical="center" wrapText="1"/>
    </xf>
    <xf numFmtId="3" fontId="58" fillId="18" borderId="15" xfId="42" applyNumberFormat="1" applyFont="1" applyFill="1" applyBorder="1" applyAlignment="1" applyProtection="1">
      <alignment horizontal="right" vertical="center"/>
      <protection/>
    </xf>
    <xf numFmtId="6" fontId="60" fillId="24" borderId="21" xfId="0" applyNumberFormat="1" applyFont="1" applyFill="1" applyBorder="1" applyAlignment="1" applyProtection="1">
      <alignment vertical="center"/>
      <protection/>
    </xf>
    <xf numFmtId="0" fontId="0" fillId="18" borderId="30" xfId="0" applyFill="1" applyBorder="1" applyAlignment="1">
      <alignment horizontal="right" vertical="center"/>
    </xf>
    <xf numFmtId="9" fontId="0" fillId="18" borderId="31" xfId="58" applyNumberFormat="1" applyFont="1" applyFill="1" applyBorder="1" applyAlignment="1">
      <alignment horizontal="center" vertical="center"/>
    </xf>
    <xf numFmtId="172" fontId="62" fillId="18" borderId="17" xfId="58" applyNumberFormat="1" applyFont="1" applyFill="1" applyBorder="1" applyAlignment="1">
      <alignment horizontal="center" vertical="center"/>
    </xf>
    <xf numFmtId="165" fontId="60" fillId="18" borderId="19" xfId="0" applyNumberFormat="1" applyFont="1" applyFill="1" applyBorder="1" applyAlignment="1" applyProtection="1">
      <alignment horizontal="right" vertical="center"/>
      <protection/>
    </xf>
    <xf numFmtId="0" fontId="0" fillId="6" borderId="30" xfId="0" applyFill="1" applyBorder="1" applyAlignment="1">
      <alignment horizontal="right" vertical="center"/>
    </xf>
    <xf numFmtId="172" fontId="62" fillId="6" borderId="17" xfId="58" applyNumberFormat="1" applyFont="1" applyFill="1" applyBorder="1" applyAlignment="1">
      <alignment horizontal="center" vertical="center"/>
    </xf>
    <xf numFmtId="165" fontId="60" fillId="6" borderId="19" xfId="0" applyNumberFormat="1" applyFont="1" applyFill="1" applyBorder="1" applyAlignment="1" applyProtection="1">
      <alignment vertical="center"/>
      <protection/>
    </xf>
    <xf numFmtId="0" fontId="60" fillId="13" borderId="32" xfId="0" applyFont="1" applyFill="1" applyBorder="1" applyAlignment="1">
      <alignment horizontal="center" vertical="center"/>
    </xf>
    <xf numFmtId="0" fontId="58" fillId="13" borderId="30" xfId="0" applyFont="1" applyFill="1" applyBorder="1" applyAlignment="1">
      <alignment vertical="center" wrapText="1"/>
    </xf>
    <xf numFmtId="172" fontId="0" fillId="13" borderId="31" xfId="58" applyNumberFormat="1" applyFont="1" applyFill="1" applyBorder="1" applyAlignment="1">
      <alignment horizontal="center" vertical="center"/>
    </xf>
    <xf numFmtId="165" fontId="58" fillId="13" borderId="16" xfId="0" applyNumberFormat="1" applyFont="1" applyFill="1" applyBorder="1" applyAlignment="1" applyProtection="1">
      <alignment vertical="center"/>
      <protection/>
    </xf>
    <xf numFmtId="165" fontId="60" fillId="25" borderId="19" xfId="0" applyNumberFormat="1" applyFont="1" applyFill="1" applyBorder="1" applyAlignment="1" applyProtection="1">
      <alignment vertical="center"/>
      <protection/>
    </xf>
    <xf numFmtId="0" fontId="58" fillId="9" borderId="26" xfId="0" applyFont="1" applyFill="1" applyBorder="1" applyAlignment="1">
      <alignment vertical="center" wrapText="1"/>
    </xf>
    <xf numFmtId="0" fontId="60" fillId="21" borderId="33" xfId="0" applyFont="1" applyFill="1" applyBorder="1" applyAlignment="1">
      <alignment horizontal="center" vertical="center" wrapText="1"/>
    </xf>
    <xf numFmtId="0" fontId="60" fillId="21" borderId="34" xfId="0" applyFont="1" applyFill="1" applyBorder="1" applyAlignment="1">
      <alignment vertical="center" wrapText="1"/>
    </xf>
    <xf numFmtId="0" fontId="58" fillId="9" borderId="30" xfId="0" applyFont="1" applyFill="1" applyBorder="1" applyAlignment="1">
      <alignment vertical="center" wrapText="1"/>
    </xf>
    <xf numFmtId="0" fontId="60" fillId="21" borderId="13" xfId="0" applyFont="1" applyFill="1" applyBorder="1" applyAlignment="1">
      <alignment horizontal="center" vertical="center" wrapText="1"/>
    </xf>
    <xf numFmtId="0" fontId="58" fillId="9" borderId="15" xfId="0" applyFont="1" applyFill="1" applyBorder="1" applyAlignment="1">
      <alignment horizontal="center" vertical="center" wrapText="1"/>
    </xf>
    <xf numFmtId="0" fontId="58" fillId="9" borderId="31" xfId="0" applyFont="1" applyFill="1" applyBorder="1" applyAlignment="1">
      <alignment horizontal="center" vertical="center" wrapText="1"/>
    </xf>
    <xf numFmtId="0" fontId="60" fillId="21" borderId="35" xfId="0" applyFont="1" applyFill="1" applyBorder="1" applyAlignment="1">
      <alignment horizontal="center" vertical="center" wrapText="1"/>
    </xf>
    <xf numFmtId="6" fontId="60" fillId="9" borderId="14" xfId="0" applyNumberFormat="1" applyFont="1" applyFill="1" applyBorder="1" applyAlignment="1" applyProtection="1">
      <alignment vertical="center"/>
      <protection/>
    </xf>
    <xf numFmtId="6" fontId="60" fillId="21" borderId="19" xfId="0" applyNumberFormat="1" applyFont="1" applyFill="1" applyBorder="1" applyAlignment="1" applyProtection="1">
      <alignment vertical="center"/>
      <protection/>
    </xf>
    <xf numFmtId="0" fontId="60" fillId="21" borderId="36" xfId="0" applyFont="1" applyFill="1" applyBorder="1" applyAlignment="1">
      <alignment horizontal="center" vertical="center" wrapText="1"/>
    </xf>
    <xf numFmtId="0" fontId="59" fillId="2" borderId="37" xfId="0" applyFont="1" applyFill="1" applyBorder="1" applyAlignment="1">
      <alignment horizontal="center" vertical="center"/>
    </xf>
    <xf numFmtId="0" fontId="58" fillId="0" borderId="38" xfId="0" applyFont="1" applyBorder="1" applyAlignment="1">
      <alignment horizontal="center" vertical="center"/>
    </xf>
    <xf numFmtId="0" fontId="58" fillId="0" borderId="39" xfId="0" applyFont="1" applyBorder="1" applyAlignment="1">
      <alignment horizontal="center" vertical="center"/>
    </xf>
    <xf numFmtId="1" fontId="59" fillId="0" borderId="19" xfId="0" applyNumberFormat="1" applyFont="1" applyFill="1" applyBorder="1" applyAlignment="1">
      <alignment horizontal="center" vertical="center" wrapText="1"/>
    </xf>
    <xf numFmtId="0" fontId="0" fillId="0" borderId="0" xfId="0" applyAlignment="1">
      <alignment wrapText="1"/>
    </xf>
    <xf numFmtId="0" fontId="0" fillId="0" borderId="0" xfId="0" applyAlignment="1">
      <alignment horizontal="left"/>
    </xf>
    <xf numFmtId="174" fontId="0" fillId="0" borderId="0" xfId="0" applyNumberFormat="1" applyAlignment="1">
      <alignment/>
    </xf>
    <xf numFmtId="9" fontId="0" fillId="0" borderId="0" xfId="58" applyFont="1" applyAlignment="1">
      <alignment/>
    </xf>
    <xf numFmtId="2" fontId="62" fillId="0" borderId="0" xfId="0" applyNumberFormat="1" applyFont="1" applyAlignment="1">
      <alignment/>
    </xf>
    <xf numFmtId="0" fontId="0" fillId="0" borderId="0" xfId="0" applyAlignment="1">
      <alignment horizontal="left" indent="1"/>
    </xf>
    <xf numFmtId="0" fontId="0" fillId="0" borderId="0" xfId="0" applyNumberFormat="1" applyAlignment="1">
      <alignment/>
    </xf>
    <xf numFmtId="0" fontId="0" fillId="0" borderId="0" xfId="0" applyAlignment="1">
      <alignment/>
    </xf>
    <xf numFmtId="0" fontId="63" fillId="0" borderId="0" xfId="0" applyFont="1" applyAlignment="1">
      <alignment horizontal="center" vertical="center" wrapText="1"/>
    </xf>
    <xf numFmtId="0" fontId="64" fillId="0" borderId="0" xfId="0" applyFont="1" applyAlignment="1">
      <alignment horizontal="left" vertical="center" wrapText="1"/>
    </xf>
    <xf numFmtId="0" fontId="65" fillId="0" borderId="0" xfId="0" applyFont="1" applyAlignment="1">
      <alignment horizontal="left" vertical="center" wrapText="1"/>
    </xf>
    <xf numFmtId="0" fontId="66" fillId="0" borderId="0" xfId="0" applyFont="1" applyAlignment="1">
      <alignment horizontal="left" vertical="center" wrapText="1"/>
    </xf>
    <xf numFmtId="0" fontId="67" fillId="0" borderId="0" xfId="0" applyFont="1" applyAlignment="1">
      <alignment horizontal="left" vertical="center" wrapText="1"/>
    </xf>
    <xf numFmtId="0" fontId="68" fillId="0" borderId="0" xfId="0" applyFont="1" applyAlignment="1">
      <alignment horizontal="left" vertical="center" wrapText="1"/>
    </xf>
    <xf numFmtId="0" fontId="69" fillId="0" borderId="0" xfId="0" applyFont="1" applyAlignment="1">
      <alignment horizontal="left" vertical="center" wrapText="1"/>
    </xf>
    <xf numFmtId="0" fontId="63" fillId="0" borderId="0" xfId="0" applyFont="1" applyAlignment="1">
      <alignment horizontal="left" vertical="center" wrapText="1"/>
    </xf>
    <xf numFmtId="38" fontId="58" fillId="34" borderId="20" xfId="0" applyNumberFormat="1" applyFont="1" applyFill="1" applyBorder="1" applyAlignment="1">
      <alignment horizontal="center" vertical="center"/>
    </xf>
    <xf numFmtId="38" fontId="58" fillId="35" borderId="20" xfId="0" applyNumberFormat="1" applyFont="1" applyFill="1" applyBorder="1" applyAlignment="1">
      <alignment horizontal="center" vertical="center"/>
    </xf>
    <xf numFmtId="175" fontId="58" fillId="34" borderId="38" xfId="58" applyNumberFormat="1" applyFont="1" applyFill="1" applyBorder="1" applyAlignment="1">
      <alignment horizontal="center" vertical="center"/>
    </xf>
    <xf numFmtId="175" fontId="61" fillId="0" borderId="0" xfId="58" applyNumberFormat="1" applyFont="1" applyBorder="1" applyAlignment="1" applyProtection="1">
      <alignment vertical="center"/>
      <protection/>
    </xf>
    <xf numFmtId="10" fontId="58" fillId="34" borderId="38" xfId="58" applyNumberFormat="1" applyFont="1" applyFill="1" applyBorder="1" applyAlignment="1">
      <alignment horizontal="center" vertical="center"/>
    </xf>
    <xf numFmtId="176" fontId="61" fillId="0" borderId="21" xfId="0" applyNumberFormat="1" applyFont="1" applyBorder="1" applyAlignment="1" applyProtection="1">
      <alignment vertical="center"/>
      <protection/>
    </xf>
    <xf numFmtId="0" fontId="0" fillId="0" borderId="0" xfId="0" applyAlignment="1">
      <alignment vertical="center"/>
    </xf>
    <xf numFmtId="0" fontId="0" fillId="0" borderId="26" xfId="0" applyBorder="1" applyAlignment="1">
      <alignment vertical="center" wrapText="1"/>
    </xf>
    <xf numFmtId="0" fontId="0" fillId="0" borderId="26" xfId="0" applyBorder="1" applyAlignment="1">
      <alignment horizontal="center" vertical="center" wrapText="1"/>
    </xf>
    <xf numFmtId="0" fontId="0" fillId="0" borderId="26" xfId="0" applyBorder="1" applyAlignment="1">
      <alignment horizontal="center" vertical="center" wrapText="1"/>
    </xf>
    <xf numFmtId="0" fontId="62" fillId="36" borderId="26" xfId="0" applyFont="1" applyFill="1" applyBorder="1" applyAlignment="1">
      <alignment horizontal="center" vertical="center" wrapText="1"/>
    </xf>
    <xf numFmtId="0" fontId="70" fillId="0" borderId="0" xfId="0" applyFont="1" applyAlignment="1">
      <alignment horizontal="center" vertical="center" wrapText="1"/>
    </xf>
    <xf numFmtId="0" fontId="71" fillId="0" borderId="0" xfId="0" applyFont="1" applyAlignment="1">
      <alignment/>
    </xf>
    <xf numFmtId="2" fontId="0" fillId="34" borderId="15" xfId="58" applyNumberFormat="1" applyFont="1" applyFill="1" applyBorder="1" applyAlignment="1">
      <alignment horizontal="center" vertical="center"/>
    </xf>
    <xf numFmtId="0" fontId="60" fillId="6" borderId="40" xfId="0" applyFont="1" applyFill="1" applyBorder="1" applyAlignment="1">
      <alignment horizontal="center" vertical="center"/>
    </xf>
    <xf numFmtId="9" fontId="0" fillId="6" borderId="11" xfId="58" applyNumberFormat="1" applyFont="1" applyFill="1" applyBorder="1" applyAlignment="1">
      <alignment horizontal="center" vertical="center"/>
    </xf>
    <xf numFmtId="0" fontId="0" fillId="6" borderId="41" xfId="0" applyFill="1" applyBorder="1" applyAlignment="1">
      <alignment horizontal="right" vertical="center"/>
    </xf>
    <xf numFmtId="0" fontId="59" fillId="0" borderId="0" xfId="0" applyFont="1" applyFill="1" applyBorder="1" applyAlignment="1">
      <alignment horizontal="center" vertical="center"/>
    </xf>
    <xf numFmtId="0" fontId="72" fillId="18" borderId="30" xfId="0" applyFont="1" applyFill="1" applyBorder="1" applyAlignment="1">
      <alignment horizontal="right" vertical="center"/>
    </xf>
    <xf numFmtId="0" fontId="58" fillId="2" borderId="16" xfId="0" applyFont="1" applyFill="1" applyBorder="1" applyAlignment="1">
      <alignment vertical="center" wrapText="1"/>
    </xf>
    <xf numFmtId="177" fontId="0" fillId="6" borderId="31" xfId="58" applyNumberFormat="1" applyFont="1" applyFill="1" applyBorder="1" applyAlignment="1">
      <alignment horizontal="center" vertical="center"/>
    </xf>
    <xf numFmtId="165" fontId="58" fillId="13" borderId="20" xfId="0" applyNumberFormat="1" applyFont="1" applyFill="1" applyBorder="1" applyAlignment="1" applyProtection="1">
      <alignment horizontal="center" vertical="center"/>
      <protection/>
    </xf>
    <xf numFmtId="165" fontId="58" fillId="13" borderId="20" xfId="42" applyNumberFormat="1" applyFont="1" applyFill="1" applyBorder="1" applyAlignment="1" applyProtection="1">
      <alignment horizontal="center" vertical="center"/>
      <protection/>
    </xf>
    <xf numFmtId="165" fontId="58" fillId="13" borderId="14" xfId="0" applyNumberFormat="1" applyFont="1" applyFill="1" applyBorder="1" applyAlignment="1" applyProtection="1">
      <alignment horizontal="center" vertical="center"/>
      <protection/>
    </xf>
    <xf numFmtId="165" fontId="58" fillId="13" borderId="14" xfId="42" applyNumberFormat="1" applyFont="1" applyFill="1" applyBorder="1" applyAlignment="1" applyProtection="1">
      <alignment horizontal="center" vertical="center"/>
      <protection/>
    </xf>
    <xf numFmtId="165" fontId="58" fillId="13" borderId="16" xfId="0" applyNumberFormat="1" applyFont="1" applyFill="1" applyBorder="1" applyAlignment="1" applyProtection="1">
      <alignment horizontal="center" vertical="center"/>
      <protection/>
    </xf>
    <xf numFmtId="165" fontId="60" fillId="25" borderId="19" xfId="0" applyNumberFormat="1" applyFont="1" applyFill="1" applyBorder="1" applyAlignment="1" applyProtection="1">
      <alignment horizontal="center" vertical="center"/>
      <protection/>
    </xf>
    <xf numFmtId="165" fontId="60" fillId="33" borderId="0" xfId="0" applyNumberFormat="1" applyFont="1" applyFill="1" applyBorder="1" applyAlignment="1" applyProtection="1">
      <alignment horizontal="center" vertical="center"/>
      <protection/>
    </xf>
    <xf numFmtId="165" fontId="60" fillId="6" borderId="35" xfId="0" applyNumberFormat="1" applyFont="1" applyFill="1" applyBorder="1" applyAlignment="1" applyProtection="1">
      <alignment horizontal="center" vertical="center"/>
      <protection/>
    </xf>
    <xf numFmtId="38" fontId="58" fillId="6" borderId="14" xfId="42" applyNumberFormat="1" applyFont="1" applyFill="1" applyBorder="1" applyAlignment="1" applyProtection="1">
      <alignment horizontal="center" vertical="center"/>
      <protection/>
    </xf>
    <xf numFmtId="165" fontId="60" fillId="6" borderId="19" xfId="0" applyNumberFormat="1" applyFont="1" applyFill="1" applyBorder="1" applyAlignment="1" applyProtection="1">
      <alignment horizontal="center" vertical="center"/>
      <protection/>
    </xf>
    <xf numFmtId="165" fontId="60" fillId="18" borderId="35" xfId="0" applyNumberFormat="1" applyFont="1" applyFill="1" applyBorder="1" applyAlignment="1" applyProtection="1">
      <alignment horizontal="center" vertical="center"/>
      <protection/>
    </xf>
    <xf numFmtId="38" fontId="58" fillId="18" borderId="14" xfId="42" applyNumberFormat="1" applyFont="1" applyFill="1" applyBorder="1" applyAlignment="1" applyProtection="1">
      <alignment horizontal="center" vertical="center"/>
      <protection/>
    </xf>
    <xf numFmtId="165" fontId="60" fillId="18" borderId="19" xfId="0" applyNumberFormat="1" applyFont="1" applyFill="1" applyBorder="1" applyAlignment="1" applyProtection="1">
      <alignment horizontal="center" vertical="center"/>
      <protection/>
    </xf>
    <xf numFmtId="6" fontId="60" fillId="24" borderId="21" xfId="0" applyNumberFormat="1" applyFont="1" applyFill="1" applyBorder="1" applyAlignment="1" applyProtection="1">
      <alignment horizontal="center" vertical="center"/>
      <protection/>
    </xf>
    <xf numFmtId="6" fontId="60" fillId="33" borderId="0" xfId="0" applyNumberFormat="1" applyFont="1" applyFill="1" applyBorder="1" applyAlignment="1" applyProtection="1">
      <alignment horizontal="center" vertical="center"/>
      <protection/>
    </xf>
    <xf numFmtId="6" fontId="60" fillId="9" borderId="14" xfId="0" applyNumberFormat="1" applyFont="1" applyFill="1" applyBorder="1" applyAlignment="1" applyProtection="1">
      <alignment horizontal="center" vertical="center"/>
      <protection/>
    </xf>
    <xf numFmtId="6" fontId="60" fillId="9" borderId="42" xfId="0" applyNumberFormat="1" applyFont="1" applyFill="1" applyBorder="1" applyAlignment="1" applyProtection="1">
      <alignment horizontal="center" vertical="center"/>
      <protection/>
    </xf>
    <xf numFmtId="6" fontId="60" fillId="9" borderId="16" xfId="0" applyNumberFormat="1" applyFont="1" applyFill="1" applyBorder="1" applyAlignment="1" applyProtection="1">
      <alignment horizontal="center" vertical="center"/>
      <protection/>
    </xf>
    <xf numFmtId="6" fontId="60" fillId="9" borderId="43" xfId="0" applyNumberFormat="1" applyFont="1" applyFill="1" applyBorder="1" applyAlignment="1" applyProtection="1">
      <alignment horizontal="center" vertical="center"/>
      <protection/>
    </xf>
    <xf numFmtId="6" fontId="60" fillId="21" borderId="19" xfId="0" applyNumberFormat="1" applyFont="1" applyFill="1" applyBorder="1" applyAlignment="1" applyProtection="1">
      <alignment horizontal="center" vertical="center"/>
      <protection/>
    </xf>
    <xf numFmtId="6" fontId="60" fillId="21" borderId="44" xfId="0" applyNumberFormat="1" applyFont="1" applyFill="1" applyBorder="1" applyAlignment="1" applyProtection="1">
      <alignment horizontal="center" vertical="center"/>
      <protection/>
    </xf>
    <xf numFmtId="6" fontId="61" fillId="0" borderId="21" xfId="0" applyNumberFormat="1" applyFont="1" applyBorder="1" applyAlignment="1" applyProtection="1">
      <alignment horizontal="center" vertical="center"/>
      <protection/>
    </xf>
    <xf numFmtId="6" fontId="61" fillId="0" borderId="45" xfId="0" applyNumberFormat="1" applyFont="1" applyBorder="1" applyAlignment="1" applyProtection="1">
      <alignment horizontal="center" vertical="center"/>
      <protection/>
    </xf>
    <xf numFmtId="10" fontId="61" fillId="0" borderId="21" xfId="58" applyNumberFormat="1" applyFont="1" applyBorder="1" applyAlignment="1" applyProtection="1">
      <alignment horizontal="center" vertical="center"/>
      <protection/>
    </xf>
    <xf numFmtId="10" fontId="61" fillId="0" borderId="45" xfId="58" applyNumberFormat="1" applyFont="1" applyBorder="1" applyAlignment="1" applyProtection="1">
      <alignment horizontal="center" vertical="center"/>
      <protection/>
    </xf>
    <xf numFmtId="175" fontId="61" fillId="0" borderId="0" xfId="58" applyNumberFormat="1" applyFont="1" applyBorder="1" applyAlignment="1" applyProtection="1">
      <alignment horizontal="center" vertical="center"/>
      <protection/>
    </xf>
    <xf numFmtId="6" fontId="61" fillId="0" borderId="0" xfId="0" applyNumberFormat="1" applyFont="1" applyBorder="1" applyAlignment="1" applyProtection="1">
      <alignment horizontal="center" vertical="center"/>
      <protection/>
    </xf>
    <xf numFmtId="0" fontId="58" fillId="0" borderId="0" xfId="0" applyFont="1" applyAlignment="1">
      <alignment horizontal="center" vertical="center" wrapText="1"/>
    </xf>
    <xf numFmtId="177" fontId="73" fillId="6" borderId="31" xfId="58" applyNumberFormat="1" applyFont="1" applyFill="1" applyBorder="1" applyAlignment="1">
      <alignment horizontal="center" vertical="center"/>
    </xf>
    <xf numFmtId="177" fontId="0" fillId="6" borderId="12" xfId="58" applyNumberFormat="1" applyFont="1" applyFill="1" applyBorder="1" applyAlignment="1">
      <alignment horizontal="center" vertical="center"/>
    </xf>
    <xf numFmtId="177" fontId="0" fillId="18" borderId="31" xfId="58" applyNumberFormat="1" applyFont="1" applyFill="1" applyBorder="1" applyAlignment="1">
      <alignment horizontal="center" vertical="center"/>
    </xf>
    <xf numFmtId="177" fontId="0" fillId="18" borderId="12" xfId="58" applyNumberFormat="1" applyFont="1" applyFill="1" applyBorder="1" applyAlignment="1">
      <alignment horizontal="center" vertical="center"/>
    </xf>
    <xf numFmtId="177" fontId="73" fillId="6" borderId="12" xfId="58" applyNumberFormat="1" applyFont="1" applyFill="1" applyBorder="1" applyAlignment="1">
      <alignment horizontal="center" vertical="center"/>
    </xf>
    <xf numFmtId="177" fontId="73" fillId="18" borderId="12" xfId="58" applyNumberFormat="1" applyFont="1" applyFill="1" applyBorder="1" applyAlignment="1">
      <alignment horizontal="center" vertical="center"/>
    </xf>
    <xf numFmtId="0" fontId="58" fillId="37" borderId="12" xfId="0" applyFont="1" applyFill="1" applyBorder="1" applyAlignment="1">
      <alignment vertical="center"/>
    </xf>
    <xf numFmtId="0" fontId="58" fillId="37" borderId="10" xfId="0" applyFont="1" applyFill="1" applyBorder="1" applyAlignment="1">
      <alignment vertical="center" wrapText="1"/>
    </xf>
    <xf numFmtId="0" fontId="74" fillId="37" borderId="45" xfId="0" applyFont="1" applyFill="1" applyBorder="1" applyAlignment="1">
      <alignment vertical="center" wrapText="1"/>
    </xf>
    <xf numFmtId="0" fontId="58" fillId="37" borderId="11" xfId="0" applyFont="1" applyFill="1" applyBorder="1" applyAlignment="1">
      <alignment vertical="center" wrapText="1"/>
    </xf>
    <xf numFmtId="0" fontId="59" fillId="37" borderId="12" xfId="0" applyFont="1" applyFill="1" applyBorder="1" applyAlignment="1">
      <alignment vertical="center" wrapText="1"/>
    </xf>
    <xf numFmtId="0" fontId="59" fillId="2" borderId="19" xfId="0" applyFont="1" applyFill="1" applyBorder="1" applyAlignment="1">
      <alignment horizontal="center" vertical="center" wrapText="1"/>
    </xf>
    <xf numFmtId="0" fontId="58" fillId="37" borderId="23" xfId="0" applyFont="1" applyFill="1" applyBorder="1" applyAlignment="1">
      <alignment vertical="center" wrapText="1"/>
    </xf>
    <xf numFmtId="1" fontId="60" fillId="37" borderId="20" xfId="0" applyNumberFormat="1" applyFont="1" applyFill="1" applyBorder="1" applyAlignment="1">
      <alignment horizontal="center" vertical="center"/>
    </xf>
    <xf numFmtId="1" fontId="60" fillId="37" borderId="14" xfId="0" applyNumberFormat="1" applyFont="1" applyFill="1" applyBorder="1" applyAlignment="1">
      <alignment horizontal="center" vertical="center"/>
    </xf>
    <xf numFmtId="1" fontId="60" fillId="37" borderId="22" xfId="0" applyNumberFormat="1" applyFont="1" applyFill="1" applyBorder="1" applyAlignment="1">
      <alignment horizontal="center" vertical="center"/>
    </xf>
    <xf numFmtId="1" fontId="60" fillId="37" borderId="22" xfId="0" applyNumberFormat="1" applyFont="1" applyFill="1" applyBorder="1" applyAlignment="1" applyProtection="1">
      <alignment horizontal="center" vertical="center"/>
      <protection/>
    </xf>
    <xf numFmtId="1" fontId="60" fillId="37" borderId="19" xfId="0" applyNumberFormat="1" applyFont="1" applyFill="1" applyBorder="1" applyAlignment="1">
      <alignment horizontal="center" vertical="center" wrapText="1"/>
    </xf>
    <xf numFmtId="1" fontId="60" fillId="37" borderId="35" xfId="0" applyNumberFormat="1" applyFont="1" applyFill="1" applyBorder="1" applyAlignment="1" applyProtection="1">
      <alignment horizontal="center" vertical="center"/>
      <protection/>
    </xf>
    <xf numFmtId="1" fontId="60" fillId="37" borderId="14" xfId="42" applyNumberFormat="1" applyFont="1" applyFill="1" applyBorder="1" applyAlignment="1" applyProtection="1">
      <alignment horizontal="center" vertical="center"/>
      <protection/>
    </xf>
    <xf numFmtId="1" fontId="60" fillId="37" borderId="16" xfId="42" applyNumberFormat="1" applyFont="1" applyFill="1" applyBorder="1" applyAlignment="1" applyProtection="1">
      <alignment horizontal="center" vertical="center"/>
      <protection/>
    </xf>
    <xf numFmtId="1" fontId="60" fillId="37" borderId="46" xfId="42" applyNumberFormat="1" applyFont="1" applyFill="1" applyBorder="1" applyAlignment="1" applyProtection="1">
      <alignment horizontal="center" vertical="center"/>
      <protection/>
    </xf>
    <xf numFmtId="1" fontId="60" fillId="37" borderId="47" xfId="42" applyNumberFormat="1" applyFont="1" applyFill="1" applyBorder="1" applyAlignment="1" applyProtection="1">
      <alignment horizontal="center" vertical="center"/>
      <protection/>
    </xf>
    <xf numFmtId="1" fontId="60" fillId="37" borderId="21" xfId="0" applyNumberFormat="1" applyFont="1" applyFill="1" applyBorder="1" applyAlignment="1" applyProtection="1">
      <alignment horizontal="center" vertical="center"/>
      <protection/>
    </xf>
    <xf numFmtId="1" fontId="60" fillId="37" borderId="35" xfId="0" applyNumberFormat="1" applyFont="1" applyFill="1" applyBorder="1" applyAlignment="1">
      <alignment horizontal="center" vertical="center" wrapText="1"/>
    </xf>
    <xf numFmtId="1" fontId="60" fillId="37" borderId="48" xfId="42" applyNumberFormat="1" applyFont="1" applyFill="1" applyBorder="1" applyAlignment="1" applyProtection="1">
      <alignment horizontal="center" vertical="center"/>
      <protection/>
    </xf>
    <xf numFmtId="0" fontId="60" fillId="0" borderId="49" xfId="0" applyFont="1" applyBorder="1" applyAlignment="1">
      <alignment horizontal="center" vertical="center"/>
    </xf>
    <xf numFmtId="38" fontId="58" fillId="6" borderId="16" xfId="42" applyNumberFormat="1" applyFont="1" applyFill="1" applyBorder="1" applyAlignment="1" applyProtection="1">
      <alignment horizontal="center" vertical="center"/>
      <protection/>
    </xf>
    <xf numFmtId="38" fontId="58" fillId="6" borderId="20" xfId="42" applyNumberFormat="1" applyFont="1" applyFill="1" applyBorder="1" applyAlignment="1" applyProtection="1">
      <alignment horizontal="center" vertical="center"/>
      <protection/>
    </xf>
    <xf numFmtId="38" fontId="58" fillId="6" borderId="14" xfId="42" applyNumberFormat="1" applyFont="1" applyFill="1" applyBorder="1" applyAlignment="1" applyProtection="1">
      <alignment horizontal="center" vertical="center"/>
      <protection/>
    </xf>
    <xf numFmtId="38" fontId="58" fillId="6" borderId="22" xfId="42" applyNumberFormat="1" applyFont="1" applyFill="1" applyBorder="1" applyAlignment="1" applyProtection="1">
      <alignment horizontal="center" vertical="center"/>
      <protection/>
    </xf>
    <xf numFmtId="0" fontId="60" fillId="6" borderId="33" xfId="0" applyFont="1" applyFill="1" applyBorder="1" applyAlignment="1">
      <alignment horizontal="left" vertical="center" wrapText="1"/>
    </xf>
    <xf numFmtId="0" fontId="60" fillId="6" borderId="34" xfId="0" applyFont="1" applyFill="1" applyBorder="1" applyAlignment="1">
      <alignment horizontal="left" vertical="center" wrapText="1"/>
    </xf>
    <xf numFmtId="0" fontId="75" fillId="2" borderId="50" xfId="0" applyFont="1" applyFill="1" applyBorder="1" applyAlignment="1">
      <alignment horizontal="left" vertical="center"/>
    </xf>
    <xf numFmtId="0" fontId="75" fillId="2" borderId="44" xfId="0" applyFont="1" applyFill="1" applyBorder="1" applyAlignment="1">
      <alignment horizontal="left" vertical="center"/>
    </xf>
    <xf numFmtId="0" fontId="75" fillId="2" borderId="25" xfId="0" applyFont="1" applyFill="1" applyBorder="1" applyAlignment="1">
      <alignment horizontal="left" vertical="center"/>
    </xf>
    <xf numFmtId="0" fontId="59" fillId="0" borderId="0" xfId="0" applyFont="1" applyFill="1" applyBorder="1" applyAlignment="1">
      <alignment horizontal="center" vertical="center"/>
    </xf>
    <xf numFmtId="0" fontId="60" fillId="0" borderId="51" xfId="0" applyFont="1" applyBorder="1" applyAlignment="1">
      <alignment horizontal="center" vertical="center"/>
    </xf>
    <xf numFmtId="0" fontId="60" fillId="0" borderId="52" xfId="0" applyFont="1" applyBorder="1" applyAlignment="1">
      <alignment horizontal="center" vertical="center"/>
    </xf>
    <xf numFmtId="0" fontId="60" fillId="0" borderId="53" xfId="0" applyFont="1" applyBorder="1" applyAlignment="1">
      <alignment horizontal="center" vertical="center"/>
    </xf>
    <xf numFmtId="0" fontId="60" fillId="13" borderId="54" xfId="0" applyFont="1" applyFill="1" applyBorder="1" applyAlignment="1">
      <alignment horizontal="center" vertical="center"/>
    </xf>
    <xf numFmtId="0" fontId="60" fillId="13" borderId="40" xfId="0" applyFont="1" applyFill="1" applyBorder="1" applyAlignment="1">
      <alignment horizontal="center" vertical="center"/>
    </xf>
    <xf numFmtId="0" fontId="60" fillId="13" borderId="51" xfId="0" applyFont="1" applyFill="1" applyBorder="1" applyAlignment="1">
      <alignment horizontal="center" vertical="center"/>
    </xf>
    <xf numFmtId="0" fontId="60" fillId="25" borderId="50" xfId="0" applyFont="1" applyFill="1" applyBorder="1" applyAlignment="1">
      <alignment horizontal="center" vertical="center" wrapText="1"/>
    </xf>
    <xf numFmtId="0" fontId="60" fillId="25" borderId="44" xfId="0" applyFont="1" applyFill="1" applyBorder="1" applyAlignment="1">
      <alignment horizontal="center" vertical="center" wrapText="1"/>
    </xf>
    <xf numFmtId="0" fontId="58" fillId="2" borderId="16" xfId="0" applyFont="1" applyFill="1" applyBorder="1" applyAlignment="1">
      <alignment horizontal="left" vertical="center" wrapText="1"/>
    </xf>
    <xf numFmtId="0" fontId="58" fillId="2" borderId="20" xfId="0" applyFont="1" applyFill="1" applyBorder="1" applyAlignment="1">
      <alignment horizontal="left" vertical="center" wrapText="1"/>
    </xf>
    <xf numFmtId="1" fontId="60" fillId="37" borderId="16" xfId="42" applyNumberFormat="1" applyFont="1" applyFill="1" applyBorder="1" applyAlignment="1" applyProtection="1">
      <alignment horizontal="center" vertical="center"/>
      <protection/>
    </xf>
    <xf numFmtId="1" fontId="60" fillId="37" borderId="20" xfId="42" applyNumberFormat="1" applyFont="1" applyFill="1" applyBorder="1" applyAlignment="1" applyProtection="1">
      <alignment horizontal="center" vertical="center"/>
      <protection/>
    </xf>
    <xf numFmtId="0" fontId="60" fillId="0" borderId="55" xfId="0" applyFont="1" applyBorder="1" applyAlignment="1">
      <alignment horizontal="center" vertical="center"/>
    </xf>
    <xf numFmtId="0" fontId="60" fillId="0" borderId="56" xfId="0" applyFont="1" applyBorder="1" applyAlignment="1">
      <alignment horizontal="center" vertical="center"/>
    </xf>
    <xf numFmtId="0" fontId="60" fillId="0" borderId="45" xfId="0" applyFont="1" applyBorder="1" applyAlignment="1">
      <alignment horizontal="center" vertical="center"/>
    </xf>
    <xf numFmtId="0" fontId="60" fillId="6" borderId="52" xfId="0" applyFont="1" applyFill="1" applyBorder="1" applyAlignment="1">
      <alignment horizontal="center" vertical="center"/>
    </xf>
    <xf numFmtId="0" fontId="60" fillId="6" borderId="32" xfId="0" applyFont="1" applyFill="1" applyBorder="1" applyAlignment="1">
      <alignment horizontal="center" vertical="center"/>
    </xf>
    <xf numFmtId="0" fontId="62" fillId="6" borderId="24" xfId="0" applyFont="1" applyFill="1" applyBorder="1" applyAlignment="1">
      <alignment horizontal="center" vertical="center"/>
    </xf>
    <xf numFmtId="0" fontId="62" fillId="6" borderId="28" xfId="0" applyFont="1" applyFill="1" applyBorder="1" applyAlignment="1">
      <alignment horizontal="center" vertical="center"/>
    </xf>
    <xf numFmtId="0" fontId="60" fillId="18" borderId="33" xfId="0" applyFont="1" applyFill="1" applyBorder="1" applyAlignment="1">
      <alignment horizontal="left" vertical="center" wrapText="1"/>
    </xf>
    <xf numFmtId="0" fontId="60" fillId="18" borderId="34" xfId="0" applyFont="1" applyFill="1" applyBorder="1" applyAlignment="1">
      <alignment horizontal="left" vertical="center" wrapText="1"/>
    </xf>
    <xf numFmtId="0" fontId="60" fillId="18" borderId="52" xfId="0" applyFont="1" applyFill="1" applyBorder="1" applyAlignment="1">
      <alignment horizontal="center" vertical="center"/>
    </xf>
    <xf numFmtId="0" fontId="60" fillId="18" borderId="32" xfId="0" applyFont="1" applyFill="1" applyBorder="1" applyAlignment="1">
      <alignment horizontal="center" vertical="center"/>
    </xf>
    <xf numFmtId="0" fontId="62" fillId="18" borderId="24" xfId="0" applyFont="1" applyFill="1" applyBorder="1" applyAlignment="1">
      <alignment horizontal="center" vertical="center"/>
    </xf>
    <xf numFmtId="0" fontId="62" fillId="18" borderId="28" xfId="0" applyFont="1" applyFill="1" applyBorder="1" applyAlignment="1">
      <alignment horizontal="center" vertical="center"/>
    </xf>
    <xf numFmtId="0" fontId="60" fillId="24" borderId="57" xfId="0" applyFont="1" applyFill="1" applyBorder="1" applyAlignment="1">
      <alignment horizontal="center" vertical="center" wrapText="1"/>
    </xf>
    <xf numFmtId="0" fontId="60" fillId="24" borderId="58" xfId="0" applyFont="1" applyFill="1" applyBorder="1" applyAlignment="1">
      <alignment horizontal="center" vertical="center" wrapText="1"/>
    </xf>
    <xf numFmtId="0" fontId="60" fillId="24" borderId="59" xfId="0" applyFont="1" applyFill="1" applyBorder="1" applyAlignment="1">
      <alignment horizontal="center" vertical="center" wrapText="1"/>
    </xf>
    <xf numFmtId="38" fontId="58" fillId="18" borderId="16" xfId="42" applyNumberFormat="1" applyFont="1" applyFill="1" applyBorder="1" applyAlignment="1" applyProtection="1">
      <alignment horizontal="center" vertical="center"/>
      <protection/>
    </xf>
    <xf numFmtId="38" fontId="58" fillId="18" borderId="20" xfId="42" applyNumberFormat="1" applyFont="1" applyFill="1" applyBorder="1" applyAlignment="1" applyProtection="1">
      <alignment horizontal="center" vertical="center"/>
      <protection/>
    </xf>
    <xf numFmtId="0" fontId="60" fillId="9" borderId="52" xfId="0" applyFont="1" applyFill="1" applyBorder="1" applyAlignment="1">
      <alignment horizontal="center" vertical="center"/>
    </xf>
    <xf numFmtId="0" fontId="60" fillId="9" borderId="32" xfId="0" applyFont="1" applyFill="1" applyBorder="1" applyAlignment="1">
      <alignment horizontal="center" vertical="center"/>
    </xf>
    <xf numFmtId="0" fontId="60" fillId="21" borderId="24" xfId="0" applyFont="1" applyFill="1" applyBorder="1" applyAlignment="1">
      <alignment horizontal="center" vertical="center" wrapText="1"/>
    </xf>
    <xf numFmtId="0" fontId="60" fillId="21" borderId="28" xfId="0" applyFont="1" applyFill="1" applyBorder="1" applyAlignment="1">
      <alignment horizontal="center" vertical="center" wrapText="1"/>
    </xf>
    <xf numFmtId="0" fontId="60" fillId="21" borderId="17" xfId="0" applyFont="1" applyFill="1" applyBorder="1" applyAlignment="1">
      <alignment horizontal="center" vertical="center" wrapText="1"/>
    </xf>
    <xf numFmtId="38" fontId="58" fillId="18" borderId="21" xfId="42" applyNumberFormat="1" applyFont="1" applyFill="1" applyBorder="1" applyAlignment="1" applyProtection="1">
      <alignment horizontal="center" vertical="center"/>
      <protection/>
    </xf>
    <xf numFmtId="0" fontId="60" fillId="18" borderId="40" xfId="0" applyFont="1" applyFill="1" applyBorder="1" applyAlignment="1">
      <alignment horizontal="center" vertical="center"/>
    </xf>
    <xf numFmtId="0" fontId="60" fillId="18" borderId="57" xfId="0" applyFont="1" applyFill="1" applyBorder="1" applyAlignment="1">
      <alignment horizontal="center" vertical="center"/>
    </xf>
    <xf numFmtId="38" fontId="58" fillId="6" borderId="16" xfId="42" applyNumberFormat="1" applyFont="1" applyFill="1" applyBorder="1" applyAlignment="1" applyProtection="1">
      <alignment horizontal="right" vertical="center"/>
      <protection/>
    </xf>
    <xf numFmtId="38" fontId="58" fillId="6" borderId="20" xfId="42" applyNumberFormat="1" applyFont="1" applyFill="1" applyBorder="1" applyAlignment="1" applyProtection="1">
      <alignment horizontal="right" vertical="center"/>
      <protection/>
    </xf>
    <xf numFmtId="38" fontId="58" fillId="6" borderId="14" xfId="42" applyNumberFormat="1" applyFont="1" applyFill="1" applyBorder="1" applyAlignment="1" applyProtection="1">
      <alignment horizontal="right" vertical="center"/>
      <protection/>
    </xf>
    <xf numFmtId="38" fontId="58" fillId="6" borderId="22" xfId="42" applyNumberFormat="1" applyFont="1" applyFill="1" applyBorder="1" applyAlignment="1" applyProtection="1">
      <alignment horizontal="right" vertical="center"/>
      <protection/>
    </xf>
    <xf numFmtId="38" fontId="58" fillId="18" borderId="16" xfId="42" applyNumberFormat="1" applyFont="1" applyFill="1" applyBorder="1" applyAlignment="1" applyProtection="1">
      <alignment horizontal="right" vertical="center"/>
      <protection/>
    </xf>
    <xf numFmtId="38" fontId="58" fillId="18" borderId="20" xfId="42" applyNumberFormat="1" applyFont="1" applyFill="1" applyBorder="1" applyAlignment="1" applyProtection="1">
      <alignment horizontal="right" vertical="center"/>
      <protection/>
    </xf>
    <xf numFmtId="38" fontId="58" fillId="18" borderId="21" xfId="42" applyNumberFormat="1" applyFont="1" applyFill="1" applyBorder="1" applyAlignment="1" applyProtection="1">
      <alignment horizontal="right" vertic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5">
    <dxf>
      <numFmt numFmtId="174" formatCode="_-* #,##0_-;\-* #,##0_-;_-* &quot;-&quot;??_-;_-@_-"/>
      <border/>
    </dxf>
    <dxf>
      <alignment wrapText="1" readingOrder="0"/>
      <border/>
    </dxf>
    <dxf>
      <alignment vertical="center"/>
      <border/>
    </dxf>
    <dxf>
      <alignment horizontal="center"/>
      <border/>
    </dxf>
    <dxf>
      <border>
        <left style="thin"/>
        <right style="thin"/>
        <top style="thin"/>
        <bottom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pivotCacheDefinition" Target="pivotCache/pivotCacheDefinition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var\folders\79\c3kmqnpn78lb797nhxlx7xxr0000gn\T\com.microsoft.Outlook\Outlook%20Temp\15-16%20Contract%20Tracker%202015%2007%2008%20North%20London%20South%20M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_TM_Summary Position"/>
      <sheetName val="Guidance"/>
      <sheetName val="Report Tables"/>
      <sheetName val="By Region"/>
      <sheetName val="Summary Early Warning"/>
      <sheetName val="By Contract"/>
      <sheetName val="pStatus"/>
      <sheetName val="pGap"/>
      <sheetName val="pType1"/>
      <sheetName val="pType2"/>
      <sheetName val="Providers"/>
      <sheetName val="ATs"/>
      <sheetName val="FoI Dec 14 values"/>
    </sheetNames>
    <sheetDataSet>
      <sheetData sheetId="10">
        <row r="2">
          <cell r="C2" t="str">
            <v>118 Ltd</v>
          </cell>
        </row>
        <row r="3">
          <cell r="C3" t="str">
            <v>12 Point Care Ltd</v>
          </cell>
        </row>
        <row r="4">
          <cell r="C4" t="str">
            <v>188 HQ</v>
          </cell>
        </row>
        <row r="5">
          <cell r="C5" t="str">
            <v>1-Greatlife Ltd</v>
          </cell>
        </row>
        <row r="6">
          <cell r="C6" t="str">
            <v>2Gether NHS Foundation Trust</v>
          </cell>
        </row>
        <row r="7">
          <cell r="C7" t="str">
            <v>3 Spires MSK Service</v>
          </cell>
        </row>
        <row r="8">
          <cell r="C8" t="str">
            <v>360 Care Ltd</v>
          </cell>
        </row>
        <row r="9">
          <cell r="C9" t="str">
            <v>5 Boroughs Partnership NHS Foundation Trust</v>
          </cell>
        </row>
        <row r="10">
          <cell r="C10" t="str">
            <v>A H Panjvani (Modern Eye Centre)</v>
          </cell>
        </row>
        <row r="11">
          <cell r="C11" t="str">
            <v>A&amp;Z Wounds Ltd</v>
          </cell>
        </row>
        <row r="12">
          <cell r="C12" t="str">
            <v>Abacus Physiotherapy Ltd</v>
          </cell>
        </row>
        <row r="13">
          <cell r="C13" t="str">
            <v>Abbey Hospitals</v>
          </cell>
        </row>
        <row r="14">
          <cell r="C14" t="str">
            <v>Abbey Sefton Hospital (University Hospital Aintree)</v>
          </cell>
        </row>
        <row r="15">
          <cell r="C15" t="str">
            <v>Abertawe Bro Morgannwg University LHB</v>
          </cell>
        </row>
        <row r="16">
          <cell r="C16" t="str">
            <v>Ablecare</v>
          </cell>
        </row>
        <row r="17">
          <cell r="C17" t="str">
            <v>About Health</v>
          </cell>
        </row>
        <row r="18">
          <cell r="C18" t="str">
            <v>Accelerate Health CIC</v>
          </cell>
        </row>
        <row r="19">
          <cell r="C19" t="str">
            <v>Accipiter Ltd</v>
          </cell>
        </row>
        <row r="20">
          <cell r="C20" t="str">
            <v>ACE Centre</v>
          </cell>
        </row>
        <row r="21">
          <cell r="C21" t="str">
            <v>Achilles Centre Ltd</v>
          </cell>
        </row>
        <row r="22">
          <cell r="C22" t="str">
            <v>Achor Healthcare Ltd</v>
          </cell>
        </row>
        <row r="23">
          <cell r="C23" t="str">
            <v>Acorn Pharmacy</v>
          </cell>
        </row>
        <row r="24">
          <cell r="C24" t="str">
            <v>Action For Deafness</v>
          </cell>
        </row>
        <row r="25">
          <cell r="C25" t="str">
            <v>Addaction</v>
          </cell>
        </row>
        <row r="26">
          <cell r="C26" t="str">
            <v>Additional Community Medical Services Ltd</v>
          </cell>
        </row>
        <row r="27">
          <cell r="C27" t="str">
            <v>Adhd North West</v>
          </cell>
        </row>
        <row r="28">
          <cell r="C28" t="str">
            <v>Advance Physiotherapy</v>
          </cell>
        </row>
        <row r="29">
          <cell r="C29" t="str">
            <v>Advantage Healthcare</v>
          </cell>
        </row>
        <row r="30">
          <cell r="C30" t="str">
            <v>Aecc</v>
          </cell>
        </row>
        <row r="31">
          <cell r="C31" t="str">
            <v>Aecc Southampton</v>
          </cell>
        </row>
        <row r="32">
          <cell r="C32" t="str">
            <v>Affinity Healthcare</v>
          </cell>
        </row>
        <row r="33">
          <cell r="C33" t="str">
            <v>Agilaflex Healthcare Ltd</v>
          </cell>
        </row>
        <row r="34">
          <cell r="C34" t="str">
            <v>Aintree University Hospital NHS Foundation Trust</v>
          </cell>
        </row>
        <row r="35">
          <cell r="C35" t="str">
            <v>Air Liquide Ltd</v>
          </cell>
        </row>
        <row r="36">
          <cell r="C36" t="str">
            <v>Air Products PLC</v>
          </cell>
        </row>
        <row r="37">
          <cell r="C37" t="str">
            <v>Airedale NHS Foundation Trust</v>
          </cell>
        </row>
        <row r="38">
          <cell r="C38" t="str">
            <v>AK Medical Management Ltd</v>
          </cell>
        </row>
        <row r="39">
          <cell r="C39" t="str">
            <v>Alcura UK Ltd</v>
          </cell>
        </row>
        <row r="40">
          <cell r="C40" t="str">
            <v>Alder Hey Children's NHS Foundation Trust</v>
          </cell>
        </row>
        <row r="41">
          <cell r="C41" t="str">
            <v>Alec Miing (AQP)</v>
          </cell>
        </row>
        <row r="42">
          <cell r="C42" t="str">
            <v>Alecrim, Ernami Costa (Hypnotherapy, Psychotherapy &amp; Sports Massage)</v>
          </cell>
        </row>
        <row r="43">
          <cell r="C43" t="str">
            <v>Alexander House</v>
          </cell>
        </row>
        <row r="44">
          <cell r="C44" t="str">
            <v>Alexin Healthcare Ltd</v>
          </cell>
        </row>
        <row r="45">
          <cell r="C45" t="str">
            <v>Aligie Ltd</v>
          </cell>
        </row>
        <row r="46">
          <cell r="C46" t="str">
            <v>Alistair Kinsey Ltd HQ</v>
          </cell>
        </row>
        <row r="47">
          <cell r="C47" t="str">
            <v>All Hallows Hospital</v>
          </cell>
        </row>
        <row r="48">
          <cell r="C48" t="str">
            <v>Alliance Medical</v>
          </cell>
        </row>
        <row r="49">
          <cell r="C49" t="str">
            <v>Alliance PET CT Guildford</v>
          </cell>
        </row>
        <row r="50">
          <cell r="C50" t="str">
            <v>Alliance Psychology Services Ltd</v>
          </cell>
        </row>
        <row r="51">
          <cell r="C51" t="str">
            <v>Allied Health Professionals Suffolk CIC</v>
          </cell>
        </row>
        <row r="52">
          <cell r="C52" t="str">
            <v>Allied Healthcare Group</v>
          </cell>
        </row>
        <row r="53">
          <cell r="C53" t="str">
            <v>Alpha Hospitals</v>
          </cell>
        </row>
        <row r="54">
          <cell r="C54" t="str">
            <v>Alpha Paramedic &amp; Ambulance Service Ltd</v>
          </cell>
        </row>
        <row r="55">
          <cell r="C55" t="str">
            <v>Ambitions Personnel</v>
          </cell>
        </row>
        <row r="56">
          <cell r="C56" t="str">
            <v>Ambulant Physiotherapy Ltd</v>
          </cell>
        </row>
        <row r="57">
          <cell r="C57" t="str">
            <v>Amelanchier Osteopathic &amp; Sports Injury Clinic</v>
          </cell>
        </row>
        <row r="58">
          <cell r="C58" t="str">
            <v>Amplifon HQ</v>
          </cell>
        </row>
        <row r="59">
          <cell r="C59" t="str">
            <v>An Apple A Day Ltd HQ</v>
          </cell>
        </row>
        <row r="60">
          <cell r="C60" t="str">
            <v>Anatomie Healthcare Ltd</v>
          </cell>
        </row>
        <row r="61">
          <cell r="C61" t="str">
            <v>Aneurin Bevan LHB</v>
          </cell>
        </row>
        <row r="62">
          <cell r="C62" t="str">
            <v>Angel &amp; Bowden</v>
          </cell>
        </row>
        <row r="63">
          <cell r="C63" t="str">
            <v>Angel Chiropody &amp; Podiatry (HQ)</v>
          </cell>
        </row>
        <row r="64">
          <cell r="C64" t="str">
            <v>Anglia Community Eye Service Ltd</v>
          </cell>
        </row>
        <row r="65">
          <cell r="C65" t="str">
            <v>Anglian Community Enterprise Community Interest Company (Ace CIC)</v>
          </cell>
        </row>
        <row r="66">
          <cell r="C66" t="str">
            <v>Anglian Medical Musculoskeletal</v>
          </cell>
        </row>
        <row r="67">
          <cell r="C67" t="str">
            <v>Animas Ltd</v>
          </cell>
        </row>
        <row r="68">
          <cell r="C68" t="str">
            <v>Ansel Clinic</v>
          </cell>
        </row>
        <row r="69">
          <cell r="C69" t="str">
            <v>Arden, Herefordshire &amp; Worcestershire Primary Eyecare Ltd</v>
          </cell>
        </row>
        <row r="70">
          <cell r="C70" t="str">
            <v>Ardens Ltd</v>
          </cell>
        </row>
        <row r="71">
          <cell r="C71" t="str">
            <v>Arkanum</v>
          </cell>
        </row>
        <row r="72">
          <cell r="C72" t="str">
            <v>Arnold Medical Centre</v>
          </cell>
        </row>
        <row r="73">
          <cell r="C73" t="str">
            <v>Ashford &amp; St Peter's Hospitals NHS Foundation Trust</v>
          </cell>
        </row>
        <row r="74">
          <cell r="C74" t="str">
            <v>Aspen Healthcare Ltd</v>
          </cell>
        </row>
        <row r="75">
          <cell r="C75" t="str">
            <v>Assisted Conception Unit Ltd</v>
          </cell>
        </row>
        <row r="76">
          <cell r="C76" t="str">
            <v>Assura Blackpool LLP</v>
          </cell>
        </row>
        <row r="77">
          <cell r="C77" t="str">
            <v>Assura Chelmsford LLP</v>
          </cell>
        </row>
        <row r="78">
          <cell r="C78" t="str">
            <v>Assura Coventry LLP</v>
          </cell>
        </row>
        <row r="79">
          <cell r="C79" t="str">
            <v>Assura Derwentside LLP</v>
          </cell>
        </row>
        <row r="80">
          <cell r="C80" t="str">
            <v>Assura East Riding LLP</v>
          </cell>
        </row>
        <row r="81">
          <cell r="C81" t="str">
            <v>Assura Hampshire</v>
          </cell>
        </row>
        <row r="82">
          <cell r="C82" t="str">
            <v>Assura Hartlepool LLP</v>
          </cell>
        </row>
        <row r="83">
          <cell r="C83" t="str">
            <v>Assura Kingstanding</v>
          </cell>
        </row>
        <row r="84">
          <cell r="C84" t="str">
            <v>Assura Lea Valley LLP</v>
          </cell>
        </row>
        <row r="85">
          <cell r="C85" t="str">
            <v>Assura Leeds LLP</v>
          </cell>
        </row>
        <row r="86">
          <cell r="C86" t="str">
            <v>Assura Liverpool LLP</v>
          </cell>
        </row>
        <row r="87">
          <cell r="C87" t="str">
            <v>Assura Minerva LLP</v>
          </cell>
        </row>
        <row r="88">
          <cell r="C88" t="str">
            <v>Assura North Lancs LLP</v>
          </cell>
        </row>
        <row r="89">
          <cell r="C89" t="str">
            <v>Assura Reading LLP</v>
          </cell>
        </row>
        <row r="90">
          <cell r="C90" t="str">
            <v>Assura Stockton LLP</v>
          </cell>
        </row>
        <row r="91">
          <cell r="C91" t="str">
            <v>Assura Vertis Urgent Care Centres (Birmingham)</v>
          </cell>
        </row>
        <row r="92">
          <cell r="C92" t="str">
            <v>Assura Wandle LLP</v>
          </cell>
        </row>
        <row r="93">
          <cell r="C93" t="str">
            <v>Assura West Leicestershire LLP</v>
          </cell>
        </row>
        <row r="94">
          <cell r="C94" t="str">
            <v>Assura Wiltshire LLP</v>
          </cell>
        </row>
        <row r="95">
          <cell r="C95" t="str">
            <v>Assura Wyre Forest LLP</v>
          </cell>
        </row>
        <row r="96">
          <cell r="C96" t="str">
            <v>Aston Healthcare Ltd</v>
          </cell>
        </row>
        <row r="97">
          <cell r="C97" t="str">
            <v>AT Medics Ltd</v>
          </cell>
        </row>
        <row r="98">
          <cell r="C98" t="str">
            <v>Atlas Physiotherapy Ltd</v>
          </cell>
        </row>
        <row r="99">
          <cell r="C99" t="str">
            <v>Atos Healthcare</v>
          </cell>
        </row>
        <row r="100">
          <cell r="C100" t="str">
            <v>Avon &amp; Wiltshire Mental Health Partnership NHS Trust</v>
          </cell>
        </row>
        <row r="101">
          <cell r="C101" t="str">
            <v>B Braun Avitum Uk Ltd</v>
          </cell>
        </row>
        <row r="102">
          <cell r="C102" t="str">
            <v>Baby Ways Community Interest Company</v>
          </cell>
        </row>
        <row r="103">
          <cell r="C103" t="str">
            <v>Back2Health Partnership</v>
          </cell>
        </row>
        <row r="104">
          <cell r="C104" t="str">
            <v>Barking, Havering &amp; Redbridge University Hospitals NHS Trust</v>
          </cell>
        </row>
        <row r="105">
          <cell r="C105" t="str">
            <v>Barnet &amp; Chase Farm Hospitals NHS Trust</v>
          </cell>
        </row>
        <row r="106">
          <cell r="C106" t="str">
            <v>Barnet Community Services</v>
          </cell>
        </row>
        <row r="107">
          <cell r="C107" t="str">
            <v>Barnet, Enfield &amp; Haringey Mental Health NHS Trust</v>
          </cell>
        </row>
        <row r="108">
          <cell r="C108" t="str">
            <v>Barnsley Hospital NHS Foundation Trust</v>
          </cell>
        </row>
        <row r="109">
          <cell r="C109" t="str">
            <v>Barts &amp; The London NHS Trust</v>
          </cell>
        </row>
        <row r="110">
          <cell r="C110" t="str">
            <v>Barts Health NHS Trust</v>
          </cell>
        </row>
        <row r="111">
          <cell r="C111" t="str">
            <v>Basford Consulting Ltd</v>
          </cell>
        </row>
        <row r="112">
          <cell r="C112" t="str">
            <v>Basildon &amp; Thurrock University Hospitals NHS Foundation Trust</v>
          </cell>
        </row>
        <row r="113">
          <cell r="C113" t="str">
            <v>Bateman Kildare Ltd</v>
          </cell>
        </row>
        <row r="114">
          <cell r="C114" t="str">
            <v>Bath &amp; North East Somerset Emergency Medical Service</v>
          </cell>
        </row>
        <row r="115">
          <cell r="C115" t="str">
            <v>Bath Fertility Centre Ltd</v>
          </cell>
        </row>
        <row r="116">
          <cell r="C116" t="str">
            <v>Baxter Healthcare</v>
          </cell>
        </row>
        <row r="117">
          <cell r="C117" t="str">
            <v>Baywater Healthcare Ltd</v>
          </cell>
        </row>
        <row r="118">
          <cell r="C118" t="str">
            <v>Beacon Minor Surgery</v>
          </cell>
        </row>
        <row r="119">
          <cell r="C119" t="str">
            <v>Beacon Primary Care</v>
          </cell>
        </row>
        <row r="120">
          <cell r="C120" t="str">
            <v>Bedford Hospital NHS Trust</v>
          </cell>
        </row>
        <row r="121">
          <cell r="C121" t="str">
            <v>Beehive Solutions Ltd</v>
          </cell>
        </row>
        <row r="122">
          <cell r="C122" t="str">
            <v>Belfast Health &amp; Social Care Trust</v>
          </cell>
        </row>
        <row r="123">
          <cell r="C123" t="str">
            <v>Benenden Hospital</v>
          </cell>
        </row>
        <row r="124">
          <cell r="C124" t="str">
            <v>Berkshire Healthcare NHS Foundation Trust</v>
          </cell>
        </row>
        <row r="125">
          <cell r="C125" t="str">
            <v>Bespoke Healthcare Ltd</v>
          </cell>
        </row>
        <row r="126">
          <cell r="C126" t="str">
            <v>Bethesda Medical Centre</v>
          </cell>
        </row>
        <row r="127">
          <cell r="C127" t="str">
            <v>Betsi Cadwaladar University Health Board</v>
          </cell>
        </row>
        <row r="128">
          <cell r="C128" t="str">
            <v>Bexley Care Trust</v>
          </cell>
        </row>
        <row r="129">
          <cell r="C129" t="str">
            <v>Bexley Health Ltd</v>
          </cell>
        </row>
        <row r="130">
          <cell r="C130" t="str">
            <v>Bexleyheath Chiropractic Clinic Ltd</v>
          </cell>
        </row>
        <row r="131">
          <cell r="C131" t="str">
            <v>Big White Wall</v>
          </cell>
        </row>
        <row r="132">
          <cell r="C132" t="str">
            <v>Birmingham &amp; Solihull Mental Health NHS Foundation Trust</v>
          </cell>
        </row>
        <row r="133">
          <cell r="C133" t="str">
            <v>Birmingham Children's Hospital NHS Foundation Trust</v>
          </cell>
        </row>
        <row r="134">
          <cell r="C134" t="str">
            <v>Birmingham Community Healthcare NHS Trust</v>
          </cell>
        </row>
        <row r="135">
          <cell r="C135" t="str">
            <v>Birmingham Women's NHS Foundation Trust</v>
          </cell>
        </row>
        <row r="136">
          <cell r="C136" t="str">
            <v>BIRU - Bristol</v>
          </cell>
        </row>
        <row r="137">
          <cell r="C137" t="str">
            <v>Black Country Partnership NHS Foundation Trust</v>
          </cell>
        </row>
        <row r="138">
          <cell r="C138" t="str">
            <v>Blackberry Clinic</v>
          </cell>
        </row>
        <row r="139">
          <cell r="C139" t="str">
            <v>Blackburn With Darwen Teaching Care Trust Plus</v>
          </cell>
        </row>
        <row r="140">
          <cell r="C140" t="str">
            <v>Blackpool Teaching Hospitals NHS Foundation Trust</v>
          </cell>
        </row>
        <row r="141">
          <cell r="C141" t="str">
            <v>Blemish Clinic</v>
          </cell>
        </row>
        <row r="142">
          <cell r="C142" t="str">
            <v>Blue Star Medical Services Ltd</v>
          </cell>
        </row>
        <row r="143">
          <cell r="C143" t="str">
            <v>Blueteq Ltd</v>
          </cell>
        </row>
        <row r="144">
          <cell r="C144" t="str">
            <v>BMI Healthcare</v>
          </cell>
        </row>
        <row r="145">
          <cell r="C145" t="str">
            <v>BMI Healthcare Harrogate</v>
          </cell>
        </row>
        <row r="146">
          <cell r="C146" t="str">
            <v>BMI Healthcare Thornbury</v>
          </cell>
        </row>
        <row r="147">
          <cell r="C147" t="str">
            <v>BOC Ltd</v>
          </cell>
        </row>
        <row r="148">
          <cell r="C148" t="str">
            <v>Body Balance</v>
          </cell>
        </row>
        <row r="149">
          <cell r="C149" t="str">
            <v>Body Logic Physiotherapy</v>
          </cell>
        </row>
        <row r="150">
          <cell r="C150" t="str">
            <v>Bodyworks Chiropractic Clinic Ltd</v>
          </cell>
        </row>
        <row r="151">
          <cell r="C151" t="str">
            <v>Bolton Community Practice</v>
          </cell>
        </row>
        <row r="152">
          <cell r="C152" t="str">
            <v>Bolton NHS Foundation Trust</v>
          </cell>
        </row>
        <row r="153">
          <cell r="C153" t="str">
            <v>Boots UK Ltd</v>
          </cell>
        </row>
        <row r="154">
          <cell r="C154" t="str">
            <v>Boston Area Medical Services</v>
          </cell>
        </row>
        <row r="155">
          <cell r="C155" t="str">
            <v>BPAS (Head Office)</v>
          </cell>
        </row>
        <row r="156">
          <cell r="C156" t="str">
            <v>Brackley Hospital</v>
          </cell>
        </row>
        <row r="157">
          <cell r="C157" t="str">
            <v>Bradford District Care Trust</v>
          </cell>
        </row>
        <row r="158">
          <cell r="C158" t="str">
            <v>Bradford Teaching Hospitals NHS Foundation Trust</v>
          </cell>
        </row>
        <row r="159">
          <cell r="C159" t="str">
            <v>Brain Injury Rehabilitation Trust</v>
          </cell>
        </row>
        <row r="160">
          <cell r="C160" t="str">
            <v>Braintree Clinical Services Ltd</v>
          </cell>
        </row>
        <row r="161">
          <cell r="C161" t="str">
            <v>Breastfeeding Network</v>
          </cell>
        </row>
        <row r="162">
          <cell r="C162" t="str">
            <v>Brewood Medical Services Ltd</v>
          </cell>
        </row>
        <row r="163">
          <cell r="C163" t="str">
            <v>Bridgegate Surgical Services</v>
          </cell>
        </row>
        <row r="164">
          <cell r="C164" t="str">
            <v>Bridgegate Surgical Services</v>
          </cell>
        </row>
        <row r="165">
          <cell r="C165" t="str">
            <v>Bridgend Clinic</v>
          </cell>
        </row>
        <row r="166">
          <cell r="C166" t="str">
            <v>Bridgewater Community Healthcare NHS Foundation Trust</v>
          </cell>
        </row>
        <row r="167">
          <cell r="C167" t="str">
            <v>Bridgewater Hospital (Manchester) Ltd</v>
          </cell>
        </row>
        <row r="168">
          <cell r="C168" t="str">
            <v>Brighton &amp; Hove Integrated Care Service</v>
          </cell>
        </row>
        <row r="169">
          <cell r="C169" t="str">
            <v>Brighton &amp; Hove Wellbeing Service</v>
          </cell>
        </row>
        <row r="170">
          <cell r="C170" t="str">
            <v>Brighton &amp; Sussex University Hospitals NHS Trust</v>
          </cell>
        </row>
        <row r="171">
          <cell r="C171" t="str">
            <v>Brisdoc Healthcare Services Ltd</v>
          </cell>
        </row>
        <row r="172">
          <cell r="C172" t="str">
            <v>Bristol Community Health</v>
          </cell>
        </row>
        <row r="173">
          <cell r="C173" t="str">
            <v>Bristol Laser Vision</v>
          </cell>
        </row>
        <row r="174">
          <cell r="C174" t="str">
            <v>Bristol Plastic Surgery Ltd</v>
          </cell>
        </row>
        <row r="175">
          <cell r="C175" t="str">
            <v>British College Of Osteopathic Medicine</v>
          </cell>
        </row>
        <row r="176">
          <cell r="C176" t="str">
            <v>Bromley Healthcare</v>
          </cell>
        </row>
        <row r="177">
          <cell r="C177" t="str">
            <v>Bromsgrove Healthcare Innovations Ltd</v>
          </cell>
        </row>
        <row r="178">
          <cell r="C178" t="str">
            <v>Bromsgrove Physiotherapy Ltd</v>
          </cell>
        </row>
        <row r="179">
          <cell r="C179" t="str">
            <v>Brook Advisory Centres</v>
          </cell>
        </row>
        <row r="180">
          <cell r="C180" t="str">
            <v>Brookdale Healthcare Ltd (T/A Brookdale Care)</v>
          </cell>
        </row>
        <row r="181">
          <cell r="C181" t="str">
            <v>Buckinghamshire Healthcare NHS Trust</v>
          </cell>
        </row>
        <row r="182">
          <cell r="C182" t="str">
            <v>Bupa Cromwell</v>
          </cell>
        </row>
        <row r="183">
          <cell r="C183" t="str">
            <v>Bupa CSH Ltd</v>
          </cell>
        </row>
        <row r="184">
          <cell r="C184" t="str">
            <v>Bupa Group</v>
          </cell>
        </row>
        <row r="185">
          <cell r="C185" t="str">
            <v>Burrswood Hospital</v>
          </cell>
        </row>
        <row r="186">
          <cell r="C186" t="str">
            <v>Burton Hospitals NHS Foundation Trust</v>
          </cell>
        </row>
        <row r="187">
          <cell r="C187" t="str">
            <v>B-Well Therapy Ltd</v>
          </cell>
        </row>
        <row r="188">
          <cell r="C188" t="str">
            <v>C M K Therapy</v>
          </cell>
        </row>
        <row r="189">
          <cell r="C189" t="str">
            <v>Cadmas Ltd</v>
          </cell>
        </row>
        <row r="190">
          <cell r="C190" t="str">
            <v>Calderdale &amp; Huddersfield NHS Foundation Trust</v>
          </cell>
        </row>
        <row r="191">
          <cell r="C191" t="str">
            <v>Calderstones Partnership NHS Foundation Trust</v>
          </cell>
        </row>
        <row r="192">
          <cell r="C192" t="str">
            <v>Caldew Hospital Ltd</v>
          </cell>
        </row>
        <row r="193">
          <cell r="C193" t="str">
            <v>Cambian Healthcare Ltd</v>
          </cell>
        </row>
        <row r="194">
          <cell r="C194" t="str">
            <v>Cambridge Perfusion Services</v>
          </cell>
        </row>
        <row r="195">
          <cell r="C195" t="str">
            <v>Cambridge University Hospitals NHS Foundation Trust</v>
          </cell>
        </row>
        <row r="196">
          <cell r="C196" t="str">
            <v>Cambridgeshire &amp; Peterborough NHS Foundation Trust</v>
          </cell>
        </row>
        <row r="197">
          <cell r="C197" t="str">
            <v>Cambridgeshire Community Services</v>
          </cell>
        </row>
        <row r="198">
          <cell r="C198" t="str">
            <v>Cambridgeshire Community Services NHS Trust</v>
          </cell>
        </row>
        <row r="199">
          <cell r="C199" t="str">
            <v>Cambs &amp; Peterborough 111 Service</v>
          </cell>
        </row>
        <row r="200">
          <cell r="C200" t="str">
            <v>Camden &amp; Islington NHS Foundation Trust</v>
          </cell>
        </row>
        <row r="201">
          <cell r="C201" t="str">
            <v>Cancer Care</v>
          </cell>
        </row>
        <row r="202">
          <cell r="C202" t="str">
            <v>Cancer Partners UK Ltd</v>
          </cell>
        </row>
        <row r="203">
          <cell r="C203" t="str">
            <v>Capio UK</v>
          </cell>
        </row>
        <row r="204">
          <cell r="C204" t="str">
            <v>Cardiff &amp; Vale University LHB</v>
          </cell>
        </row>
        <row r="205">
          <cell r="C205" t="str">
            <v>Cardiocom (UK) Ltd</v>
          </cell>
        </row>
        <row r="206">
          <cell r="C206" t="str">
            <v>Care &amp; Support Partnership</v>
          </cell>
        </row>
        <row r="207">
          <cell r="C207" t="str">
            <v>Care Assure Northampton Ltd</v>
          </cell>
        </row>
        <row r="208">
          <cell r="C208" t="str">
            <v>Care Plus Group</v>
          </cell>
        </row>
        <row r="209">
          <cell r="C209" t="str">
            <v>Care UK</v>
          </cell>
        </row>
        <row r="210">
          <cell r="C210" t="str">
            <v>Care UK Clinical Services Se</v>
          </cell>
        </row>
        <row r="211">
          <cell r="C211" t="str">
            <v>Carers Centre Newcastle</v>
          </cell>
        </row>
        <row r="212">
          <cell r="C212" t="str">
            <v>Carey Therapy</v>
          </cell>
        </row>
        <row r="213">
          <cell r="C213" t="str">
            <v>CASP Psychology Services</v>
          </cell>
        </row>
        <row r="214">
          <cell r="C214" t="str">
            <v>Castlebeck Care Teesdale Ltd</v>
          </cell>
        </row>
        <row r="215">
          <cell r="C215" t="str">
            <v>Cathedral Chiropractic</v>
          </cell>
        </row>
        <row r="216">
          <cell r="C216" t="str">
            <v>Cavendish Imaging Ltd</v>
          </cell>
        </row>
        <row r="217">
          <cell r="C217" t="str">
            <v>Cedar Park Healthcare Ltd</v>
          </cell>
        </row>
        <row r="218">
          <cell r="C218" t="str">
            <v>Central &amp; North West London NHS Foundation Trust</v>
          </cell>
        </row>
        <row r="219">
          <cell r="C219" t="str">
            <v>Central Essex Community Services</v>
          </cell>
        </row>
        <row r="220">
          <cell r="C220" t="str">
            <v>Central London Community Healthcare NHS Trust</v>
          </cell>
        </row>
        <row r="221">
          <cell r="C221" t="str">
            <v>Central London Healthcare Ltd</v>
          </cell>
        </row>
        <row r="222">
          <cell r="C222" t="str">
            <v>Central London Osteopathy</v>
          </cell>
        </row>
        <row r="223">
          <cell r="C223" t="str">
            <v>Central Manchester University Hospitals NHS Foundation Trust</v>
          </cell>
        </row>
        <row r="224">
          <cell r="C224" t="str">
            <v>Central Nottinghamshire Clinical Services Ltd</v>
          </cell>
        </row>
        <row r="225">
          <cell r="C225" t="str">
            <v>Central Surrey Health</v>
          </cell>
        </row>
        <row r="226">
          <cell r="C226" t="str">
            <v>Centre for Reproductive &amp; Genetic Health</v>
          </cell>
        </row>
        <row r="227">
          <cell r="C227" t="str">
            <v>Centre For Sight Ltd</v>
          </cell>
        </row>
        <row r="228">
          <cell r="C228" t="str">
            <v>Changing Faces</v>
          </cell>
        </row>
        <row r="229">
          <cell r="C229" t="str">
            <v>Changing Minds Partnerships</v>
          </cell>
        </row>
        <row r="230">
          <cell r="C230" t="str">
            <v>Charing Medical Partnership</v>
          </cell>
        </row>
        <row r="231">
          <cell r="C231" t="str">
            <v>Charing Practice Ltd</v>
          </cell>
        </row>
        <row r="232">
          <cell r="C232" t="str">
            <v>Charter Medical Services</v>
          </cell>
        </row>
        <row r="233">
          <cell r="C233" t="str">
            <v>Chec</v>
          </cell>
        </row>
        <row r="234">
          <cell r="C234" t="str">
            <v>Chelmer Healthcare Ltd</v>
          </cell>
        </row>
        <row r="235">
          <cell r="C235" t="str">
            <v>Chelmsford Medical Centre</v>
          </cell>
        </row>
        <row r="236">
          <cell r="C236" t="str">
            <v>Chelsea &amp; Westminster Hospital NHS Foundation Trust</v>
          </cell>
        </row>
        <row r="237">
          <cell r="C237" t="str">
            <v>Chenies Healthcare Ltd</v>
          </cell>
        </row>
        <row r="238">
          <cell r="C238" t="str">
            <v>Cheshire and Wirral Partnership NHS Foundation Trust</v>
          </cell>
        </row>
        <row r="239">
          <cell r="C239" t="str">
            <v>Cheshire Primary Care Provider CIC</v>
          </cell>
        </row>
        <row r="240">
          <cell r="C240" t="str">
            <v>Chesterfield Royal Hospital NHS Foundation Trust</v>
          </cell>
        </row>
        <row r="241">
          <cell r="C241" t="str">
            <v>Cheswold Park Hospital</v>
          </cell>
        </row>
        <row r="242">
          <cell r="C242" t="str">
            <v>Children's Respite Care Ltd HQ</v>
          </cell>
        </row>
        <row r="243">
          <cell r="C243" t="str">
            <v>Chiltern Health (2007) Ltd</v>
          </cell>
        </row>
        <row r="244">
          <cell r="C244" t="str">
            <v>Chime Social Enterprise</v>
          </cell>
        </row>
        <row r="245">
          <cell r="C245" t="str">
            <v>Chime Social Enterprise CIC</v>
          </cell>
        </row>
        <row r="246">
          <cell r="C246" t="str">
            <v>Chiro Health Ltd</v>
          </cell>
        </row>
        <row r="247">
          <cell r="C247" t="str">
            <v>Chiropratic Health Centres Ltd</v>
          </cell>
        </row>
        <row r="248">
          <cell r="C248" t="str">
            <v>Chiropratic Health Centres Ltd</v>
          </cell>
        </row>
        <row r="249">
          <cell r="C249" t="str">
            <v>Chitts Hill Physiotherapy</v>
          </cell>
        </row>
        <row r="250">
          <cell r="C250" t="str">
            <v>Chloe Care Ltd</v>
          </cell>
        </row>
        <row r="251">
          <cell r="C251" t="str">
            <v>Choice Lifestyles Ltd</v>
          </cell>
        </row>
        <row r="252">
          <cell r="C252" t="str">
            <v>Chorley Medics Ltd</v>
          </cell>
        </row>
        <row r="253">
          <cell r="C253" t="str">
            <v>Circle</v>
          </cell>
        </row>
        <row r="254">
          <cell r="C254" t="str">
            <v>City Health Care Partnership CIC</v>
          </cell>
        </row>
        <row r="255">
          <cell r="C255" t="str">
            <v>City Hospitals Sunderland NHS Foundation Trust</v>
          </cell>
        </row>
        <row r="256">
          <cell r="C256" t="str">
            <v>City Way Osteopathic Clinic</v>
          </cell>
        </row>
        <row r="257">
          <cell r="C257" t="str">
            <v>Clacton Chiropractic Clinic (Physmed Ltd)</v>
          </cell>
        </row>
        <row r="258">
          <cell r="C258" t="str">
            <v>Claremont &amp; St Hugh's Hospitals (HMT)</v>
          </cell>
        </row>
        <row r="259">
          <cell r="C259" t="str">
            <v>Classic Hospitals Ltd</v>
          </cell>
        </row>
        <row r="260">
          <cell r="C260" t="str">
            <v>Clemitsons Ltd</v>
          </cell>
        </row>
        <row r="261">
          <cell r="C261" t="str">
            <v>Clevermed Ltd</v>
          </cell>
        </row>
        <row r="262">
          <cell r="C262" t="str">
            <v>Clinical Diagnostix Ltd</v>
          </cell>
        </row>
        <row r="263">
          <cell r="C263" t="str">
            <v>Clinicenta Ltd</v>
          </cell>
        </row>
        <row r="264">
          <cell r="C264" t="str">
            <v>Closer Healthcare Ltd</v>
          </cell>
        </row>
        <row r="265">
          <cell r="C265" t="str">
            <v>Coastal Clinics</v>
          </cell>
        </row>
        <row r="266">
          <cell r="C266" t="str">
            <v>Coastal Health Care Ltd</v>
          </cell>
        </row>
        <row r="267">
          <cell r="C267" t="str">
            <v>Cobalt 3 Counties Contract</v>
          </cell>
        </row>
        <row r="268">
          <cell r="C268" t="str">
            <v>Cobalt Unit Appeal Fund</v>
          </cell>
        </row>
        <row r="269">
          <cell r="C269" t="str">
            <v>Coggeshall &amp; Colchester Chiropratic HQ</v>
          </cell>
        </row>
        <row r="270">
          <cell r="C270" t="str">
            <v>Colchester Hospital University NHS Foundation Trust</v>
          </cell>
        </row>
        <row r="271">
          <cell r="C271" t="str">
            <v>Colchester Osteopathic Centre</v>
          </cell>
        </row>
        <row r="272">
          <cell r="C272" t="str">
            <v>Colchester Physiotherapy HQ</v>
          </cell>
        </row>
        <row r="273">
          <cell r="C273" t="str">
            <v>Combat Stress</v>
          </cell>
        </row>
        <row r="274">
          <cell r="C274" t="str">
            <v>Communitas Clinics Ltd</v>
          </cell>
        </row>
        <row r="275">
          <cell r="C275" t="str">
            <v>Community Colposcopy Services Ltd</v>
          </cell>
        </row>
        <row r="276">
          <cell r="C276" t="str">
            <v>Community Colposcopy Services Ltd</v>
          </cell>
        </row>
        <row r="277">
          <cell r="C277" t="str">
            <v>Community Dental Services CIC</v>
          </cell>
        </row>
        <row r="278">
          <cell r="C278" t="str">
            <v>Community Glaucoma Partnership</v>
          </cell>
        </row>
        <row r="279">
          <cell r="C279" t="str">
            <v>Community Health &amp; Eyecare Ltd</v>
          </cell>
        </row>
        <row r="280">
          <cell r="C280" t="str">
            <v>Community Links (Northern) Ltd</v>
          </cell>
        </row>
        <row r="281">
          <cell r="C281" t="str">
            <v>Community Specialist Clinics (CSC)</v>
          </cell>
        </row>
        <row r="282">
          <cell r="C282" t="str">
            <v>Compass Wellbeing CIC</v>
          </cell>
        </row>
        <row r="283">
          <cell r="C283" t="str">
            <v>Complete Surveying Solutions Ltd</v>
          </cell>
        </row>
        <row r="284">
          <cell r="C284" t="str">
            <v>Complex Care Head Office</v>
          </cell>
        </row>
        <row r="285">
          <cell r="C285" t="str">
            <v>Concordia Community Outpatients Ltd</v>
          </cell>
        </row>
        <row r="286">
          <cell r="C286" t="str">
            <v>Concordia Health Group Ltd</v>
          </cell>
        </row>
        <row r="287">
          <cell r="C287" t="str">
            <v>Connect Physical Health</v>
          </cell>
        </row>
        <row r="288">
          <cell r="C288" t="str">
            <v>Consultant Eye Surgeons Partnership (Canterbury) LLP</v>
          </cell>
        </row>
        <row r="289">
          <cell r="C289" t="str">
            <v>Core Medical Solutions Ltd</v>
          </cell>
        </row>
        <row r="290">
          <cell r="C290" t="str">
            <v>Cornerstone Medical Holdings Ltd</v>
          </cell>
        </row>
        <row r="291">
          <cell r="C291" t="str">
            <v>Cornwall Community Echo Service</v>
          </cell>
        </row>
        <row r="292">
          <cell r="C292" t="str">
            <v>Cornwall Partnership NHS Foundation Trust</v>
          </cell>
        </row>
        <row r="293">
          <cell r="C293" t="str">
            <v>Cotter Laubis Partners</v>
          </cell>
        </row>
        <row r="294">
          <cell r="C294" t="str">
            <v>Counselling In Partnership Ltd</v>
          </cell>
        </row>
        <row r="295">
          <cell r="C295" t="str">
            <v>Counselling Team Ltd</v>
          </cell>
        </row>
        <row r="296">
          <cell r="C296" t="str">
            <v>Countess Of Chester Hospital NHS Foundation Trust</v>
          </cell>
        </row>
        <row r="297">
          <cell r="C297" t="str">
            <v>County Durham &amp; Darlington NHS Foundation Trust</v>
          </cell>
        </row>
        <row r="298">
          <cell r="C298" t="str">
            <v>Coventry &amp; Warwickshire Partnership NHS Trust</v>
          </cell>
        </row>
        <row r="299">
          <cell r="C299" t="str">
            <v>Coventry And Warwickshire Diagnostic Services Ltd</v>
          </cell>
        </row>
        <row r="300">
          <cell r="C300" t="str">
            <v>Crime Reduction Initiatives Ltd (CRI)</v>
          </cell>
        </row>
        <row r="301">
          <cell r="C301" t="str">
            <v>Crown Cosma Clinic Ltd</v>
          </cell>
        </row>
        <row r="302">
          <cell r="C302" t="str">
            <v>Croydon Health Services NHS Trust</v>
          </cell>
        </row>
        <row r="303">
          <cell r="C303" t="str">
            <v>Croydon Pbc</v>
          </cell>
        </row>
        <row r="304">
          <cell r="C304" t="str">
            <v>Crystal Palace Physiotherapy &amp; Sport Injury Centre</v>
          </cell>
        </row>
        <row r="305">
          <cell r="C305" t="str">
            <v>Cumbria Medical Services</v>
          </cell>
        </row>
        <row r="306">
          <cell r="C306" t="str">
            <v>Cumbria Partnership NHS Foundation Trust</v>
          </cell>
        </row>
        <row r="307">
          <cell r="C307" t="str">
            <v>Cupris Ltd</v>
          </cell>
        </row>
        <row r="308">
          <cell r="C308" t="str">
            <v>Curocare Ltd Head Office</v>
          </cell>
        </row>
        <row r="309">
          <cell r="C309" t="str">
            <v>Cwm Taf LHB</v>
          </cell>
        </row>
        <row r="310">
          <cell r="C310" t="str">
            <v>Cygnet Health Care Ltd</v>
          </cell>
        </row>
        <row r="311">
          <cell r="C311" t="str">
            <v>Dame Hannah Rogers Trust</v>
          </cell>
        </row>
        <row r="312">
          <cell r="C312" t="str">
            <v>Danshell Group Head Office</v>
          </cell>
        </row>
        <row r="313">
          <cell r="C313" t="str">
            <v>Dartford &amp; Gravesham NHS Trust</v>
          </cell>
        </row>
        <row r="314">
          <cell r="C314" t="str">
            <v>Daughters Of The Cross Of Liege</v>
          </cell>
        </row>
        <row r="315">
          <cell r="C315" t="str">
            <v>David Cook Physiotherapy Ltd</v>
          </cell>
        </row>
        <row r="316">
          <cell r="C316" t="str">
            <v>David Omerod Hearing Centres</v>
          </cell>
        </row>
        <row r="317">
          <cell r="C317" t="str">
            <v>David Ormerod Hearing Centres Ltd</v>
          </cell>
        </row>
        <row r="318">
          <cell r="C318" t="str">
            <v>Debbie Watt Osteopathy &amp; Acupuncture</v>
          </cell>
        </row>
        <row r="319">
          <cell r="C319" t="str">
            <v>Deben Health Group</v>
          </cell>
        </row>
        <row r="320">
          <cell r="C320" t="str">
            <v>Deeping Osteopaths</v>
          </cell>
        </row>
        <row r="321">
          <cell r="C321" t="str">
            <v>Deerness Park Medical Group</v>
          </cell>
        </row>
        <row r="322">
          <cell r="C322" t="str">
            <v>Dependability Ltd</v>
          </cell>
        </row>
        <row r="323">
          <cell r="C323" t="str">
            <v>Derby Hospitals NHS Foundation Trust</v>
          </cell>
        </row>
        <row r="324">
          <cell r="C324" t="str">
            <v>Derbyshire Community Health Services NHS Foundation Trust</v>
          </cell>
        </row>
        <row r="325">
          <cell r="C325" t="str">
            <v>Derbyshire Health United Ltd</v>
          </cell>
        </row>
        <row r="326">
          <cell r="C326" t="str">
            <v>Derbyshire Healthcare NHS Foundation Trust</v>
          </cell>
        </row>
        <row r="327">
          <cell r="C327" t="str">
            <v>Devon Doctors Ltd</v>
          </cell>
        </row>
        <row r="328">
          <cell r="C328" t="str">
            <v>Devon Partnership NHS Trust</v>
          </cell>
        </row>
        <row r="329">
          <cell r="C329" t="str">
            <v>Diagnostic Health Systems Ltd</v>
          </cell>
        </row>
        <row r="330">
          <cell r="C330" t="str">
            <v>Diagnostic Healthcare Ltd</v>
          </cell>
        </row>
        <row r="331">
          <cell r="C331" t="str">
            <v>Diaverum UK Ltd</v>
          </cell>
        </row>
        <row r="332">
          <cell r="C332" t="str">
            <v>Direct Local Health</v>
          </cell>
        </row>
        <row r="333">
          <cell r="C333" t="str">
            <v>Direct Medical Imaging Ltd</v>
          </cell>
        </row>
        <row r="334">
          <cell r="C334" t="str">
            <v>Disc (Developing Initiatives Supporting Communities)</v>
          </cell>
        </row>
        <row r="335">
          <cell r="C335" t="str">
            <v>Diver Clinic (Atlantic Enterprises)</v>
          </cell>
        </row>
        <row r="336">
          <cell r="C336" t="str">
            <v>Diving Disease Research Centre</v>
          </cell>
        </row>
        <row r="337">
          <cell r="C337" t="str">
            <v>Dixon &amp; Hall Ltd</v>
          </cell>
        </row>
        <row r="338">
          <cell r="C338" t="str">
            <v>Dmc Healthcare</v>
          </cell>
        </row>
        <row r="339">
          <cell r="C339" t="str">
            <v>Dolby Medical Home Respiratory Care Ltd</v>
          </cell>
        </row>
        <row r="340">
          <cell r="C340" t="str">
            <v>Dolby Medical Respiratory Care Ltd</v>
          </cell>
        </row>
        <row r="341">
          <cell r="C341" t="str">
            <v>Doncaster &amp; Bassetlaw Hospitals NHS Foundation Trust</v>
          </cell>
        </row>
        <row r="342">
          <cell r="C342" t="str">
            <v>Dorking Healthcare Ltd</v>
          </cell>
        </row>
        <row r="343">
          <cell r="C343" t="str">
            <v>Dorset County Hospital NHS Foundation Trust</v>
          </cell>
        </row>
        <row r="344">
          <cell r="C344" t="str">
            <v>Dorset Diagnostic Ltd</v>
          </cell>
        </row>
        <row r="345">
          <cell r="C345" t="str">
            <v>Dorset Healthcare University NHS Foundation Trust</v>
          </cell>
        </row>
        <row r="346">
          <cell r="C346" t="str">
            <v>Dorset Orthopaedic Co Ltd</v>
          </cell>
        </row>
        <row r="347">
          <cell r="C347" t="str">
            <v>Dover Counselling Centre HQ</v>
          </cell>
        </row>
        <row r="348">
          <cell r="C348" t="str">
            <v>Dover Street Doctors</v>
          </cell>
        </row>
        <row r="349">
          <cell r="C349" t="str">
            <v>Dr A Chambers' Medical Practice</v>
          </cell>
        </row>
        <row r="350">
          <cell r="C350" t="str">
            <v>Dr Dan Hodgson</v>
          </cell>
        </row>
        <row r="351">
          <cell r="C351" t="str">
            <v>Dr Monk Ltd</v>
          </cell>
        </row>
        <row r="352">
          <cell r="C352" t="str">
            <v>Dudley &amp; Walsall Mental Health Partnership NHS Trust</v>
          </cell>
        </row>
        <row r="353">
          <cell r="C353" t="str">
            <v>Durnford Dermatology</v>
          </cell>
        </row>
        <row r="354">
          <cell r="C354" t="str">
            <v>Ealing Hospital NHS Trust</v>
          </cell>
        </row>
        <row r="355">
          <cell r="C355" t="str">
            <v>East &amp; North Hertfordshire NHS Trust</v>
          </cell>
        </row>
        <row r="356">
          <cell r="C356" t="str">
            <v>East 17 Healthcare Ltd</v>
          </cell>
        </row>
        <row r="357">
          <cell r="C357" t="str">
            <v>East Cheshire NHS Trust</v>
          </cell>
        </row>
        <row r="358">
          <cell r="C358" t="str">
            <v>East Coast Community Healthcare CIC</v>
          </cell>
        </row>
        <row r="359">
          <cell r="C359" t="str">
            <v>East Kent Hospitals University NHS Foundation Trust</v>
          </cell>
        </row>
        <row r="360">
          <cell r="C360" t="str">
            <v>East Kent Medical Services Ltd</v>
          </cell>
        </row>
        <row r="361">
          <cell r="C361" t="str">
            <v>East Lancashire Deaf Society</v>
          </cell>
        </row>
        <row r="362">
          <cell r="C362" t="str">
            <v>East Lancashire Hospitals NHS Trust</v>
          </cell>
        </row>
        <row r="363">
          <cell r="C363" t="str">
            <v>East Lancashire Medical Services Ltd</v>
          </cell>
        </row>
        <row r="364">
          <cell r="C364" t="str">
            <v>East London NHS Foundation Trust</v>
          </cell>
        </row>
        <row r="365">
          <cell r="C365" t="str">
            <v>East Midlands Ambulance Service NHS Trust</v>
          </cell>
        </row>
        <row r="366">
          <cell r="C366" t="str">
            <v>East Of England Ambulance Service NHS Trust</v>
          </cell>
        </row>
        <row r="367">
          <cell r="C367" t="str">
            <v>East Riding Fertility Services Ltd</v>
          </cell>
        </row>
        <row r="368">
          <cell r="C368" t="str">
            <v>East Sussex Healthcare NHS Trust</v>
          </cell>
        </row>
        <row r="369">
          <cell r="C369" t="str">
            <v>Eastbourne Healthcare Partnership</v>
          </cell>
        </row>
        <row r="370">
          <cell r="C370" t="str">
            <v>Ebor Clinical Services Ltd</v>
          </cell>
        </row>
        <row r="371">
          <cell r="C371" t="str">
            <v>Ecareserve Ltd</v>
          </cell>
        </row>
        <row r="372">
          <cell r="C372" t="str">
            <v>Echogenicity Ltd</v>
          </cell>
        </row>
        <row r="373">
          <cell r="C373" t="str">
            <v>Echotech Ltd</v>
          </cell>
        </row>
        <row r="374">
          <cell r="C374" t="str">
            <v>Edics</v>
          </cell>
        </row>
        <row r="375">
          <cell r="C375" t="str">
            <v>ElectroCore Germany GmbH</v>
          </cell>
        </row>
        <row r="376">
          <cell r="C376" t="str">
            <v>Electrolysis for Gender Reassignment</v>
          </cell>
        </row>
        <row r="377">
          <cell r="C377" t="str">
            <v>Ellern Mede Centre For Eating Disorders (Oak Tree Forest)</v>
          </cell>
        </row>
        <row r="378">
          <cell r="C378" t="str">
            <v>E-Logica Ltd</v>
          </cell>
        </row>
        <row r="379">
          <cell r="C379" t="str">
            <v>Enfield Health Partnership Ltd</v>
          </cell>
        </row>
        <row r="380">
          <cell r="C380" t="str">
            <v>EnfieldGP Healthcare Network Ltd</v>
          </cell>
        </row>
        <row r="381">
          <cell r="C381" t="str">
            <v>Enhanced Optometry Services Ltd.</v>
          </cell>
        </row>
        <row r="382">
          <cell r="C382" t="str">
            <v>Epsom &amp; St Helier University Hospitals NHS Trust</v>
          </cell>
        </row>
        <row r="383">
          <cell r="C383" t="str">
            <v>Epsomedical Group</v>
          </cell>
        </row>
        <row r="384">
          <cell r="C384" t="str">
            <v>Equilibrium Healthcare</v>
          </cell>
        </row>
        <row r="385">
          <cell r="C385" t="str">
            <v>Ess Primary Care Solutions</v>
          </cell>
        </row>
        <row r="386">
          <cell r="C386" t="str">
            <v>Essex Ultrasound &amp; Medical Services Ltd</v>
          </cell>
        </row>
        <row r="387">
          <cell r="C387" t="str">
            <v>Esteve Teijin</v>
          </cell>
        </row>
        <row r="388">
          <cell r="C388" t="str">
            <v>Evolutio Care Innovations Ltd</v>
          </cell>
        </row>
        <row r="389">
          <cell r="C389" t="str">
            <v>Excell Ultrasound Ltd</v>
          </cell>
        </row>
        <row r="390">
          <cell r="C390" t="str">
            <v>Exercise Referral/Community Weight Management/Maternity Lifestyle Programme - South Tyneside Council</v>
          </cell>
        </row>
        <row r="391">
          <cell r="C391" t="str">
            <v>Exeter Medical Ltd</v>
          </cell>
        </row>
        <row r="392">
          <cell r="C392" t="str">
            <v>Express Diagnostics</v>
          </cell>
        </row>
        <row r="393">
          <cell r="C393" t="str">
            <v>Eye Care Medical Ltd</v>
          </cell>
        </row>
        <row r="394">
          <cell r="C394" t="str">
            <v>Fairfield Hospital</v>
          </cell>
        </row>
        <row r="395">
          <cell r="C395" t="str">
            <v>Fairley Ent Kent</v>
          </cell>
        </row>
        <row r="396">
          <cell r="C396" t="str">
            <v>Faversham Counselling Service Ltd</v>
          </cell>
        </row>
        <row r="397">
          <cell r="C397" t="str">
            <v>FCMS (NW) Ltd</v>
          </cell>
        </row>
        <row r="398">
          <cell r="C398" t="str">
            <v>Ferneham Health Ltd</v>
          </cell>
        </row>
        <row r="399">
          <cell r="C399" t="str">
            <v>Festival Medical Services</v>
          </cell>
        </row>
        <row r="400">
          <cell r="C400" t="str">
            <v>First Choice Health Ltd</v>
          </cell>
        </row>
        <row r="401">
          <cell r="C401" t="str">
            <v>First Community Health &amp; Care C.I.C</v>
          </cell>
        </row>
        <row r="402">
          <cell r="C402" t="str">
            <v>First Community Health &amp; Care CIC</v>
          </cell>
        </row>
        <row r="403">
          <cell r="C403" t="str">
            <v>First Trust Hospital</v>
          </cell>
        </row>
        <row r="404">
          <cell r="C404" t="str">
            <v>Firth Chiropractors Ltd</v>
          </cell>
        </row>
        <row r="405">
          <cell r="C405" t="str">
            <v>Fortis Healthcare Ltd</v>
          </cell>
        </row>
        <row r="406">
          <cell r="C406" t="str">
            <v>Fortius Clinic</v>
          </cell>
        </row>
        <row r="407">
          <cell r="C407" t="str">
            <v>Foscote Court (Banbury) Trust Ltd</v>
          </cell>
        </row>
        <row r="408">
          <cell r="C408" t="str">
            <v>Fraterdrive Ltd</v>
          </cell>
        </row>
        <row r="409">
          <cell r="C409" t="str">
            <v>Freedom Medical Care</v>
          </cell>
        </row>
        <row r="410">
          <cell r="C410" t="str">
            <v>Freeman Clinics Ltd</v>
          </cell>
        </row>
        <row r="411">
          <cell r="C411" t="str">
            <v>Fresenius Medical Care (UK) Ltd</v>
          </cell>
        </row>
        <row r="412">
          <cell r="C412" t="str">
            <v>Frimley Park Hospital NHS Foundation Trust</v>
          </cell>
        </row>
        <row r="413">
          <cell r="C413" t="str">
            <v>Future Directions CIC</v>
          </cell>
        </row>
        <row r="414">
          <cell r="C414" t="str">
            <v>G Hill Ltd</v>
          </cell>
        </row>
        <row r="415">
          <cell r="C415" t="str">
            <v>G4S Care &amp; Justice Services HQ</v>
          </cell>
        </row>
        <row r="416">
          <cell r="C416" t="str">
            <v>G4S Forensic And Medical Services</v>
          </cell>
        </row>
        <row r="417">
          <cell r="C417" t="str">
            <v>Gastro Care Ltd</v>
          </cell>
        </row>
        <row r="418">
          <cell r="C418" t="str">
            <v>Gateshead Community Based Care Ltd</v>
          </cell>
        </row>
        <row r="419">
          <cell r="C419" t="str">
            <v>Gateshead Health NHS Foundation Trust</v>
          </cell>
        </row>
        <row r="420">
          <cell r="C420" t="str">
            <v>Gateway Primary Care CIC Ltd</v>
          </cell>
        </row>
        <row r="421">
          <cell r="C421" t="str">
            <v>Geecol Wellness Ltd</v>
          </cell>
        </row>
        <row r="422">
          <cell r="C422" t="str">
            <v>Geneix Ltd</v>
          </cell>
        </row>
        <row r="423">
          <cell r="C423" t="str">
            <v>General Medical Clinics PLC (Genmed)</v>
          </cell>
        </row>
        <row r="424">
          <cell r="C424" t="str">
            <v>Generating Healthcare Ltd</v>
          </cell>
        </row>
        <row r="425">
          <cell r="C425" t="str">
            <v>Genix Healthcare Ltd</v>
          </cell>
        </row>
        <row r="426">
          <cell r="C426" t="str">
            <v>Gennet HQ</v>
          </cell>
        </row>
        <row r="427">
          <cell r="C427" t="str">
            <v>George Eliot Hospital NHS Trust</v>
          </cell>
        </row>
        <row r="428">
          <cell r="C428" t="str">
            <v>Glen Care</v>
          </cell>
        </row>
        <row r="429">
          <cell r="C429" t="str">
            <v>Glenside Manor Healthcare Services Ltd</v>
          </cell>
        </row>
        <row r="430">
          <cell r="C430" t="str">
            <v>Global Diagnostics</v>
          </cell>
        </row>
        <row r="431">
          <cell r="C431" t="str">
            <v>Gloucestershire Care Services CIC</v>
          </cell>
        </row>
        <row r="432">
          <cell r="C432" t="str">
            <v>Gloucestershire GP Provider Company Ltd</v>
          </cell>
        </row>
        <row r="433">
          <cell r="C433" t="str">
            <v>Gloucestershire Hospitals NHS Foundation Trust</v>
          </cell>
        </row>
        <row r="434">
          <cell r="C434" t="str">
            <v>GM Primary Eyecare Ltd</v>
          </cell>
        </row>
        <row r="435">
          <cell r="C435" t="str">
            <v>Good Skin Days Ltd</v>
          </cell>
        </row>
        <row r="436">
          <cell r="C436" t="str">
            <v>GP Care UK Ltd</v>
          </cell>
        </row>
        <row r="437">
          <cell r="C437" t="str">
            <v>GP Healthcare Alliance Ltd</v>
          </cell>
        </row>
        <row r="438">
          <cell r="C438" t="str">
            <v>GP Prescribing</v>
          </cell>
        </row>
        <row r="439">
          <cell r="C439" t="str">
            <v>GP Primary Choice Ltd</v>
          </cell>
        </row>
        <row r="440">
          <cell r="C440" t="str">
            <v>Grapecroft Care Home</v>
          </cell>
        </row>
        <row r="441">
          <cell r="C441" t="str">
            <v>Great Glens Facility Ltd</v>
          </cell>
        </row>
        <row r="442">
          <cell r="C442" t="str">
            <v>Great Ormond Street Hospital NHS Foundation Trust</v>
          </cell>
        </row>
        <row r="443">
          <cell r="C443" t="str">
            <v>Great Western Ambulance Service NHS Trust</v>
          </cell>
        </row>
        <row r="444">
          <cell r="C444" t="str">
            <v>Great Western Hospitals NHS Foundation Trust</v>
          </cell>
        </row>
        <row r="445">
          <cell r="C445" t="str">
            <v>Great Yarmouth &amp; Waveney Community Care</v>
          </cell>
        </row>
        <row r="446">
          <cell r="C446" t="str">
            <v>Greater Manchester West Mental Health NHS Foundation Trust</v>
          </cell>
        </row>
        <row r="447">
          <cell r="C447" t="str">
            <v>Greenbanks Homecare Ltd</v>
          </cell>
        </row>
        <row r="448">
          <cell r="C448" t="str">
            <v>Greenbrook Healthcare (Hounslow) Ltd</v>
          </cell>
        </row>
        <row r="449">
          <cell r="C449" t="str">
            <v>Grosvenor Physiotherapy Ltd</v>
          </cell>
        </row>
        <row r="450">
          <cell r="C450" t="str">
            <v>Gryphon Health LLP</v>
          </cell>
        </row>
        <row r="451">
          <cell r="C451" t="str">
            <v>GTD Healthcare</v>
          </cell>
        </row>
        <row r="452">
          <cell r="C452" t="str">
            <v>Guy's &amp; St Thomas' NHS Foundation Trust</v>
          </cell>
        </row>
        <row r="453">
          <cell r="C453" t="str">
            <v>H M Partnership LLP</v>
          </cell>
        </row>
        <row r="454">
          <cell r="C454" t="str">
            <v>H S Physiotherapy Ltd</v>
          </cell>
        </row>
        <row r="455">
          <cell r="C455" t="str">
            <v>Hacs Counselling Service</v>
          </cell>
        </row>
        <row r="456">
          <cell r="C456" t="str">
            <v>Hakim Osteopaths Ltd</v>
          </cell>
        </row>
        <row r="457">
          <cell r="C457" t="str">
            <v>Haltwhistle Medical Group</v>
          </cell>
        </row>
        <row r="458">
          <cell r="C458" t="str">
            <v>Hampshire Hospitals NHS Foundation Trust</v>
          </cell>
        </row>
        <row r="459">
          <cell r="C459" t="str">
            <v>Hand To Elbow Clinic</v>
          </cell>
        </row>
        <row r="460">
          <cell r="C460" t="str">
            <v>Haringey Advisory Group On Alcohol (Haga)</v>
          </cell>
        </row>
        <row r="461">
          <cell r="C461" t="str">
            <v>Harmoni</v>
          </cell>
        </row>
        <row r="462">
          <cell r="C462" t="str">
            <v>Harmoni For Health</v>
          </cell>
        </row>
        <row r="463">
          <cell r="C463" t="str">
            <v>Harness Care Co-Operative Ltd</v>
          </cell>
        </row>
        <row r="464">
          <cell r="C464" t="str">
            <v>Harrogate &amp; District NHS Foundation Trust</v>
          </cell>
        </row>
        <row r="465">
          <cell r="C465" t="str">
            <v>Harrow Health Ltd</v>
          </cell>
        </row>
        <row r="466">
          <cell r="C466" t="str">
            <v>Hartlepool &amp; East Durham Mind</v>
          </cell>
        </row>
        <row r="467">
          <cell r="C467" t="str">
            <v>Harvey House Social Enterprise Ltd</v>
          </cell>
        </row>
        <row r="468">
          <cell r="C468" t="str">
            <v>Havering Community Gynaecology Service</v>
          </cell>
        </row>
        <row r="469">
          <cell r="C469" t="str">
            <v>Havering Primary Care Ent Service</v>
          </cell>
        </row>
        <row r="470">
          <cell r="C470" t="str">
            <v>Haxby Group</v>
          </cell>
        </row>
        <row r="471">
          <cell r="C471" t="str">
            <v>HCA International</v>
          </cell>
        </row>
        <row r="472">
          <cell r="C472" t="str">
            <v>Headway Dorset</v>
          </cell>
        </row>
        <row r="473">
          <cell r="C473" t="str">
            <v>Healogics Ltd</v>
          </cell>
        </row>
        <row r="474">
          <cell r="C474" t="str">
            <v>Health 4 Crawley Ltd</v>
          </cell>
        </row>
        <row r="475">
          <cell r="C475" t="str">
            <v>Health Bridge Ltd</v>
          </cell>
        </row>
        <row r="476">
          <cell r="C476" t="str">
            <v>Healthcare At Home</v>
          </cell>
        </row>
        <row r="477">
          <cell r="C477" t="str">
            <v>Healthcare Location</v>
          </cell>
        </row>
        <row r="478">
          <cell r="C478" t="str">
            <v>Healthcare Location Ltd</v>
          </cell>
        </row>
        <row r="479">
          <cell r="C479" t="str">
            <v>Healthharmonie Ltd</v>
          </cell>
        </row>
        <row r="480">
          <cell r="C480" t="str">
            <v>Healthshare Ltd</v>
          </cell>
        </row>
        <row r="481">
          <cell r="C481" t="str">
            <v>Healthspace South</v>
          </cell>
        </row>
        <row r="482">
          <cell r="C482" t="str">
            <v>Hearbase Ltd</v>
          </cell>
        </row>
        <row r="483">
          <cell r="C483" t="str">
            <v>Heart Networks</v>
          </cell>
        </row>
        <row r="484">
          <cell r="C484" t="str">
            <v>Heart Of England NHS Foundation Trust</v>
          </cell>
        </row>
        <row r="485">
          <cell r="C485" t="str">
            <v>Heatherwood &amp; Wexham Park Hospitals NHS Foundation Trust</v>
          </cell>
        </row>
        <row r="486">
          <cell r="C486" t="str">
            <v>Heatherwood Court</v>
          </cell>
        </row>
        <row r="487">
          <cell r="C487" t="str">
            <v>Hereford Osteopathic Practice Ltd</v>
          </cell>
        </row>
        <row r="488">
          <cell r="C488" t="str">
            <v>Heritage Hearing</v>
          </cell>
        </row>
        <row r="489">
          <cell r="C489" t="str">
            <v>Hertfordshire Community NHS Trust</v>
          </cell>
        </row>
        <row r="490">
          <cell r="C490" t="str">
            <v>Hertfordshire Eye Hospital</v>
          </cell>
        </row>
        <row r="491">
          <cell r="C491" t="str">
            <v>Hertfordshire Partnership NHS Foundation Trust</v>
          </cell>
        </row>
        <row r="492">
          <cell r="C492" t="str">
            <v>Herts Health Ltd</v>
          </cell>
        </row>
        <row r="493">
          <cell r="C493" t="str">
            <v>Herts Health Respiratory</v>
          </cell>
        </row>
        <row r="494">
          <cell r="C494" t="str">
            <v>Herts Mind Network</v>
          </cell>
        </row>
        <row r="495">
          <cell r="C495" t="str">
            <v>Hidden Hearing Ltd</v>
          </cell>
        </row>
        <row r="496">
          <cell r="C496" t="str">
            <v>Hillingdon Action Group For Addiction Management</v>
          </cell>
        </row>
        <row r="497">
          <cell r="C497" t="str">
            <v>Hillingdon Health Ltd</v>
          </cell>
        </row>
        <row r="498">
          <cell r="C498" t="str">
            <v>Hinchingbrooke Health Care NHS Trust</v>
          </cell>
        </row>
        <row r="499">
          <cell r="C499" t="str">
            <v>Hinckley &amp; Bosworth Medical Alliance Ltd</v>
          </cell>
        </row>
        <row r="500">
          <cell r="C500" t="str">
            <v>Hoddesdon &amp; Hertford Counselling Service</v>
          </cell>
        </row>
        <row r="501">
          <cell r="C501" t="str">
            <v>Holbeach &amp; East Elloe Hospital Trust</v>
          </cell>
        </row>
        <row r="502">
          <cell r="C502" t="str">
            <v>Holywell Healthcare</v>
          </cell>
        </row>
        <row r="503">
          <cell r="C503" t="str">
            <v>Homerton University Hospital NHS Foundation Trust</v>
          </cell>
        </row>
        <row r="504">
          <cell r="C504" t="str">
            <v>Horder Healthcare</v>
          </cell>
        </row>
        <row r="505">
          <cell r="C505" t="str">
            <v>Horizon Health</v>
          </cell>
        </row>
        <row r="506">
          <cell r="C506" t="str">
            <v>Hospital Of St John &amp; St Elizabeth (London Diving Centre)</v>
          </cell>
        </row>
        <row r="507">
          <cell r="C507" t="str">
            <v>Hounslow &amp; Richmond Community Healthcare NHS Trust</v>
          </cell>
        </row>
        <row r="508">
          <cell r="C508" t="str">
            <v>House Of Light Postnatal Depression Support Group</v>
          </cell>
        </row>
        <row r="509">
          <cell r="C509" t="str">
            <v>Hoylake Cottage Hospital</v>
          </cell>
        </row>
        <row r="510">
          <cell r="C510" t="str">
            <v>Huddersfield Medical Services Ltd</v>
          </cell>
        </row>
        <row r="511">
          <cell r="C511" t="str">
            <v>Hull &amp; East Yorkshire Hospitals NHS Trust</v>
          </cell>
        </row>
        <row r="512">
          <cell r="C512" t="str">
            <v>Humanitas Healthcare Services Ltd</v>
          </cell>
        </row>
        <row r="513">
          <cell r="C513" t="str">
            <v>Humber NHS Foundation Trust</v>
          </cell>
        </row>
        <row r="514">
          <cell r="C514" t="str">
            <v>Huntercombe Blackheath Hospital Neurorehab</v>
          </cell>
        </row>
        <row r="515">
          <cell r="C515" t="str">
            <v>Hunters Moor Neurorehabilitation Ltd</v>
          </cell>
        </row>
        <row r="516">
          <cell r="C516" t="str">
            <v>Hywel Dda LHB</v>
          </cell>
        </row>
        <row r="517">
          <cell r="C517" t="str">
            <v>Icall Care Ltd</v>
          </cell>
        </row>
        <row r="518">
          <cell r="C518" t="str">
            <v>Iceni Healthcare Ltd</v>
          </cell>
        </row>
        <row r="519">
          <cell r="C519" t="str">
            <v>I-Health</v>
          </cell>
        </row>
        <row r="520">
          <cell r="C520" t="str">
            <v>Imperial College Healthcare NHS Trust</v>
          </cell>
        </row>
        <row r="521">
          <cell r="C521" t="str">
            <v>Improving Health Ltd</v>
          </cell>
        </row>
        <row r="522">
          <cell r="C522" t="str">
            <v>In Mind</v>
          </cell>
        </row>
        <row r="523">
          <cell r="C523" t="str">
            <v>Independent Community Care Management Ltd</v>
          </cell>
        </row>
        <row r="524">
          <cell r="C524" t="str">
            <v>Independent Health Group</v>
          </cell>
        </row>
        <row r="525">
          <cell r="C525" t="str">
            <v>Independent Vascular Services Ltd</v>
          </cell>
        </row>
        <row r="526">
          <cell r="C526" t="str">
            <v>Inform</v>
          </cell>
        </row>
        <row r="527">
          <cell r="C527" t="str">
            <v>Inform Health &amp; Fitness Ltd</v>
          </cell>
        </row>
        <row r="528">
          <cell r="C528" t="str">
            <v>Inhealth Group Ltd</v>
          </cell>
        </row>
        <row r="529">
          <cell r="C529" t="str">
            <v>Inmind Healthcare - Head Office</v>
          </cell>
        </row>
        <row r="530">
          <cell r="C530" t="str">
            <v>Innovations In Primary Care Ltd</v>
          </cell>
        </row>
        <row r="531">
          <cell r="C531" t="str">
            <v>Insidevue Ltd</v>
          </cell>
        </row>
        <row r="532">
          <cell r="C532" t="str">
            <v>Insight Team</v>
          </cell>
        </row>
        <row r="533">
          <cell r="C533" t="str">
            <v>Institute Of Ophthalmology</v>
          </cell>
        </row>
        <row r="534">
          <cell r="C534" t="str">
            <v>Intelligent Prescribing Solutions Ltd</v>
          </cell>
        </row>
        <row r="535">
          <cell r="C535" t="str">
            <v>Interhealth Canada UK</v>
          </cell>
        </row>
        <row r="536">
          <cell r="C536" t="str">
            <v>Interhealth Care Services (UK) Ltd</v>
          </cell>
        </row>
        <row r="537">
          <cell r="C537" t="str">
            <v>Intrahealth Ltd</v>
          </cell>
        </row>
        <row r="538">
          <cell r="C538" t="str">
            <v>Invicta Health Community Interest Company</v>
          </cell>
        </row>
        <row r="539">
          <cell r="C539" t="str">
            <v>Invizo Ltd</v>
          </cell>
        </row>
        <row r="540">
          <cell r="C540" t="str">
            <v>Iplato Healthcare Ltd</v>
          </cell>
        </row>
        <row r="541">
          <cell r="C541" t="str">
            <v>Ipscom</v>
          </cell>
        </row>
        <row r="542">
          <cell r="C542" t="str">
            <v>Ipswich Hospital NHS Trust</v>
          </cell>
        </row>
        <row r="543">
          <cell r="C543" t="str">
            <v>Isight</v>
          </cell>
        </row>
        <row r="544">
          <cell r="C544" t="str">
            <v>Isis Chiropractic Centres</v>
          </cell>
        </row>
        <row r="545">
          <cell r="C545" t="str">
            <v>Isle Of Wight NHS Trust</v>
          </cell>
        </row>
        <row r="546">
          <cell r="C546" t="str">
            <v>IVF Hammersmith Ltd</v>
          </cell>
        </row>
        <row r="547">
          <cell r="C547" t="str">
            <v>Ivry Minor Surgery Unit</v>
          </cell>
        </row>
        <row r="548">
          <cell r="C548" t="str">
            <v>James Paget University Hospitals NHS Foundation Trust</v>
          </cell>
        </row>
        <row r="549">
          <cell r="C549" t="str">
            <v>James Street Clinic</v>
          </cell>
        </row>
        <row r="550">
          <cell r="C550" t="str">
            <v>Jayati Tarafder (AQP)</v>
          </cell>
        </row>
        <row r="551">
          <cell r="C551" t="str">
            <v>Jedheath Ltd (Regency Hospitals)</v>
          </cell>
        </row>
        <row r="552">
          <cell r="C552" t="str">
            <v>Jeesal Akman Care Corporation Ltd</v>
          </cell>
        </row>
        <row r="553">
          <cell r="C553" t="str">
            <v>John Hetherington (AQP)</v>
          </cell>
        </row>
        <row r="554">
          <cell r="C554" t="str">
            <v>John Munroe Hospital</v>
          </cell>
        </row>
        <row r="555">
          <cell r="C555" t="str">
            <v>John Taylor Hospice Community Interest Company</v>
          </cell>
        </row>
        <row r="556">
          <cell r="C556" t="str">
            <v>Judith Handley Physiotherapy Services</v>
          </cell>
        </row>
        <row r="557">
          <cell r="C557" t="str">
            <v>K.C Holiday Dialysis Centre (Bournemouth)</v>
          </cell>
        </row>
        <row r="558">
          <cell r="C558" t="str">
            <v>Kaleidoscope Project</v>
          </cell>
        </row>
        <row r="559">
          <cell r="C559" t="str">
            <v>KCA (UK)</v>
          </cell>
        </row>
        <row r="560">
          <cell r="C560" t="str">
            <v>Kemp Town Healthcare Ltd</v>
          </cell>
        </row>
        <row r="561">
          <cell r="C561" t="str">
            <v>Kent &amp; Medway NHS &amp; Social Care Partnership Trust</v>
          </cell>
        </row>
        <row r="562">
          <cell r="C562" t="str">
            <v>Kent Community Health NHS Trust</v>
          </cell>
        </row>
        <row r="563">
          <cell r="C563" t="str">
            <v>Kent Institute Of Medicine &amp; Surgery</v>
          </cell>
        </row>
        <row r="564">
          <cell r="C564" t="str">
            <v>Kettering General Hospital NHS Foundation Trust</v>
          </cell>
        </row>
        <row r="565">
          <cell r="C565" t="str">
            <v>King Edward Vii's Hospital Sister Agnes HQ</v>
          </cell>
        </row>
        <row r="566">
          <cell r="C566" t="str">
            <v>King's College Hospital NHS Foundation Trust</v>
          </cell>
        </row>
        <row r="567">
          <cell r="C567" t="str">
            <v>Kings Lynn Chiropractic Clinic Ltd</v>
          </cell>
        </row>
        <row r="568">
          <cell r="C568" t="str">
            <v>Kingsnorth Medical Services Ltd</v>
          </cell>
        </row>
        <row r="569">
          <cell r="C569" t="str">
            <v>Kingston Hospital NHS Foundation Trust</v>
          </cell>
        </row>
        <row r="570">
          <cell r="C570" t="str">
            <v>Kleyn Healthcare</v>
          </cell>
        </row>
        <row r="571">
          <cell r="C571" t="str">
            <v>Lab 21</v>
          </cell>
        </row>
        <row r="572">
          <cell r="C572" t="str">
            <v>Lakeland Dialysis Ltd</v>
          </cell>
        </row>
        <row r="573">
          <cell r="C573" t="str">
            <v>Lakeside + Ltd</v>
          </cell>
        </row>
        <row r="574">
          <cell r="C574" t="str">
            <v>Lakeside Medical Diagnostics</v>
          </cell>
        </row>
        <row r="575">
          <cell r="C575" t="str">
            <v>Lambeth Community Diabetes Service</v>
          </cell>
        </row>
        <row r="576">
          <cell r="C576" t="str">
            <v>Lancashire Care NHS Foundation Trust</v>
          </cell>
        </row>
        <row r="577">
          <cell r="C577" t="str">
            <v>Lancashire Teaching Hospitals NHS Foundation Trust</v>
          </cell>
        </row>
        <row r="578">
          <cell r="C578" t="str">
            <v>Lancaster House Consulting Diagnostics Surgical Ltd</v>
          </cell>
        </row>
        <row r="579">
          <cell r="C579" t="str">
            <v>Lane Physiotherapy Clinic</v>
          </cell>
        </row>
        <row r="580">
          <cell r="C580" t="str">
            <v>Laserase</v>
          </cell>
        </row>
        <row r="581">
          <cell r="C581" t="str">
            <v>Leeds &amp; York Partnership NHS Foundation Trust</v>
          </cell>
        </row>
        <row r="582">
          <cell r="C582" t="str">
            <v>Leeds Community Healthcare NHS Trust</v>
          </cell>
        </row>
        <row r="583">
          <cell r="C583" t="str">
            <v>Leeds Counselling</v>
          </cell>
        </row>
        <row r="584">
          <cell r="C584" t="str">
            <v>Leeds Teaching Hospitals NHS Trust</v>
          </cell>
        </row>
        <row r="585">
          <cell r="C585" t="str">
            <v>Leicester, Leicestershire &amp; Rutland Provider Company</v>
          </cell>
        </row>
        <row r="586">
          <cell r="C586" t="str">
            <v>Leicestershire Partnership NHS Trust</v>
          </cell>
        </row>
        <row r="587">
          <cell r="C587" t="str">
            <v>Lentells Ltd</v>
          </cell>
        </row>
        <row r="588">
          <cell r="C588" t="str">
            <v>Leodis Care Ltd</v>
          </cell>
        </row>
        <row r="589">
          <cell r="C589" t="str">
            <v>Leong Ent Ltd</v>
          </cell>
        </row>
        <row r="590">
          <cell r="C590" t="str">
            <v>Lewisham and Greenwich NHS Trust</v>
          </cell>
        </row>
        <row r="591">
          <cell r="C591" t="str">
            <v>Lexden Physiotherapy Ltd</v>
          </cell>
        </row>
        <row r="592">
          <cell r="C592" t="str">
            <v>Leyland Physiotherapy</v>
          </cell>
        </row>
        <row r="593">
          <cell r="C593" t="str">
            <v>Lifeline Project Ltd</v>
          </cell>
        </row>
        <row r="594">
          <cell r="C594" t="str">
            <v>Lifestyle Physiotherapy &amp; Sports Injury Clinic</v>
          </cell>
        </row>
        <row r="595">
          <cell r="C595" t="str">
            <v>Lighthouse Healthcare Ltd</v>
          </cell>
        </row>
        <row r="596">
          <cell r="C596" t="str">
            <v>Lincoln Chiropractic Clinic</v>
          </cell>
        </row>
        <row r="597">
          <cell r="C597" t="str">
            <v>Lincolnshire Community Health Services NHS Trust</v>
          </cell>
        </row>
        <row r="598">
          <cell r="C598" t="str">
            <v>Lincolnshire Partnership NHS Foundation Trust</v>
          </cell>
        </row>
        <row r="599">
          <cell r="C599" t="str">
            <v>Lincs Health Ltd</v>
          </cell>
        </row>
        <row r="600">
          <cell r="C600" t="str">
            <v>Livability</v>
          </cell>
        </row>
        <row r="601">
          <cell r="C601" t="str">
            <v>Liverpool Community Health NHS Trust</v>
          </cell>
        </row>
        <row r="602">
          <cell r="C602" t="str">
            <v>Liverpool Heart and Chest NHS Foundation Trust</v>
          </cell>
        </row>
        <row r="603">
          <cell r="C603" t="str">
            <v>Liverpool Women's NHS Foundation Trust</v>
          </cell>
        </row>
        <row r="604">
          <cell r="C604" t="str">
            <v>Lloyds Pharmacy Ltd</v>
          </cell>
        </row>
        <row r="605">
          <cell r="C605" t="str">
            <v>LLR NHS Partner Alliance</v>
          </cell>
        </row>
        <row r="606">
          <cell r="C606" t="str">
            <v>Local Integrated Network Of Care Services HQ</v>
          </cell>
        </row>
        <row r="607">
          <cell r="C607" t="str">
            <v>Locala Community Partnerships</v>
          </cell>
        </row>
        <row r="608">
          <cell r="C608" t="str">
            <v>Lodestone Patient Care</v>
          </cell>
        </row>
        <row r="609">
          <cell r="C609" t="str">
            <v>London Ambulance Service NHS Trust</v>
          </cell>
        </row>
        <row r="610">
          <cell r="C610" t="str">
            <v>London Cancer - Uclpartners</v>
          </cell>
        </row>
        <row r="611">
          <cell r="C611" t="str">
            <v>London Central &amp; West Unscheduled Care Collaborative</v>
          </cell>
        </row>
        <row r="612">
          <cell r="C612" t="str">
            <v>London Eye Hospital Ltd</v>
          </cell>
        </row>
        <row r="613">
          <cell r="C613" t="str">
            <v>National Probation Service London Region</v>
          </cell>
        </row>
        <row r="614">
          <cell r="C614" t="str">
            <v>London North West Healthcare NHS Trust</v>
          </cell>
        </row>
        <row r="615">
          <cell r="C615" t="str">
            <v>London Wound Healing Centres Ltd</v>
          </cell>
        </row>
        <row r="616">
          <cell r="C616" t="str">
            <v>Longview Surgical Services LLP</v>
          </cell>
        </row>
        <row r="617">
          <cell r="C617" t="str">
            <v>Loughborough Physiotherapy &amp; Sports Injuries Clinic Ltd</v>
          </cell>
        </row>
        <row r="618">
          <cell r="C618" t="str">
            <v>Louth &amp; Districts Medical Services</v>
          </cell>
        </row>
        <row r="619">
          <cell r="C619" t="str">
            <v>Lows Pharamcy</v>
          </cell>
        </row>
        <row r="620">
          <cell r="C620" t="str">
            <v>Ludlow Street Healthcare (HQ)</v>
          </cell>
        </row>
        <row r="621">
          <cell r="C621" t="str">
            <v>Luton &amp; Dunstable Hospital NHS Foundation Trust</v>
          </cell>
        </row>
        <row r="622">
          <cell r="C622" t="str">
            <v>Lyme NHS Clinical Services</v>
          </cell>
        </row>
        <row r="623">
          <cell r="C623" t="str">
            <v>M &amp; M (Chemists) Ltd</v>
          </cell>
        </row>
        <row r="624">
          <cell r="C624" t="str">
            <v>M.D &amp; A.G Burdon Ltd</v>
          </cell>
        </row>
        <row r="625">
          <cell r="C625" t="str">
            <v>Macmillan Cancer Support HQ</v>
          </cell>
        </row>
        <row r="626">
          <cell r="C626" t="str">
            <v>Maidstone &amp; Tunbridge Wells NHS Trust</v>
          </cell>
        </row>
        <row r="627">
          <cell r="C627" t="str">
            <v>Making Space</v>
          </cell>
        </row>
        <row r="628">
          <cell r="C628" t="str">
            <v>Manchester Mental Health and Social Care Trust</v>
          </cell>
        </row>
        <row r="629">
          <cell r="C629" t="str">
            <v>Manchester Surgical Services Ltd</v>
          </cell>
        </row>
        <row r="630">
          <cell r="C630" t="str">
            <v>Maplyn Care Services (MCS)</v>
          </cell>
        </row>
        <row r="631">
          <cell r="C631" t="str">
            <v>Marie Stopes International</v>
          </cell>
        </row>
        <row r="632">
          <cell r="C632" t="str">
            <v>Marshgate Medical Services (HQ)</v>
          </cell>
        </row>
        <row r="633">
          <cell r="C633" t="str">
            <v>Mastercall Healthcare</v>
          </cell>
        </row>
        <row r="634">
          <cell r="C634" t="str">
            <v>Matrix Health Services UK Ltd</v>
          </cell>
        </row>
        <row r="635">
          <cell r="C635" t="str">
            <v>Meadow View Hospital</v>
          </cell>
        </row>
        <row r="636">
          <cell r="C636" t="str">
            <v>Medco Health Solutions</v>
          </cell>
        </row>
        <row r="637">
          <cell r="C637" t="str">
            <v>Medical And Orthopaedic Services HQ</v>
          </cell>
        </row>
        <row r="638">
          <cell r="C638" t="str">
            <v>Medical Illustration UK Ltd</v>
          </cell>
        </row>
        <row r="639">
          <cell r="C639" t="str">
            <v>Medical Imaging UK Ltd</v>
          </cell>
        </row>
        <row r="640">
          <cell r="C640" t="str">
            <v>Mediscan Diagnostics Services Ltd</v>
          </cell>
        </row>
        <row r="641">
          <cell r="C641" t="str">
            <v>Medtronic Ltd</v>
          </cell>
        </row>
        <row r="642">
          <cell r="C642" t="str">
            <v>Medway Community Healthcare</v>
          </cell>
        </row>
        <row r="643">
          <cell r="C643" t="str">
            <v>Medway NHS Foundation Trust</v>
          </cell>
        </row>
        <row r="644">
          <cell r="C644" t="str">
            <v>Mee Healthcare</v>
          </cell>
        </row>
        <row r="645">
          <cell r="C645" t="str">
            <v>Mental Health Care (Newton House) Ltd HQ</v>
          </cell>
        </row>
        <row r="646">
          <cell r="C646" t="str">
            <v>Mental Health Matters</v>
          </cell>
        </row>
        <row r="647">
          <cell r="C647" t="str">
            <v>Mental Health Matters</v>
          </cell>
        </row>
        <row r="648">
          <cell r="C648" t="str">
            <v>Mersea Road Clinic</v>
          </cell>
        </row>
        <row r="649">
          <cell r="C649" t="str">
            <v>Mersey Care NHS Trust</v>
          </cell>
        </row>
        <row r="650">
          <cell r="C650" t="str">
            <v>Mid Cheshire Hospitals NHS Foundation Trust</v>
          </cell>
        </row>
        <row r="651">
          <cell r="C651" t="str">
            <v>Mid Essex Hospital Services NHS Trust</v>
          </cell>
        </row>
        <row r="652">
          <cell r="C652" t="str">
            <v>Mid Staffordshire NHS Foundation Trust</v>
          </cell>
        </row>
        <row r="653">
          <cell r="C653" t="str">
            <v>Mid Yorkshire Hospitals NHS Trust</v>
          </cell>
        </row>
        <row r="654">
          <cell r="C654" t="str">
            <v>Midlands Diving Chamber</v>
          </cell>
        </row>
        <row r="655">
          <cell r="C655" t="str">
            <v>Midlands Eye Care Ltd</v>
          </cell>
        </row>
        <row r="656">
          <cell r="C656" t="str">
            <v>Midlands Psychology CIC</v>
          </cell>
        </row>
        <row r="657">
          <cell r="C657" t="str">
            <v>Mildmay UK</v>
          </cell>
        </row>
        <row r="658">
          <cell r="C658" t="str">
            <v>Milton Keynes Hospital NHS Foundation Trust</v>
          </cell>
        </row>
        <row r="659">
          <cell r="C659" t="str">
            <v>Milton Keynes Urgent Care Services CIC HQ</v>
          </cell>
        </row>
        <row r="660">
          <cell r="C660" t="str">
            <v>Mind Centre</v>
          </cell>
        </row>
        <row r="661">
          <cell r="C661" t="str">
            <v>Mindmasters</v>
          </cell>
        </row>
        <row r="662">
          <cell r="C662" t="str">
            <v>Ministry Of Justice</v>
          </cell>
        </row>
        <row r="663">
          <cell r="C663" t="str">
            <v>Minor Ops Ltd</v>
          </cell>
        </row>
        <row r="664">
          <cell r="C664" t="str">
            <v>Mitcham Physiotherapy Ltd</v>
          </cell>
        </row>
        <row r="665">
          <cell r="C665" t="str">
            <v>MK GP Physiotherapy (B.J. Wetherell Ltd)</v>
          </cell>
        </row>
        <row r="666">
          <cell r="C666" t="str">
            <v>Modus Care</v>
          </cell>
        </row>
        <row r="667">
          <cell r="C667" t="str">
            <v>Molecular Imaging Solutions Ltd (Mis)</v>
          </cell>
        </row>
        <row r="668">
          <cell r="C668" t="str">
            <v>Molnycke Healthcare Ltd</v>
          </cell>
        </row>
        <row r="669">
          <cell r="C669" t="str">
            <v>Moorfields Eye Hospital NHS Foundation Trust</v>
          </cell>
        </row>
        <row r="670">
          <cell r="C670" t="str">
            <v>Mr Simon Tyrell (AQP)</v>
          </cell>
        </row>
        <row r="671">
          <cell r="C671" t="str">
            <v>Mr Steve Maguiness (AQP)</v>
          </cell>
        </row>
        <row r="672">
          <cell r="C672" t="str">
            <v>Mulberry Health Ltd</v>
          </cell>
        </row>
        <row r="673">
          <cell r="C673" t="str">
            <v>My General Practice Ltd</v>
          </cell>
        </row>
        <row r="674">
          <cell r="C674" t="str">
            <v>Nabida Care Management</v>
          </cell>
        </row>
        <row r="675">
          <cell r="C675" t="str">
            <v>National Centre For Young People With Epilepsy</v>
          </cell>
        </row>
        <row r="676">
          <cell r="C676" t="str">
            <v>Nations Healthcare Ltd</v>
          </cell>
        </row>
        <row r="677">
          <cell r="C677" t="str">
            <v>Navas</v>
          </cell>
        </row>
        <row r="678">
          <cell r="C678" t="str">
            <v>Navigation Support &amp; Care Services Ltd</v>
          </cell>
        </row>
        <row r="679">
          <cell r="C679" t="str">
            <v>Navigo</v>
          </cell>
        </row>
        <row r="680">
          <cell r="C680" t="str">
            <v>Nelson Health Ltd</v>
          </cell>
        </row>
        <row r="681">
          <cell r="C681" t="str">
            <v>Nems Community Benefit Services Ltd</v>
          </cell>
        </row>
        <row r="682">
          <cell r="C682" t="str">
            <v>Nems Healthcare</v>
          </cell>
        </row>
        <row r="683">
          <cell r="C683" t="str">
            <v>Nene Commissioning Community Interest Company</v>
          </cell>
        </row>
        <row r="684">
          <cell r="C684" t="str">
            <v>Netcare Healthcare UK</v>
          </cell>
        </row>
        <row r="685">
          <cell r="C685" t="str">
            <v>New Forest Clinics Ltd</v>
          </cell>
        </row>
        <row r="686">
          <cell r="C686" t="str">
            <v>New Hayesbank Surgery Clinics</v>
          </cell>
        </row>
        <row r="687">
          <cell r="C687" t="str">
            <v>New Medical Systems Ltd</v>
          </cell>
        </row>
        <row r="688">
          <cell r="C688" t="str">
            <v>Newbridge Care Systems Ltd</v>
          </cell>
        </row>
        <row r="689">
          <cell r="C689" t="str">
            <v>Newham University Hospital NHS Trust</v>
          </cell>
        </row>
        <row r="690">
          <cell r="C690" t="str">
            <v>Newmarket House</v>
          </cell>
        </row>
        <row r="691">
          <cell r="C691" t="str">
            <v>Newport Cardiac Centre</v>
          </cell>
        </row>
        <row r="692">
          <cell r="C692" t="str">
            <v>Next Steps Ltd HQ</v>
          </cell>
        </row>
        <row r="693">
          <cell r="C693" t="str">
            <v>NHS Ayrshire and Arran</v>
          </cell>
        </row>
        <row r="694">
          <cell r="C694" t="str">
            <v>NHS Blood and Transport</v>
          </cell>
        </row>
        <row r="695">
          <cell r="C695" t="str">
            <v>NHS Borders</v>
          </cell>
        </row>
        <row r="696">
          <cell r="C696" t="str">
            <v>NHS Direct NHS Trust</v>
          </cell>
        </row>
        <row r="697">
          <cell r="C697" t="str">
            <v>NHS Dumfries and Galloway</v>
          </cell>
        </row>
        <row r="698">
          <cell r="C698" t="str">
            <v>NHS Fife</v>
          </cell>
        </row>
        <row r="699">
          <cell r="C699" t="str">
            <v>NHS Forth Valley</v>
          </cell>
        </row>
        <row r="700">
          <cell r="C700" t="str">
            <v>NHS Grampian</v>
          </cell>
        </row>
        <row r="701">
          <cell r="C701" t="str">
            <v>NHS Greater Glasgow and Clyde</v>
          </cell>
        </row>
        <row r="702">
          <cell r="C702" t="str">
            <v>NHS Highland</v>
          </cell>
        </row>
        <row r="703">
          <cell r="C703" t="str">
            <v>NHS Innovations South East Ltd</v>
          </cell>
        </row>
        <row r="704">
          <cell r="C704" t="str">
            <v>NHS Lanarkshire</v>
          </cell>
        </row>
        <row r="705">
          <cell r="C705" t="str">
            <v>NHS Lothian</v>
          </cell>
        </row>
        <row r="706">
          <cell r="C706" t="str">
            <v>NHS Orkney</v>
          </cell>
        </row>
        <row r="707">
          <cell r="C707" t="str">
            <v>NHS Property Services Ltd</v>
          </cell>
        </row>
        <row r="708">
          <cell r="C708" t="str">
            <v>NHS Shetland</v>
          </cell>
        </row>
        <row r="709">
          <cell r="C709" t="str">
            <v>NHS Tayside</v>
          </cell>
        </row>
        <row r="710">
          <cell r="C710" t="str">
            <v>NHS Western Isles</v>
          </cell>
        </row>
        <row r="711">
          <cell r="C711" t="str">
            <v>Nl Group Ltd</v>
          </cell>
        </row>
        <row r="712">
          <cell r="C712" t="str">
            <v>No 27 (Burnside Care)</v>
          </cell>
        </row>
        <row r="713">
          <cell r="C713" t="str">
            <v>Non Invasive Cardiology Services Ltd</v>
          </cell>
        </row>
        <row r="714">
          <cell r="C714" t="str">
            <v>Norfolk &amp; Norwich University Hospitals NHS Foundation Trust</v>
          </cell>
        </row>
        <row r="715">
          <cell r="C715" t="str">
            <v>Norfolk &amp; Suffolk NHS Foundation Trust</v>
          </cell>
        </row>
        <row r="716">
          <cell r="C716" t="str">
            <v>Norfolk Community Health &amp; Care NHS Trust</v>
          </cell>
        </row>
        <row r="717">
          <cell r="C717" t="str">
            <v>Norfolk Dialysis Centre</v>
          </cell>
        </row>
        <row r="718">
          <cell r="C718" t="str">
            <v>Norfolk Surgical Diagnostic Centre</v>
          </cell>
        </row>
        <row r="719">
          <cell r="C719" t="str">
            <v>Nork Clinic</v>
          </cell>
        </row>
        <row r="720">
          <cell r="C720" t="str">
            <v>North Bristol NHS Trust</v>
          </cell>
        </row>
        <row r="721">
          <cell r="C721" t="str">
            <v>North Cornwall Physiotherapy</v>
          </cell>
        </row>
        <row r="722">
          <cell r="C722" t="str">
            <v>North Cumbria University Hospitals NHS Trust</v>
          </cell>
        </row>
        <row r="723">
          <cell r="C723" t="str">
            <v>North East Ambulance Service NHS Foundation Trust</v>
          </cell>
        </row>
        <row r="724">
          <cell r="C724" t="str">
            <v>North East Community Health Network</v>
          </cell>
        </row>
        <row r="725">
          <cell r="C725" t="str">
            <v>North East Lincolnshire Care Trust Plus</v>
          </cell>
        </row>
        <row r="726">
          <cell r="C726" t="str">
            <v>North East London NHS Foundation Trust</v>
          </cell>
        </row>
        <row r="727">
          <cell r="C727" t="str">
            <v>North East Orthopaedic &amp; Sports Injury Surgery Ltd</v>
          </cell>
        </row>
        <row r="728">
          <cell r="C728" t="str">
            <v>North Essex Partnership NHS Foundation Trust</v>
          </cell>
        </row>
        <row r="729">
          <cell r="C729" t="str">
            <v>North Hampshire Urgent Care</v>
          </cell>
        </row>
        <row r="730">
          <cell r="C730" t="str">
            <v>North Middlesex University Hospital NHS Trust</v>
          </cell>
        </row>
        <row r="731">
          <cell r="C731" t="str">
            <v>North Norfolk Healthcare CIC Ltd</v>
          </cell>
        </row>
        <row r="732">
          <cell r="C732" t="str">
            <v>North of England Hyperbaric Unit</v>
          </cell>
        </row>
        <row r="733">
          <cell r="C733" t="str">
            <v>North Somerset Community Partnership CIC</v>
          </cell>
        </row>
        <row r="734">
          <cell r="C734" t="str">
            <v>North Staffordshire Combined Healthcare NHS Trust</v>
          </cell>
        </row>
        <row r="735">
          <cell r="C735" t="str">
            <v>North Tees &amp; Hartlepool NHS Foundation Trust</v>
          </cell>
        </row>
        <row r="736">
          <cell r="C736" t="str">
            <v>North West Ambulance Service NHS Trust</v>
          </cell>
        </row>
        <row r="737">
          <cell r="C737" t="str">
            <v>North West Leicestershire GP Ltd</v>
          </cell>
        </row>
        <row r="738">
          <cell r="C738" t="str">
            <v>North West London Hospitals NHS Trust</v>
          </cell>
        </row>
        <row r="739">
          <cell r="C739" t="str">
            <v>Northampton General Hospital NHS Trust</v>
          </cell>
        </row>
        <row r="740">
          <cell r="C740" t="str">
            <v>Northamptonshire Forensic Medical Services</v>
          </cell>
        </row>
        <row r="741">
          <cell r="C741" t="str">
            <v>Northamptonshire Healthcare NHS Foundation Trust</v>
          </cell>
        </row>
        <row r="742">
          <cell r="C742" t="str">
            <v>Northants Accommodation Social Care</v>
          </cell>
        </row>
        <row r="743">
          <cell r="C743" t="str">
            <v>Northern Devon Healthcare NHS Trust</v>
          </cell>
        </row>
        <row r="744">
          <cell r="C744" t="str">
            <v>Northern Lincolnshire &amp; Goole NHS Foundation Trust</v>
          </cell>
        </row>
        <row r="745">
          <cell r="C745" t="str">
            <v>Northern Pathways (Garrow House)</v>
          </cell>
        </row>
        <row r="746">
          <cell r="C746" t="str">
            <v>Northgate Information Solutions</v>
          </cell>
        </row>
        <row r="747">
          <cell r="C747" t="str">
            <v>Northumberland Care Trust</v>
          </cell>
        </row>
        <row r="748">
          <cell r="C748" t="str">
            <v>Northumberland, Tyne &amp; Wear NHS Foundation Trust</v>
          </cell>
        </row>
        <row r="749">
          <cell r="C749" t="str">
            <v>Northumbria Healthcare NHS Foundation Trust</v>
          </cell>
        </row>
        <row r="750">
          <cell r="C750" t="str">
            <v>Northumbria Probation Trust</v>
          </cell>
        </row>
        <row r="751">
          <cell r="C751" t="str">
            <v>Northwest Diagnostic &amp; Treatment Services</v>
          </cell>
        </row>
        <row r="752">
          <cell r="C752" t="str">
            <v>Norwich Practices Ltd</v>
          </cell>
        </row>
        <row r="753">
          <cell r="C753" t="str">
            <v>Nottingham Citycare Partnership</v>
          </cell>
        </row>
        <row r="754">
          <cell r="C754" t="str">
            <v>Nottingham University Hospitals NHS Trust</v>
          </cell>
        </row>
        <row r="755">
          <cell r="C755" t="str">
            <v>Nottingham West Health Ltd</v>
          </cell>
        </row>
        <row r="756">
          <cell r="C756" t="str">
            <v>Nottinghamshire Healthcare NHS Trust</v>
          </cell>
        </row>
        <row r="757">
          <cell r="C757" t="str">
            <v>Nova Healthcare</v>
          </cell>
        </row>
        <row r="758">
          <cell r="C758" t="str">
            <v>Novus Health Ltd</v>
          </cell>
        </row>
        <row r="759">
          <cell r="C759" t="str">
            <v>Nuffield Health</v>
          </cell>
        </row>
        <row r="760">
          <cell r="C760" t="str">
            <v>Nuffield Orthopaedic Centre NHS Trust</v>
          </cell>
        </row>
        <row r="761">
          <cell r="C761" t="str">
            <v>North West Hyperbaric Service</v>
          </cell>
        </row>
        <row r="762">
          <cell r="C762" t="str">
            <v>Oakview (incl St Luke's Norfolk)</v>
          </cell>
        </row>
        <row r="763">
          <cell r="C763" t="str">
            <v>One To One (North West) Ltd</v>
          </cell>
        </row>
        <row r="764">
          <cell r="C764" t="str">
            <v>One To One Physiotherapy &amp; Rehabilitation Centre</v>
          </cell>
        </row>
        <row r="765">
          <cell r="C765" t="str">
            <v>One.Day Medical Centre</v>
          </cell>
        </row>
        <row r="766">
          <cell r="C766" t="str">
            <v>Optegra UK</v>
          </cell>
        </row>
        <row r="767">
          <cell r="C767" t="str">
            <v>Optyco Ltd</v>
          </cell>
        </row>
        <row r="768">
          <cell r="C768" t="str">
            <v>Orchard 2000 Group</v>
          </cell>
        </row>
        <row r="769">
          <cell r="C769" t="str">
            <v>Orthopaedics &amp; Spine Specialist Hospital</v>
          </cell>
        </row>
        <row r="770">
          <cell r="C770" t="str">
            <v>Other - IS3</v>
          </cell>
        </row>
        <row r="771">
          <cell r="C771" t="str">
            <v>Other Private Healthcare Providers</v>
          </cell>
        </row>
        <row r="772">
          <cell r="C772" t="str">
            <v>Otto Bock Healthcare Plc</v>
          </cell>
        </row>
        <row r="773">
          <cell r="C773" t="str">
            <v>Oxford &amp; Bucks Urology Partnership Ltd</v>
          </cell>
        </row>
        <row r="774">
          <cell r="C774" t="str">
            <v>Oxford Fertility Unit (OFU)</v>
          </cell>
        </row>
        <row r="775">
          <cell r="C775" t="str">
            <v>Oxford Health NHS Foundation Trust</v>
          </cell>
        </row>
        <row r="776">
          <cell r="C776" t="str">
            <v>Oxford University Hospitals NHS Trust</v>
          </cell>
        </row>
        <row r="777">
          <cell r="C777" t="str">
            <v>Oxfordshire Learning Disability NHS Trust</v>
          </cell>
        </row>
        <row r="778">
          <cell r="C778" t="str">
            <v>Oxleas NHS Foundation Trust</v>
          </cell>
        </row>
        <row r="779">
          <cell r="C779" t="str">
            <v>Oxted Health Centre</v>
          </cell>
        </row>
        <row r="780">
          <cell r="C780" t="str">
            <v>Pain Management Solutions</v>
          </cell>
        </row>
        <row r="781">
          <cell r="C781" t="str">
            <v>Palm Tree Home Care Ltd (HQ)</v>
          </cell>
        </row>
        <row r="782">
          <cell r="C782" t="str">
            <v>Papworth Hospital NHS Foundation Trust</v>
          </cell>
        </row>
        <row r="783">
          <cell r="C783" t="str">
            <v>Parkside Medical Centre</v>
          </cell>
        </row>
        <row r="784">
          <cell r="C784" t="str">
            <v>Partners In Practice Suffolk</v>
          </cell>
        </row>
        <row r="785">
          <cell r="C785" t="str">
            <v>Partners4Health</v>
          </cell>
        </row>
        <row r="786">
          <cell r="C786" t="str">
            <v>Partnerships In Care Ltd</v>
          </cell>
        </row>
        <row r="787">
          <cell r="C787" t="str">
            <v>Pastoral Healthcare</v>
          </cell>
        </row>
        <row r="788">
          <cell r="C788" t="str">
            <v>Patient Reimbursements</v>
          </cell>
        </row>
        <row r="789">
          <cell r="C789" t="str">
            <v>Patientfirst Social Enterprise</v>
          </cell>
        </row>
        <row r="790">
          <cell r="C790" t="str">
            <v>Paul Savage &amp; Associates</v>
          </cell>
        </row>
        <row r="791">
          <cell r="C791" t="str">
            <v>Paul Strickland Scanner Centre</v>
          </cell>
        </row>
        <row r="792">
          <cell r="C792" t="str">
            <v>Paydens (Nursing Homes) Ltd</v>
          </cell>
        </row>
        <row r="793">
          <cell r="C793" t="str">
            <v>PayFlow</v>
          </cell>
        </row>
        <row r="794">
          <cell r="C794" t="str">
            <v>PCRM Ltd</v>
          </cell>
        </row>
        <row r="795">
          <cell r="C795" t="str">
            <v>PD Offender Health Project</v>
          </cell>
        </row>
        <row r="796">
          <cell r="C796" t="str">
            <v>Pds Medical</v>
          </cell>
        </row>
        <row r="797">
          <cell r="C797" t="str">
            <v>Peacocks Medical Group Ltd</v>
          </cell>
        </row>
        <row r="798">
          <cell r="C798" t="str">
            <v>Peninsula Community Health CIC</v>
          </cell>
        </row>
        <row r="799">
          <cell r="C799" t="str">
            <v>Peninsula General Surgery Ltd</v>
          </cell>
        </row>
        <row r="800">
          <cell r="C800" t="str">
            <v>Peninsula Health LLP</v>
          </cell>
        </row>
        <row r="801">
          <cell r="C801" t="str">
            <v>Peninsula Plastic Surgery Ltd</v>
          </cell>
        </row>
        <row r="802">
          <cell r="C802" t="str">
            <v>Peninsula Ultrasound Ltd</v>
          </cell>
        </row>
        <row r="803">
          <cell r="C803" t="str">
            <v>Peninsula Urology Ltd</v>
          </cell>
        </row>
        <row r="804">
          <cell r="C804" t="str">
            <v>Pennine Acute Hospitals NHS Trust</v>
          </cell>
        </row>
        <row r="805">
          <cell r="C805" t="str">
            <v>Pennine Care NHS Foundation Trust</v>
          </cell>
        </row>
        <row r="806">
          <cell r="C806" t="str">
            <v>Pennine Musculoskeletal Partnership (ICATS)</v>
          </cell>
        </row>
        <row r="807">
          <cell r="C807" t="str">
            <v>Penny Brohn Cancer Care</v>
          </cell>
        </row>
        <row r="808">
          <cell r="C808" t="str">
            <v>Perfect Care Ltd</v>
          </cell>
        </row>
        <row r="809">
          <cell r="C809" t="str">
            <v>Personalised 4 Autism</v>
          </cell>
        </row>
        <row r="810">
          <cell r="C810" t="str">
            <v>Peterborough &amp; Stamford Hospitals NHS Foundation Trust</v>
          </cell>
        </row>
        <row r="811">
          <cell r="C811" t="str">
            <v>Philip McGucken Ltd</v>
          </cell>
        </row>
        <row r="812">
          <cell r="C812" t="str">
            <v>Physio &amp; Health Matters Ltd</v>
          </cell>
        </row>
        <row r="813">
          <cell r="C813" t="str">
            <v>Physio.Co.UK HQ</v>
          </cell>
        </row>
        <row r="814">
          <cell r="C814" t="str">
            <v>Physiological Measurements Ltd</v>
          </cell>
        </row>
        <row r="815">
          <cell r="C815" t="str">
            <v>Physiotherapy Matters Ltd</v>
          </cell>
        </row>
        <row r="816">
          <cell r="C816" t="str">
            <v>Physiotherapy2Fit Ltd</v>
          </cell>
        </row>
        <row r="817">
          <cell r="C817" t="str">
            <v>Pims Pathway Ltd</v>
          </cell>
        </row>
        <row r="818">
          <cell r="C818" t="str">
            <v>Pinetree Court</v>
          </cell>
        </row>
        <row r="819">
          <cell r="C819" t="str">
            <v>Pioneer Healthcare Ltd</v>
          </cell>
        </row>
        <row r="820">
          <cell r="C820" t="str">
            <v>Pittsburgh Hospital USA</v>
          </cell>
        </row>
        <row r="821">
          <cell r="C821" t="str">
            <v>Plymouth Community Healthcare (CIC)</v>
          </cell>
        </row>
        <row r="822">
          <cell r="C822" t="str">
            <v>Plymouth Hospitals NHS Trust</v>
          </cell>
        </row>
        <row r="823">
          <cell r="C823" t="str">
            <v>Poole Hospital NHS Foundation Trust</v>
          </cell>
        </row>
        <row r="824">
          <cell r="C824" t="str">
            <v>Portsmouth Hospitals NHS Trust</v>
          </cell>
        </row>
        <row r="825">
          <cell r="C825" t="str">
            <v>Powys Teaching LHB</v>
          </cell>
        </row>
        <row r="826">
          <cell r="C826" t="str">
            <v>Premier Children &amp; Young People's Care &amp; Protection Services Ltd</v>
          </cell>
        </row>
        <row r="827">
          <cell r="C827" t="str">
            <v>Premier Health &amp; Sport Therapy Ltd</v>
          </cell>
        </row>
        <row r="828">
          <cell r="C828" t="str">
            <v>Preston Access Centre</v>
          </cell>
        </row>
        <row r="829">
          <cell r="C829" t="str">
            <v>Priderm LLP</v>
          </cell>
        </row>
        <row r="830">
          <cell r="C830" t="str">
            <v>Primary Care Partnership Services Ltd</v>
          </cell>
        </row>
        <row r="831">
          <cell r="C831" t="str">
            <v>Primary Care Warwickshire Ltd</v>
          </cell>
        </row>
        <row r="832">
          <cell r="C832" t="str">
            <v>Primary Eyecare (Airedale, Bradford &amp; Leeds) Ltd</v>
          </cell>
        </row>
        <row r="833">
          <cell r="C833" t="str">
            <v>Primary Eyecare (Avon) Ltd HQ</v>
          </cell>
        </row>
        <row r="834">
          <cell r="C834" t="str">
            <v>Primary Eyecare (Barnet, Enfield &amp; Haringey) Ltd</v>
          </cell>
        </row>
        <row r="835">
          <cell r="C835" t="str">
            <v>Primary Eyecare (Bedfordshire) Ltd</v>
          </cell>
        </row>
        <row r="836">
          <cell r="C836" t="str">
            <v>Primary Eyecare (Bexley, Bromley &amp; Greenwich) Ltd</v>
          </cell>
        </row>
        <row r="837">
          <cell r="C837" t="str">
            <v>Primary Eyecare (Cambridgeshire) Ltd</v>
          </cell>
        </row>
        <row r="838">
          <cell r="C838" t="str">
            <v>Primary Eyecare (Camden &amp; Islington) Ltd</v>
          </cell>
        </row>
        <row r="839">
          <cell r="C839" t="str">
            <v>Primary Eyecare (Cheshire) Ltd</v>
          </cell>
        </row>
        <row r="840">
          <cell r="C840" t="str">
            <v>Primary Eyecare (Cornwall &amp; Isles Of Scilly) Ltd</v>
          </cell>
        </row>
        <row r="841">
          <cell r="C841" t="str">
            <v>Primary Eyecare (Coventry) Ltd</v>
          </cell>
        </row>
        <row r="842">
          <cell r="C842" t="str">
            <v>Primary Eyecare (Croydon) Ltd</v>
          </cell>
        </row>
        <row r="843">
          <cell r="C843" t="str">
            <v>Primary Eyecare (Devon) Ltd</v>
          </cell>
        </row>
        <row r="844">
          <cell r="C844" t="str">
            <v>Primary Eyecare (Doncaster) Ltd</v>
          </cell>
        </row>
        <row r="845">
          <cell r="C845" t="str">
            <v>Primary Eyecare (Dorset) Ltd</v>
          </cell>
        </row>
        <row r="846">
          <cell r="C846" t="str">
            <v>Primary Eyecare (East London &amp; City) Ltd</v>
          </cell>
        </row>
        <row r="847">
          <cell r="C847" t="str">
            <v>Primary Eyecare (Essex) Ltd</v>
          </cell>
        </row>
        <row r="848">
          <cell r="C848" t="str">
            <v>Primary Eyecare (Gloucestershire) Ltd</v>
          </cell>
        </row>
        <row r="849">
          <cell r="C849" t="str">
            <v>Primary Eyecare (Heart Of West Midlands) Ltd</v>
          </cell>
        </row>
        <row r="850">
          <cell r="C850" t="str">
            <v>Primary Eyecare (Kent &amp; Medway) Ltd</v>
          </cell>
        </row>
        <row r="851">
          <cell r="C851" t="str">
            <v>Primary Eyecare (Lancashire) Ltd</v>
          </cell>
        </row>
        <row r="852">
          <cell r="C852" t="str">
            <v>Primary Eyecare (Lincolnshire) Ltd</v>
          </cell>
        </row>
        <row r="853">
          <cell r="C853" t="str">
            <v>Primary Eyecare (Merseyside) Ltd</v>
          </cell>
        </row>
        <row r="854">
          <cell r="C854" t="str">
            <v>Primary Eyecare (Merton, Sutton &amp; Wandsworth) Ltd</v>
          </cell>
        </row>
        <row r="855">
          <cell r="C855" t="str">
            <v>Primary Eyecare (Norfolk &amp; Waveney) Ltd</v>
          </cell>
        </row>
        <row r="856">
          <cell r="C856" t="str">
            <v>Primary Eyecare (North East) Ltd</v>
          </cell>
        </row>
        <row r="857">
          <cell r="C857" t="str">
            <v>Primary Eyecare (North Yorkshire &amp; Humber) Ltd</v>
          </cell>
        </row>
        <row r="858">
          <cell r="C858" t="str">
            <v>Primary Eyecare (Nottinghamshire) Ltd</v>
          </cell>
        </row>
        <row r="859">
          <cell r="C859" t="str">
            <v>Primary Eyecare (Oxfordshire) Ltd</v>
          </cell>
        </row>
        <row r="860">
          <cell r="C860" t="str">
            <v>Primary Eyecare (Sheffield) Ltd</v>
          </cell>
        </row>
        <row r="861">
          <cell r="C861" t="str">
            <v>Primary Eyecare (Shropshire &amp; Staffordshire) Ltd</v>
          </cell>
        </row>
        <row r="862">
          <cell r="C862" t="str">
            <v>Primary Eyecare (Sussex) Ltd</v>
          </cell>
        </row>
        <row r="863">
          <cell r="C863" t="str">
            <v>Primary Provider Company Ltd</v>
          </cell>
        </row>
        <row r="864">
          <cell r="C864" t="str">
            <v>Prime Diagnostics Ltd</v>
          </cell>
        </row>
        <row r="865">
          <cell r="C865" t="str">
            <v>Primecare Primary Care</v>
          </cell>
        </row>
        <row r="866">
          <cell r="C866" t="str">
            <v>Prioritylinks Ltd</v>
          </cell>
        </row>
        <row r="867">
          <cell r="C867" t="str">
            <v>Priory Group Ltd</v>
          </cell>
        </row>
        <row r="868">
          <cell r="C868" t="str">
            <v>Probus Surgery Ltd</v>
          </cell>
        </row>
        <row r="869">
          <cell r="C869" t="str">
            <v>Psicon Ltd</v>
          </cell>
        </row>
        <row r="870">
          <cell r="C870" t="str">
            <v>Psychological Health &amp; Wellbeing Service Ltd</v>
          </cell>
        </row>
        <row r="871">
          <cell r="C871" t="str">
            <v>Public Health Wales NHS Trust</v>
          </cell>
        </row>
        <row r="872">
          <cell r="C872" t="str">
            <v>Quality Health Ltd</v>
          </cell>
        </row>
        <row r="873">
          <cell r="C873" t="str">
            <v>Quay Health Solutions CIC</v>
          </cell>
        </row>
        <row r="874">
          <cell r="C874" t="str">
            <v>Quay Medical Ltd</v>
          </cell>
        </row>
        <row r="875">
          <cell r="C875" t="str">
            <v>Queen Victoria Hospital NHS Foundation Trust</v>
          </cell>
        </row>
        <row r="876">
          <cell r="C876" t="str">
            <v>Queens Physiotherapy &amp; Sports Injury Clinic</v>
          </cell>
        </row>
        <row r="877">
          <cell r="C877" t="str">
            <v>R &amp; T (Boston) Ltd</v>
          </cell>
        </row>
        <row r="878">
          <cell r="C878" t="str">
            <v>Rainham Physiotherapy Centre</v>
          </cell>
        </row>
        <row r="879">
          <cell r="C879" t="str">
            <v>Ramsay Healthcare UK Operations Ltd</v>
          </cell>
        </row>
        <row r="880">
          <cell r="C880" t="str">
            <v>Raphael Healthcare Ltd</v>
          </cell>
        </row>
        <row r="881">
          <cell r="C881" t="str">
            <v>Ravenscroft Physiotherapy Centre Ltd</v>
          </cell>
        </row>
        <row r="882">
          <cell r="C882" t="str">
            <v>Realhealth(UK) Ltd</v>
          </cell>
        </row>
        <row r="883">
          <cell r="C883" t="str">
            <v>Reflexive Solutions Ltd</v>
          </cell>
        </row>
        <row r="884">
          <cell r="C884" t="str">
            <v>Regional Hearing Services Ltd</v>
          </cell>
        </row>
        <row r="885">
          <cell r="C885" t="str">
            <v>Renal Services Plc</v>
          </cell>
        </row>
        <row r="886">
          <cell r="C886" t="str">
            <v>Reproductive Health Group Ltd</v>
          </cell>
        </row>
        <row r="887">
          <cell r="C887" t="str">
            <v>Response Physiotherapy Ltd HQ</v>
          </cell>
        </row>
        <row r="888">
          <cell r="C888" t="str">
            <v>Rethink Mental Illness</v>
          </cell>
        </row>
        <row r="889">
          <cell r="C889" t="str">
            <v>Rialto Care Services</v>
          </cell>
        </row>
        <row r="890">
          <cell r="C890" t="str">
            <v>Rila Publications Ltd</v>
          </cell>
        </row>
        <row r="891">
          <cell r="C891" t="str">
            <v>Ripplez CIC</v>
          </cell>
        </row>
        <row r="892">
          <cell r="C892" t="str">
            <v>Riverdale</v>
          </cell>
        </row>
        <row r="893">
          <cell r="C893" t="str">
            <v>Riverside Healthcare</v>
          </cell>
        </row>
        <row r="894">
          <cell r="C894" t="str">
            <v>Robin Newell Osteopath</v>
          </cell>
        </row>
        <row r="895">
          <cell r="C895" t="str">
            <v>Rotherham, Doncaster &amp; South Humber NHS Foundation Trust</v>
          </cell>
        </row>
        <row r="896">
          <cell r="C896" t="str">
            <v>Royal Berkshire NHS Foundation Trust</v>
          </cell>
        </row>
        <row r="897">
          <cell r="C897" t="str">
            <v>Royal Brompton &amp; Harefield NHS Foundation Trust</v>
          </cell>
        </row>
        <row r="898">
          <cell r="C898" t="str">
            <v>Royal Cornwall Hospitals NHS Trust</v>
          </cell>
        </row>
        <row r="899">
          <cell r="C899" t="str">
            <v>Royal Devon &amp; Exeter NHS Foundation Trust</v>
          </cell>
        </row>
        <row r="900">
          <cell r="C900" t="str">
            <v>Royal Free London NHS Foundation Trust</v>
          </cell>
        </row>
        <row r="901">
          <cell r="C901" t="str">
            <v>Royal Liverpool and Broadgreen University Hospitals NHS Trust</v>
          </cell>
        </row>
        <row r="902">
          <cell r="C902" t="str">
            <v>Royal National Hospital For Rheumatic Diseases NHS Foundation Trust</v>
          </cell>
        </row>
        <row r="903">
          <cell r="C903" t="str">
            <v>Royal National Orthopaedic Hospital NHS Trust</v>
          </cell>
        </row>
        <row r="904">
          <cell r="C904" t="str">
            <v>Royal Surrey County Hospital NHS Foundation Trust</v>
          </cell>
        </row>
        <row r="905">
          <cell r="C905" t="str">
            <v>Royal United Hospitals Bath NHS Foundation Trust</v>
          </cell>
        </row>
        <row r="906">
          <cell r="C906" t="str">
            <v>Salford Royal NHS Foundation Trust</v>
          </cell>
        </row>
        <row r="907">
          <cell r="C907" t="str">
            <v>Salisbury NHS Foundation Trust</v>
          </cell>
        </row>
        <row r="908">
          <cell r="C908" t="str">
            <v>Sandwell &amp; West Birmingham Hospitals NHS Trust</v>
          </cell>
        </row>
        <row r="909">
          <cell r="C909" t="str">
            <v>Sandy Hill Physio Ltd</v>
          </cell>
        </row>
        <row r="910">
          <cell r="C910" t="str">
            <v>Scan Assure Medical Ultrasound Ltd</v>
          </cell>
        </row>
        <row r="911">
          <cell r="C911" t="str">
            <v>Scarborough &amp; North East Yorkshire Health Care NHS Trust</v>
          </cell>
        </row>
        <row r="912">
          <cell r="C912" t="str">
            <v>Scottish Holiday Dialysis</v>
          </cell>
        </row>
        <row r="913">
          <cell r="C913" t="str">
            <v>SEAP</v>
          </cell>
        </row>
        <row r="914">
          <cell r="C914" t="str">
            <v>Sellindge Practice Ltd</v>
          </cell>
        </row>
        <row r="915">
          <cell r="C915" t="str">
            <v>Sentinel Healthcare Southwest Community Interest Company</v>
          </cell>
        </row>
        <row r="916">
          <cell r="C916" t="str">
            <v>Serco Ltd</v>
          </cell>
        </row>
        <row r="917">
          <cell r="C917" t="str">
            <v>Serenity-Sequel Healthcare Ltd</v>
          </cell>
        </row>
        <row r="918">
          <cell r="C918" t="str">
            <v>Sg Radiology &amp; Associates Ltd</v>
          </cell>
        </row>
        <row r="919">
          <cell r="C919" t="str">
            <v>Sheffield Children's NHS Foundation Trust (Acute)</v>
          </cell>
        </row>
        <row r="920">
          <cell r="C920" t="str">
            <v>Sheffield Children's NHS Foundation Trust (MH)</v>
          </cell>
        </row>
        <row r="921">
          <cell r="C921" t="str">
            <v>Sheffield Health &amp; Social Care NHS Foundation Trust</v>
          </cell>
        </row>
        <row r="922">
          <cell r="C922" t="str">
            <v>Sheffield Teaching Hospitals NHS Foundation Trust</v>
          </cell>
        </row>
        <row r="923">
          <cell r="C923" t="str">
            <v>Shepherd Chiropody</v>
          </cell>
        </row>
        <row r="924">
          <cell r="C924" t="str">
            <v>Sherwood Forest Hospitals NHS Foundation Trust</v>
          </cell>
        </row>
        <row r="925">
          <cell r="C925" t="str">
            <v>Shield Healthcare</v>
          </cell>
        </row>
        <row r="926">
          <cell r="C926" t="str">
            <v>Shreeji Ophthalmic Primary Care Services LLP (HQ)</v>
          </cell>
        </row>
        <row r="927">
          <cell r="C927" t="str">
            <v>Shrewsbury &amp; Telford Hospital NHS Trust</v>
          </cell>
        </row>
        <row r="928">
          <cell r="C928" t="str">
            <v>Shropshire Community Health NHS Trust</v>
          </cell>
        </row>
        <row r="929">
          <cell r="C929" t="str">
            <v>Shropshire Skin Clinic</v>
          </cell>
        </row>
        <row r="930">
          <cell r="C930" t="str">
            <v>Shuropody Footcare Ltd</v>
          </cell>
        </row>
        <row r="931">
          <cell r="C931" t="str">
            <v>Simon Bacon Ltd</v>
          </cell>
        </row>
        <row r="932">
          <cell r="C932" t="str">
            <v>Sirona Care &amp; Health</v>
          </cell>
        </row>
        <row r="933">
          <cell r="C933" t="str">
            <v>Six Degrees Social Enterprise CIC</v>
          </cell>
        </row>
        <row r="934">
          <cell r="C934" t="str">
            <v>SJ Helpline Services CIC</v>
          </cell>
        </row>
        <row r="935">
          <cell r="C935" t="str">
            <v>SK Health Ltd</v>
          </cell>
        </row>
        <row r="936">
          <cell r="C936" t="str">
            <v>Sk:N (Lasercare Clinics Ltd)</v>
          </cell>
        </row>
        <row r="937">
          <cell r="C937" t="str">
            <v>Smart CJs</v>
          </cell>
        </row>
        <row r="938">
          <cell r="C938" t="str">
            <v>SMGPF Ltd</v>
          </cell>
        </row>
        <row r="939">
          <cell r="C939" t="str">
            <v>Social Adventures Ltd</v>
          </cell>
        </row>
        <row r="940">
          <cell r="C940" t="str">
            <v>Solent Medical Services Ltd</v>
          </cell>
        </row>
        <row r="941">
          <cell r="C941" t="str">
            <v>Solent NHS Trust</v>
          </cell>
        </row>
        <row r="942">
          <cell r="C942" t="str">
            <v>Solicitude Ltd</v>
          </cell>
        </row>
        <row r="943">
          <cell r="C943" t="str">
            <v>Solihull Care Trust</v>
          </cell>
        </row>
        <row r="944">
          <cell r="C944" t="str">
            <v>Somerset Partnership NHS Foundation Trust</v>
          </cell>
        </row>
        <row r="945">
          <cell r="C945" t="str">
            <v>Somerset Primary Healthcare Ltd</v>
          </cell>
        </row>
        <row r="946">
          <cell r="C946" t="str">
            <v>Somerset Surgical Services HQ</v>
          </cell>
        </row>
        <row r="947">
          <cell r="C947" t="str">
            <v>Sonarcare Ltd</v>
          </cell>
        </row>
        <row r="948">
          <cell r="C948" t="str">
            <v>South Central Ambulance Service NHS Foundation Trust</v>
          </cell>
        </row>
        <row r="949">
          <cell r="C949" t="str">
            <v>South Devon Healthcare NHS Foundation Trust</v>
          </cell>
        </row>
        <row r="950">
          <cell r="C950" t="str">
            <v>South Devon Osteopaths Ltd</v>
          </cell>
        </row>
        <row r="951">
          <cell r="C951" t="str">
            <v>South Doc Services Ltd HQ</v>
          </cell>
        </row>
        <row r="952">
          <cell r="C952" t="str">
            <v>South East Coast Ambulance Service NHS Foundation Trust</v>
          </cell>
        </row>
        <row r="953">
          <cell r="C953" t="str">
            <v>South East Fertility Clinic Ltd</v>
          </cell>
        </row>
        <row r="954">
          <cell r="C954" t="str">
            <v>South East Health Ltd</v>
          </cell>
        </row>
        <row r="955">
          <cell r="C955" t="str">
            <v>South Eastern Health &amp; Social Services Trust</v>
          </cell>
        </row>
        <row r="956">
          <cell r="C956" t="str">
            <v>South Essex Emergency Doctors Service</v>
          </cell>
        </row>
        <row r="957">
          <cell r="C957" t="str">
            <v>South Essex Partnership University NHS Foundation Trust</v>
          </cell>
        </row>
        <row r="958">
          <cell r="C958" t="str">
            <v>South Gloucestershire Council</v>
          </cell>
        </row>
        <row r="959">
          <cell r="C959" t="str">
            <v>South London &amp; Maudsley NHS Foundation Trust</v>
          </cell>
        </row>
        <row r="960">
          <cell r="C960" t="str">
            <v>South London Healthcare NHS Trust</v>
          </cell>
        </row>
        <row r="961">
          <cell r="C961" t="str">
            <v>South Norfolk Healthcare CIC</v>
          </cell>
        </row>
        <row r="962">
          <cell r="C962" t="str">
            <v>South Of England Cochlear Implant Centre</v>
          </cell>
        </row>
        <row r="963">
          <cell r="C963" t="str">
            <v>South Staffordshire &amp; Shropshire Healthcare NHS Foundation Trust</v>
          </cell>
        </row>
        <row r="964">
          <cell r="C964" t="str">
            <v>South Tees Hospitals NHS Foundation Trust</v>
          </cell>
        </row>
        <row r="965">
          <cell r="C965" t="str">
            <v>South Tyneside NHS Foundation Trust</v>
          </cell>
        </row>
        <row r="966">
          <cell r="C966" t="str">
            <v>South Warwickshire NHS Foundation Trust</v>
          </cell>
        </row>
        <row r="967">
          <cell r="C967" t="str">
            <v>South West Bariatric Surgery Group</v>
          </cell>
        </row>
        <row r="968">
          <cell r="C968" t="str">
            <v>South West London &amp; St George's Mental Health NHS Trust</v>
          </cell>
        </row>
        <row r="969">
          <cell r="C969" t="str">
            <v>South West Yorkshire Partnership NHS Foundation Trust</v>
          </cell>
        </row>
        <row r="970">
          <cell r="C970" t="str">
            <v>South Western Ambulance Service NHS Foundation Trust</v>
          </cell>
        </row>
        <row r="971">
          <cell r="C971" t="str">
            <v>South Worcestershire Primary Care Ltd</v>
          </cell>
        </row>
        <row r="972">
          <cell r="C972" t="str">
            <v>South Yorkshire Diagnostics Ltd</v>
          </cell>
        </row>
        <row r="973">
          <cell r="C973" t="str">
            <v>Southend University Hospital NHS Foundation Trust</v>
          </cell>
        </row>
        <row r="974">
          <cell r="C974" t="str">
            <v>Southern Alliance Healthcare</v>
          </cell>
        </row>
        <row r="975">
          <cell r="C975" t="str">
            <v>Southern Cross Healthcare Group PLC</v>
          </cell>
        </row>
        <row r="976">
          <cell r="C976" t="str">
            <v>Southern Health NHS Foundation Trust</v>
          </cell>
        </row>
        <row r="977">
          <cell r="C977" t="str">
            <v>Southport and Ormskirk Hospital NHS Trust</v>
          </cell>
        </row>
        <row r="978">
          <cell r="C978" t="str">
            <v>Spamedica</v>
          </cell>
        </row>
        <row r="979">
          <cell r="C979" t="str">
            <v>Specialist Health Services Ltd</v>
          </cell>
        </row>
        <row r="980">
          <cell r="C980" t="str">
            <v>Specialist Medical Imaging Ltd</v>
          </cell>
        </row>
        <row r="981">
          <cell r="C981" t="str">
            <v>Specsavers Hearcare Group Ltd</v>
          </cell>
        </row>
        <row r="982">
          <cell r="C982" t="str">
            <v>Spectrum Community Health CIC</v>
          </cell>
        </row>
        <row r="983">
          <cell r="C983" t="str">
            <v>Spiral Health CIC</v>
          </cell>
        </row>
        <row r="984">
          <cell r="C984" t="str">
            <v>Spire Healthcare</v>
          </cell>
        </row>
        <row r="985">
          <cell r="C985" t="str">
            <v>Spire healthcare - cardiac services</v>
          </cell>
        </row>
        <row r="986">
          <cell r="C986" t="str">
            <v>Spire Methley Park</v>
          </cell>
        </row>
        <row r="987">
          <cell r="C987" t="str">
            <v>Spire healthcare - morbid obesity</v>
          </cell>
        </row>
        <row r="988">
          <cell r="C988" t="str">
            <v>Spire Healthcare - Southampton</v>
          </cell>
        </row>
        <row r="989">
          <cell r="C989" t="str">
            <v>Springdale Health Ltd</v>
          </cell>
        </row>
        <row r="990">
          <cell r="C990" t="str">
            <v>SRCL Ltd</v>
          </cell>
        </row>
        <row r="991">
          <cell r="C991" t="str">
            <v>Ssafa Care CIC</v>
          </cell>
        </row>
        <row r="992">
          <cell r="C992" t="str">
            <v>St Albans &amp; Harpenden Musculoskeletal Cats</v>
          </cell>
        </row>
        <row r="993">
          <cell r="C993" t="str">
            <v>St Andrew's Healthcare</v>
          </cell>
        </row>
        <row r="994">
          <cell r="C994" t="str">
            <v>St Anne's Dialysis</v>
          </cell>
        </row>
        <row r="995">
          <cell r="C995" t="str">
            <v>St David's Home</v>
          </cell>
        </row>
        <row r="996">
          <cell r="C996" t="str">
            <v>St Georges Healthcare Group</v>
          </cell>
        </row>
        <row r="997">
          <cell r="C997" t="str">
            <v>St George's Healthcare NHS Trust</v>
          </cell>
        </row>
        <row r="998">
          <cell r="C998" t="str">
            <v>St Georges Hospital Ltd</v>
          </cell>
        </row>
        <row r="999">
          <cell r="C999" t="str">
            <v>St George's Hospital Medical School</v>
          </cell>
        </row>
        <row r="1000">
          <cell r="C1000" t="str">
            <v>St Helens and Knowsley Hospitals NHS Trust</v>
          </cell>
        </row>
        <row r="1001">
          <cell r="C1001" t="str">
            <v>St Josephs Private Hospital</v>
          </cell>
        </row>
        <row r="1002">
          <cell r="C1002" t="str">
            <v>St Lukes Health Care</v>
          </cell>
        </row>
        <row r="1003">
          <cell r="C1003" t="str">
            <v>St Magnus (Payden's)</v>
          </cell>
        </row>
        <row r="1004">
          <cell r="C1004" t="str">
            <v>St Margarets Hospice</v>
          </cell>
        </row>
        <row r="1005">
          <cell r="C1005" t="str">
            <v>St Matthews Ltd</v>
          </cell>
        </row>
        <row r="1006">
          <cell r="C1006" t="str">
            <v>St Peter's Andrology Centre</v>
          </cell>
        </row>
        <row r="1007">
          <cell r="C1007" t="str">
            <v>Staffordshire &amp; Stoke On Trent Partnership NHS Trust</v>
          </cell>
        </row>
        <row r="1008">
          <cell r="C1008" t="str">
            <v>Stahmis</v>
          </cell>
        </row>
        <row r="1009">
          <cell r="C1009" t="str">
            <v>Standard Health Ltd</v>
          </cell>
        </row>
        <row r="1010">
          <cell r="C1010" t="str">
            <v>Stapely Hospital</v>
          </cell>
        </row>
        <row r="1011">
          <cell r="C1011" t="str">
            <v>Starfish Health And Wellbeing HQ</v>
          </cell>
        </row>
        <row r="1012">
          <cell r="C1012" t="str">
            <v>States Of Jersey</v>
          </cell>
        </row>
        <row r="1013">
          <cell r="C1013" t="str">
            <v>Stellar Healthcare</v>
          </cell>
        </row>
        <row r="1014">
          <cell r="C1014" t="str">
            <v>Stepping Stone Care Homes</v>
          </cell>
        </row>
        <row r="1015">
          <cell r="C1015" t="str">
            <v>Steria Ltd</v>
          </cell>
        </row>
        <row r="1016">
          <cell r="C1016" t="str">
            <v>Steven Orton Ltd</v>
          </cell>
        </row>
        <row r="1017">
          <cell r="C1017" t="str">
            <v>Stockport NHS Foundation Trust</v>
          </cell>
        </row>
        <row r="1018">
          <cell r="C1018" t="str">
            <v>Streatham Young Person's Clinic</v>
          </cell>
        </row>
        <row r="1019">
          <cell r="C1019" t="str">
            <v>Sudbury Healthcare Partnership Ltd</v>
          </cell>
        </row>
        <row r="1020">
          <cell r="C1020" t="str">
            <v>Suffolk Brett Stour Ltd</v>
          </cell>
        </row>
        <row r="1021">
          <cell r="C1021" t="str">
            <v>Suffolk Community Healthcare</v>
          </cell>
        </row>
        <row r="1022">
          <cell r="C1022" t="str">
            <v>Suffolk Integrated Healthcare</v>
          </cell>
        </row>
        <row r="1023">
          <cell r="C1023" t="str">
            <v>Suffolk Mental Health Partnership NHS Trust</v>
          </cell>
        </row>
        <row r="1024">
          <cell r="C1024" t="str">
            <v>Surrey &amp; Borders Partnership NHS Foundation Trust</v>
          </cell>
        </row>
        <row r="1025">
          <cell r="C1025" t="str">
            <v>Surrey &amp; Sussex Consultant Partnership Ltd</v>
          </cell>
        </row>
        <row r="1026">
          <cell r="C1026" t="str">
            <v>Surrey &amp; Sussex Healthcare NHS Trust</v>
          </cell>
        </row>
        <row r="1027">
          <cell r="C1027" t="str">
            <v>Surrey Ultrasound Services</v>
          </cell>
        </row>
        <row r="1028">
          <cell r="C1028" t="str">
            <v>Susan Showell-Westrip - Psychological Therapist</v>
          </cell>
        </row>
        <row r="1029">
          <cell r="C1029" t="str">
            <v>Sussex Community Dermatology Service</v>
          </cell>
        </row>
        <row r="1030">
          <cell r="C1030" t="str">
            <v>Sussex Community NHS Trust</v>
          </cell>
        </row>
        <row r="1031">
          <cell r="C1031" t="str">
            <v>Sussex Health Care Audiology Ltd</v>
          </cell>
        </row>
        <row r="1032">
          <cell r="C1032" t="str">
            <v>Sussex Medical Centre Ltd</v>
          </cell>
        </row>
        <row r="1033">
          <cell r="C1033" t="str">
            <v>Sussex MSK Partnership 2</v>
          </cell>
        </row>
        <row r="1034">
          <cell r="C1034" t="str">
            <v>Sussex Partnership NHS Foundation Trust</v>
          </cell>
        </row>
        <row r="1035">
          <cell r="C1035" t="str">
            <v>Sutton Medical Consulting Centre</v>
          </cell>
        </row>
        <row r="1036">
          <cell r="C1036" t="str">
            <v>Sydenham House Group</v>
          </cell>
        </row>
        <row r="1037">
          <cell r="C1037" t="str">
            <v>Sydenham House Medical Practice</v>
          </cell>
        </row>
        <row r="1038">
          <cell r="C1038" t="str">
            <v>Symbol (UK) Ltd</v>
          </cell>
        </row>
        <row r="1039">
          <cell r="C1039" t="str">
            <v>Talking Therapies Ltd</v>
          </cell>
        </row>
        <row r="1040">
          <cell r="C1040" t="str">
            <v>Talkplus</v>
          </cell>
        </row>
        <row r="1041">
          <cell r="C1041" t="str">
            <v>Tameside Hospital NHS Foundation Trust</v>
          </cell>
        </row>
        <row r="1042">
          <cell r="C1042" t="str">
            <v>Tarporley War Memorial Hospital Trust</v>
          </cell>
        </row>
        <row r="1043">
          <cell r="C1043" t="str">
            <v>Tascor Medical Services Ltd</v>
          </cell>
        </row>
        <row r="1044">
          <cell r="C1044" t="str">
            <v>Taunton &amp; Somerset NHS Foundation Trust</v>
          </cell>
        </row>
        <row r="1045">
          <cell r="C1045" t="str">
            <v>Taurus Healthcare Ltd</v>
          </cell>
        </row>
        <row r="1046">
          <cell r="C1046" t="str">
            <v>Tavistock &amp; Portman NHS Foundation Trust</v>
          </cell>
        </row>
        <row r="1047">
          <cell r="C1047" t="str">
            <v>Tees, Esk &amp; Wear Valleys NHS Foundation Trust</v>
          </cell>
        </row>
        <row r="1048">
          <cell r="C1048" t="str">
            <v>Teeside Urgent Care</v>
          </cell>
        </row>
        <row r="1049">
          <cell r="C1049" t="str">
            <v>Tetbury Hospital Trust Ltd</v>
          </cell>
        </row>
        <row r="1050">
          <cell r="C1050" t="str">
            <v>Tetbury Hospital Trust Ltd</v>
          </cell>
        </row>
        <row r="1051">
          <cell r="C1051" t="str">
            <v>Thames Medical</v>
          </cell>
        </row>
        <row r="1052">
          <cell r="C1052" t="str">
            <v>Thames Medical LLP</v>
          </cell>
        </row>
        <row r="1053">
          <cell r="C1053" t="str">
            <v>Thames Valley Ambulance &amp; Paramedic Service</v>
          </cell>
        </row>
        <row r="1054">
          <cell r="C1054" t="str">
            <v>The Ashgrove Clinic</v>
          </cell>
        </row>
        <row r="1055">
          <cell r="C1055" t="str">
            <v>The Back Pain Team Ltd</v>
          </cell>
        </row>
        <row r="1056">
          <cell r="C1056" t="str">
            <v>The Bariatric Consultancy Ltd</v>
          </cell>
        </row>
        <row r="1057">
          <cell r="C1057" t="str">
            <v>The Birkdale Clinic</v>
          </cell>
        </row>
        <row r="1058">
          <cell r="C1058" t="str">
            <v>The British School Of Osteopathy</v>
          </cell>
        </row>
        <row r="1059">
          <cell r="C1059" t="str">
            <v>The Cambridge Centre (Scarborough Alcohol And Drugs Advisory Centre) Ltd</v>
          </cell>
        </row>
        <row r="1060">
          <cell r="C1060" t="str">
            <v>The Charlotte Straker Hospital Project Trust</v>
          </cell>
        </row>
        <row r="1061">
          <cell r="C1061" t="str">
            <v>The Chaseley Trust</v>
          </cell>
        </row>
        <row r="1062">
          <cell r="C1062" t="str">
            <v>The Children's Trust (Tadworth Court)</v>
          </cell>
        </row>
        <row r="1063">
          <cell r="C1063" t="str">
            <v>The Christie NHS Foundation Trust</v>
          </cell>
        </row>
        <row r="1064">
          <cell r="C1064" t="str">
            <v>The Clatterbridge Cancer Centre NHS Foundation Trust</v>
          </cell>
        </row>
        <row r="1065">
          <cell r="C1065" t="str">
            <v>The Counselling Foundation</v>
          </cell>
        </row>
        <row r="1066">
          <cell r="C1066" t="str">
            <v>The Dudley Group NHS Foundation Trust</v>
          </cell>
        </row>
        <row r="1067">
          <cell r="C1067" t="str">
            <v>The Ellenor Lions Hospices</v>
          </cell>
        </row>
        <row r="1068">
          <cell r="C1068" t="str">
            <v>The Elms Medical Practice</v>
          </cell>
        </row>
        <row r="1069">
          <cell r="C1069" t="str">
            <v>The Forge Clinic</v>
          </cell>
        </row>
        <row r="1070">
          <cell r="C1070" t="str">
            <v>The Gloucestershire Care Services NHS Trust</v>
          </cell>
        </row>
        <row r="1071">
          <cell r="C1071" t="str">
            <v>The Grange Medical Centre HQ</v>
          </cell>
        </row>
        <row r="1072">
          <cell r="C1072" t="str">
            <v>The Hearing Company</v>
          </cell>
        </row>
        <row r="1073">
          <cell r="C1073" t="str">
            <v>The Helping Hand Company</v>
          </cell>
        </row>
        <row r="1074">
          <cell r="C1074" t="str">
            <v>The Herne Bay Opthalmology Clinic</v>
          </cell>
        </row>
        <row r="1075">
          <cell r="C1075" t="str">
            <v>The Hillingdon Hospitals NHS Foundation Trust</v>
          </cell>
        </row>
        <row r="1076">
          <cell r="C1076" t="str">
            <v>The Huntercombe Group</v>
          </cell>
        </row>
        <row r="1077">
          <cell r="C1077" t="str">
            <v>The Industrial Diagnostics Company HQ</v>
          </cell>
        </row>
        <row r="1078">
          <cell r="C1078" t="str">
            <v>The Injury Care Clinics Ltd</v>
          </cell>
        </row>
        <row r="1079">
          <cell r="C1079" t="str">
            <v>The Learning Assessment &amp; Neurocare Centre</v>
          </cell>
        </row>
        <row r="1080">
          <cell r="C1080" t="str">
            <v>The Lincoln Physiotherapy &amp; Sports Injuries Clinic</v>
          </cell>
        </row>
        <row r="1081">
          <cell r="C1081" t="str">
            <v>The Living Care Group</v>
          </cell>
        </row>
        <row r="1082">
          <cell r="C1082" t="str">
            <v>The Mole Clinic Ltd</v>
          </cell>
        </row>
        <row r="1083">
          <cell r="C1083" t="str">
            <v>The Newcastle Upon Tyne Hospitals NHS Foundation Trust</v>
          </cell>
        </row>
        <row r="1084">
          <cell r="C1084" t="str">
            <v>The One Health Group Ltd</v>
          </cell>
        </row>
        <row r="1085">
          <cell r="C1085" t="str">
            <v>The Outside Clinic</v>
          </cell>
        </row>
        <row r="1086">
          <cell r="C1086" t="str">
            <v>The Physiotherapy Centre HQ</v>
          </cell>
        </row>
        <row r="1087">
          <cell r="C1087" t="str">
            <v>The Physiotherapy Practice Ltd</v>
          </cell>
        </row>
        <row r="1088">
          <cell r="C1088" t="str">
            <v>The Pinnacle Practice</v>
          </cell>
        </row>
        <row r="1089">
          <cell r="C1089" t="str">
            <v>The Point Osteopathic Clinic</v>
          </cell>
        </row>
        <row r="1090">
          <cell r="C1090" t="str">
            <v>The Practice PLC</v>
          </cell>
        </row>
        <row r="1091">
          <cell r="C1091" t="str">
            <v>The Practice PLC</v>
          </cell>
        </row>
        <row r="1092">
          <cell r="C1092" t="str">
            <v>The Primary Care Collaborative Ltd</v>
          </cell>
        </row>
        <row r="1093">
          <cell r="C1093" t="str">
            <v>The Princess Alexandra Hospital NHS Trust</v>
          </cell>
        </row>
        <row r="1094">
          <cell r="C1094" t="str">
            <v>The Queen Elizabeth Hospital King's Lynn NHS Foundation Trust</v>
          </cell>
        </row>
        <row r="1095">
          <cell r="C1095" t="str">
            <v>The Retreat Hospital</v>
          </cell>
        </row>
        <row r="1096">
          <cell r="C1096" t="str">
            <v>The Robert Jones &amp; Agnes Hunt Orthopaedic Hospital NHS Foundation Trust</v>
          </cell>
        </row>
        <row r="1097">
          <cell r="C1097" t="str">
            <v>The Rotherham NHS Foundation Trust</v>
          </cell>
        </row>
        <row r="1098">
          <cell r="C1098" t="str">
            <v>The Royal Bournemouth &amp; Christchurch Hospitals NHS Foundation Trust</v>
          </cell>
        </row>
        <row r="1099">
          <cell r="C1099" t="str">
            <v>The Royal Hospital For Neuro-Disability</v>
          </cell>
        </row>
        <row r="1100">
          <cell r="C1100" t="str">
            <v>The Royal Marsden NHS Foundation Trust</v>
          </cell>
        </row>
        <row r="1101">
          <cell r="C1101" t="str">
            <v>The Royal Orthopaedic Hospital NHS Foundation Trust</v>
          </cell>
        </row>
        <row r="1102">
          <cell r="C1102" t="str">
            <v>The Royal Wolverhampton NHS Trust</v>
          </cell>
        </row>
        <row r="1103">
          <cell r="C1103" t="str">
            <v>The Sean Barkes Clinic Ltd</v>
          </cell>
        </row>
        <row r="1104">
          <cell r="C1104" t="str">
            <v>The Surgery</v>
          </cell>
        </row>
        <row r="1105">
          <cell r="C1105" t="str">
            <v>The Sussex Beacon</v>
          </cell>
        </row>
        <row r="1106">
          <cell r="C1106" t="str">
            <v>The Village Surgery</v>
          </cell>
        </row>
        <row r="1107">
          <cell r="C1107" t="str">
            <v>The Walton Centre NHS Foundation Trust</v>
          </cell>
        </row>
        <row r="1108">
          <cell r="C1108" t="str">
            <v>The Wellbeing Service CIC</v>
          </cell>
        </row>
        <row r="1109">
          <cell r="C1109" t="str">
            <v>The Whittington Hospital NHS Trust</v>
          </cell>
        </row>
        <row r="1110">
          <cell r="C1110" t="str">
            <v>This Is My: Ltd</v>
          </cell>
        </row>
        <row r="1111">
          <cell r="C1111" t="str">
            <v>Thompson Opticians Ltd</v>
          </cell>
        </row>
        <row r="1112">
          <cell r="C1112" t="str">
            <v>Thorpes Physiotherapy Ltd</v>
          </cell>
        </row>
        <row r="1113">
          <cell r="C1113" t="str">
            <v>Tim Humphries Physiotherapy Ltd</v>
          </cell>
        </row>
        <row r="1114">
          <cell r="C1114" t="str">
            <v>Tlc Medical Centre LLP</v>
          </cell>
        </row>
        <row r="1115">
          <cell r="C1115" t="str">
            <v>Tollgate Clinic Ltd</v>
          </cell>
        </row>
        <row r="1116">
          <cell r="C1116" t="str">
            <v>Torbay &amp; Southern Devon Health &amp; Care NHS Trust</v>
          </cell>
        </row>
        <row r="1117">
          <cell r="C1117" t="str">
            <v>Torbay Care Trust</v>
          </cell>
        </row>
        <row r="1118">
          <cell r="C1118" t="str">
            <v>Total Health Care Clinics Ltd</v>
          </cell>
        </row>
        <row r="1119">
          <cell r="C1119" t="str">
            <v>Trafford Healthcare NHS Trust</v>
          </cell>
        </row>
        <row r="1120">
          <cell r="C1120" t="str">
            <v>Transitional Rehabilitation Unit (TRU)</v>
          </cell>
        </row>
        <row r="1121">
          <cell r="C1121" t="str">
            <v>Trent PTS</v>
          </cell>
        </row>
        <row r="1122">
          <cell r="C1122" t="str">
            <v>Tulip Mental Health Group</v>
          </cell>
        </row>
        <row r="1123">
          <cell r="C1123" t="str">
            <v>Turning Point</v>
          </cell>
        </row>
        <row r="1124">
          <cell r="C1124" t="str">
            <v>Turnpike Medical Ltd</v>
          </cell>
        </row>
        <row r="1125">
          <cell r="C1125" t="str">
            <v>Tyne &amp; Wear Surgery Ltd</v>
          </cell>
        </row>
        <row r="1126">
          <cell r="C1126" t="str">
            <v>Tyneside Surgical Services Ltd</v>
          </cell>
        </row>
        <row r="1127">
          <cell r="C1127" t="str">
            <v>UCL Institute of Ophthalmology </v>
          </cell>
        </row>
        <row r="1128">
          <cell r="C1128" t="str">
            <v>Uclan Dental Clinic</v>
          </cell>
        </row>
        <row r="1129">
          <cell r="C1129" t="str">
            <v>UK Specialist Hospitals Ltd</v>
          </cell>
        </row>
        <row r="1130">
          <cell r="C1130" t="str">
            <v>Ultrasound Now Ltd</v>
          </cell>
        </row>
        <row r="1131">
          <cell r="C1131" t="str">
            <v>Ultrasound Scanning Services Ltd</v>
          </cell>
        </row>
        <row r="1132">
          <cell r="C1132" t="str">
            <v>United Health UK</v>
          </cell>
        </row>
        <row r="1133">
          <cell r="C1133" t="str">
            <v>United Lincolnshire Hospitals NHS Trust</v>
          </cell>
        </row>
        <row r="1134">
          <cell r="C1134" t="str">
            <v>University College London NHS Foundation Trust</v>
          </cell>
        </row>
        <row r="1135">
          <cell r="C1135" t="str">
            <v>University Hospital Of North Staffordshire NHS Trust</v>
          </cell>
        </row>
        <row r="1136">
          <cell r="C1136" t="str">
            <v>University Hospital Of South Manchester NHS Foundation Trust</v>
          </cell>
        </row>
        <row r="1137">
          <cell r="C1137" t="str">
            <v>University Hospital Southampton NHS Foundation Trust</v>
          </cell>
        </row>
        <row r="1138">
          <cell r="C1138" t="str">
            <v>University Hospital Birmingham NHS Foundation Trust</v>
          </cell>
        </row>
        <row r="1139">
          <cell r="C1139" t="str">
            <v>University Hospitals Bristol NHS Foundation Trust</v>
          </cell>
        </row>
        <row r="1140">
          <cell r="C1140" t="str">
            <v>University Hospitals Coventry &amp; Warwickshire NHS Trust</v>
          </cell>
        </row>
        <row r="1141">
          <cell r="C1141" t="str">
            <v>University Hospitals Of Leicester NHS Trust</v>
          </cell>
        </row>
        <row r="1142">
          <cell r="C1142" t="str">
            <v>University Hospital Of Morecambe Bay NHS Foundation Trust</v>
          </cell>
        </row>
        <row r="1143">
          <cell r="C1143" t="str">
            <v>University Medical Centre</v>
          </cell>
        </row>
        <row r="1144">
          <cell r="C1144" t="str">
            <v>University of Bristol</v>
          </cell>
        </row>
        <row r="1145">
          <cell r="C1145" t="str">
            <v>Urgent Care 24</v>
          </cell>
        </row>
        <row r="1146">
          <cell r="C1146" t="str">
            <v>Urgent Care Centre- Hurley Group HQ</v>
          </cell>
        </row>
        <row r="1147">
          <cell r="C1147" t="str">
            <v>Uttlesford Health Ltd (HQ)</v>
          </cell>
        </row>
        <row r="1148">
          <cell r="C1148" t="str">
            <v>Vaccination UK Ltd</v>
          </cell>
        </row>
        <row r="1149">
          <cell r="C1149" t="str">
            <v>Vale Health Ltd</v>
          </cell>
        </row>
        <row r="1150">
          <cell r="C1150" t="str">
            <v>Vale Healthcare Ltd</v>
          </cell>
        </row>
        <row r="1151">
          <cell r="C1151" t="str">
            <v>Vanguard Group Ltd</v>
          </cell>
        </row>
        <row r="1152">
          <cell r="C1152" t="str">
            <v>Vanscan Ltd HQ</v>
          </cell>
        </row>
        <row r="1153">
          <cell r="C1153" t="str">
            <v>Veincentre Ltd</v>
          </cell>
        </row>
        <row r="1154">
          <cell r="C1154" t="str">
            <v>Velindre NHS Trust</v>
          </cell>
        </row>
        <row r="1155">
          <cell r="C1155" t="str">
            <v>Vermonth oxford network</v>
          </cell>
        </row>
        <row r="1156">
          <cell r="C1156" t="str">
            <v>Verulam Gynaecology Cats</v>
          </cell>
        </row>
        <row r="1157">
          <cell r="C1157" t="str">
            <v>VH Community Services Ltd</v>
          </cell>
        </row>
        <row r="1158">
          <cell r="C1158" t="str">
            <v>VH Doctors Ltd</v>
          </cell>
        </row>
        <row r="1159">
          <cell r="C1159" t="str">
            <v>Virgin Care Ltd</v>
          </cell>
        </row>
        <row r="1160">
          <cell r="C1160" t="str">
            <v>Virgin Care Provider Services Ltd</v>
          </cell>
        </row>
        <row r="1161">
          <cell r="C1161" t="str">
            <v>Virgin Care Services Ltd</v>
          </cell>
        </row>
        <row r="1162">
          <cell r="C1162" t="str">
            <v>Vision Checks Ltd</v>
          </cell>
        </row>
        <row r="1163">
          <cell r="C1163" t="str">
            <v>Vista Healthcare Independent Hospital</v>
          </cell>
        </row>
        <row r="1164">
          <cell r="C1164" t="str">
            <v>Vocare</v>
          </cell>
        </row>
        <row r="1165">
          <cell r="C1165" t="str">
            <v>Voyage Care</v>
          </cell>
        </row>
        <row r="1166">
          <cell r="C1166" t="str">
            <v>Walsall Healthcare NHS Trust</v>
          </cell>
        </row>
        <row r="1167">
          <cell r="C1167" t="str">
            <v>Wandsworth Referral Service</v>
          </cell>
        </row>
        <row r="1168">
          <cell r="C1168" t="str">
            <v>Ward Anne Kathleen Dr (Dermatology)</v>
          </cell>
        </row>
        <row r="1169">
          <cell r="C1169" t="str">
            <v>Wardour Group Ltd</v>
          </cell>
        </row>
        <row r="1170">
          <cell r="C1170" t="str">
            <v>Warrington and Halton Hospitals NHS Foundation Trust</v>
          </cell>
        </row>
        <row r="1171">
          <cell r="C1171" t="str">
            <v>Watchtower House Medical/Infirmary Services</v>
          </cell>
        </row>
        <row r="1172">
          <cell r="C1172" t="str">
            <v>Watford &amp; Herts Counselling LLP</v>
          </cell>
        </row>
        <row r="1173">
          <cell r="C1173" t="str">
            <v>Waveney Practice Based Commissioning</v>
          </cell>
        </row>
        <row r="1174">
          <cell r="C1174" t="str">
            <v>Weldricks Pharmacy (Cash Service)</v>
          </cell>
        </row>
        <row r="1175">
          <cell r="C1175" t="str">
            <v>Wellington Support Ltd</v>
          </cell>
        </row>
        <row r="1176">
          <cell r="C1176" t="str">
            <v>Well-One Clinic</v>
          </cell>
        </row>
        <row r="1177">
          <cell r="C1177" t="str">
            <v>Wells Community Hospital</v>
          </cell>
        </row>
        <row r="1178">
          <cell r="C1178" t="str">
            <v>Wells Dialysis (Holiday Dialysis Unit)</v>
          </cell>
        </row>
        <row r="1179">
          <cell r="C1179" t="str">
            <v>Welsh Ambulance Services NHS Trust</v>
          </cell>
        </row>
        <row r="1180">
          <cell r="C1180" t="str">
            <v>Wessex Fertility Ltd</v>
          </cell>
        </row>
        <row r="1181">
          <cell r="C1181" t="str">
            <v>West Hertfordshire Hospitals NHS Trust</v>
          </cell>
        </row>
        <row r="1182">
          <cell r="C1182" t="str">
            <v>West Lancashire Healthcare Partnership Community CIC</v>
          </cell>
        </row>
        <row r="1183">
          <cell r="C1183" t="str">
            <v>West London Hospitals Holiday Dialysis Trust</v>
          </cell>
        </row>
        <row r="1184">
          <cell r="C1184" t="str">
            <v>West London Mental Health NHS Trust</v>
          </cell>
        </row>
        <row r="1185">
          <cell r="C1185" t="str">
            <v>West Middlesex University Hospital NHS Trust</v>
          </cell>
        </row>
        <row r="1186">
          <cell r="C1186" t="str">
            <v>West Midlands Ambulance Service NHS Foundation Trust</v>
          </cell>
        </row>
        <row r="1187">
          <cell r="C1187" t="str">
            <v>West Midlands Diagnostic Services Ltd</v>
          </cell>
        </row>
        <row r="1188">
          <cell r="C1188" t="str">
            <v>West Norfolk Health</v>
          </cell>
        </row>
        <row r="1189">
          <cell r="C1189" t="str">
            <v>West Norfolk Osteopaths Ltd</v>
          </cell>
        </row>
        <row r="1190">
          <cell r="C1190" t="str">
            <v>West Parade Physiotherapy Ltd</v>
          </cell>
        </row>
        <row r="1191">
          <cell r="C1191" t="str">
            <v>West Suffolk NHS Foundation Trust</v>
          </cell>
        </row>
        <row r="1192">
          <cell r="C1192" t="str">
            <v>West Wakefield Health &amp; Wellbeing Ltd</v>
          </cell>
        </row>
        <row r="1193">
          <cell r="C1193" t="str">
            <v>Westcliffe Health Innovations Ltd</v>
          </cell>
        </row>
        <row r="1194">
          <cell r="C1194" t="str">
            <v>Westcliffe Medical Services Ltd</v>
          </cell>
        </row>
        <row r="1195">
          <cell r="C1195" t="str">
            <v>Western Sussex Hospitals NHS Foundation Trust</v>
          </cell>
        </row>
        <row r="1196">
          <cell r="C1196" t="str">
            <v>Westminster Mind</v>
          </cell>
        </row>
        <row r="1197">
          <cell r="C1197" t="str">
            <v>Weston Area Health NHS Trust</v>
          </cell>
        </row>
        <row r="1198">
          <cell r="C1198" t="str">
            <v>WF Federated GP Network Ltd</v>
          </cell>
        </row>
        <row r="1199">
          <cell r="C1199" t="str">
            <v>Whipps Cross University Hospital NHS Trust</v>
          </cell>
        </row>
        <row r="1200">
          <cell r="C1200" t="str">
            <v>Whitepost</v>
          </cell>
        </row>
        <row r="1201">
          <cell r="C1201" t="str">
            <v>Whitmore Reans Health Services Ltd</v>
          </cell>
        </row>
        <row r="1202">
          <cell r="C1202" t="str">
            <v>Whitstable Medical Practice</v>
          </cell>
        </row>
        <row r="1203">
          <cell r="C1203" t="str">
            <v>Whizz-Kidz</v>
          </cell>
        </row>
        <row r="1204">
          <cell r="C1204" t="str">
            <v>Wigan Borough Federated Healthcare Ltd</v>
          </cell>
        </row>
        <row r="1205">
          <cell r="C1205" t="str">
            <v>Wilcare Health Ltd</v>
          </cell>
        </row>
        <row r="1206">
          <cell r="C1206" t="str">
            <v>Winchester &amp; Eastleigh Healthcare NHS Trust</v>
          </cell>
        </row>
        <row r="1207">
          <cell r="C1207" t="str">
            <v>Wingate Minor Surgery Service</v>
          </cell>
        </row>
        <row r="1208">
          <cell r="C1208" t="str">
            <v>Wirral Community NHS Trust</v>
          </cell>
        </row>
        <row r="1209">
          <cell r="C1209" t="str">
            <v>Wirral University Teaching Hospital NHS Foundation Trust</v>
          </cell>
        </row>
        <row r="1210">
          <cell r="C1210" t="str">
            <v>Wisbech Osteopathic Clinic</v>
          </cell>
        </row>
        <row r="1211">
          <cell r="C1211" t="str">
            <v>WMP Services</v>
          </cell>
        </row>
        <row r="1212">
          <cell r="C1212" t="str">
            <v>Woodfield Physiotherapy Ltd</v>
          </cell>
        </row>
        <row r="1213">
          <cell r="C1213" t="str">
            <v>Woodside Hospital</v>
          </cell>
        </row>
        <row r="1214">
          <cell r="C1214" t="str">
            <v>Worcestershire Acute Hospitals NHS Trust</v>
          </cell>
        </row>
        <row r="1215">
          <cell r="C1215" t="str">
            <v>Worcestershire Health &amp; Care NHS Trust</v>
          </cell>
        </row>
        <row r="1216">
          <cell r="C1216" t="str">
            <v>Worcestershire Mental Health Partnership NHS Trust</v>
          </cell>
        </row>
        <row r="1217">
          <cell r="C1217" t="str">
            <v>Workington Health Ltd</v>
          </cell>
        </row>
        <row r="1218">
          <cell r="C1218" t="str">
            <v>Wrightington, Wigan &amp; Leigh NHS Foundation Trust</v>
          </cell>
        </row>
        <row r="1219">
          <cell r="C1219" t="str">
            <v>WRS PMS Plus Ltd HQ</v>
          </cell>
        </row>
        <row r="1220">
          <cell r="C1220" t="str">
            <v>WSDM Ltd</v>
          </cell>
        </row>
        <row r="1221">
          <cell r="C1221" t="str">
            <v>Wye Valley NHS Trust</v>
          </cell>
        </row>
        <row r="1222">
          <cell r="C1222" t="str">
            <v>Yarborough Clee Care Ltd</v>
          </cell>
        </row>
        <row r="1223">
          <cell r="C1223" t="str">
            <v>Yeovil District Hospital NHS Foundation Trust</v>
          </cell>
        </row>
        <row r="1224">
          <cell r="C1224" t="str">
            <v>York Cataract Company Ltd</v>
          </cell>
        </row>
        <row r="1225">
          <cell r="C1225" t="str">
            <v>York Teaching Hospital NHS Foundation Trust</v>
          </cell>
        </row>
        <row r="1226">
          <cell r="C1226" t="str">
            <v>Yorkshire Ambulance Service NHS Trust</v>
          </cell>
        </row>
        <row r="1227">
          <cell r="C1227" t="str">
            <v>Yorkshire Fatigue Clinic Ltd</v>
          </cell>
        </row>
        <row r="1228">
          <cell r="C1228" t="str">
            <v>Yorkshire Health Solutions Ltd</v>
          </cell>
        </row>
        <row r="1229">
          <cell r="C1229" t="str">
            <v>Yorkshire Healthcare Partners Ltd</v>
          </cell>
        </row>
        <row r="1230">
          <cell r="C1230" t="str">
            <v>Your Healthcare</v>
          </cell>
        </row>
      </sheetData>
      <sheetData sheetId="11">
        <row r="2">
          <cell r="B2" t="str">
            <v>Birmingham &amp; the Black Country</v>
          </cell>
        </row>
        <row r="3">
          <cell r="B3" t="str">
            <v>Bristol, North Somerset, Somerset &amp; South Gloucestershire</v>
          </cell>
        </row>
        <row r="4">
          <cell r="B4" t="str">
            <v>Cheshire, Warrington &amp; Wirral</v>
          </cell>
        </row>
        <row r="5">
          <cell r="B5" t="str">
            <v>Cumbria, Northumberland, Tyne &amp; Wear</v>
          </cell>
        </row>
        <row r="6">
          <cell r="B6" t="str">
            <v>East Anglia</v>
          </cell>
        </row>
        <row r="7">
          <cell r="B7" t="str">
            <v>Leicestershire &amp; Lincolnshire</v>
          </cell>
        </row>
        <row r="8">
          <cell r="B8" t="str">
            <v>London</v>
          </cell>
        </row>
        <row r="9">
          <cell r="B9" t="str">
            <v>South Yorkshire &amp; Bassetlaw</v>
          </cell>
        </row>
        <row r="10">
          <cell r="B10" t="str">
            <v>Surrey &amp; Sussex</v>
          </cell>
        </row>
        <row r="11">
          <cell r="B11" t="str">
            <v>Wessex</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8">
    <cacheField name="provider_name">
      <sharedItems containsBlank="1" containsMixedTypes="0" count="197">
        <s v="R1A: Worcestershire Health and Care NHS Trust"/>
        <s v="R1C: Solent NHS Trust"/>
        <s v="R1D: Shropshire Community Health NHS Trust"/>
        <s v="R1E: Staffordshire and Stoke On Trent Partnership NHS Trust"/>
        <s v="R1FAN: Eye Clinic"/>
        <s v="R1G: Torbay and Southern Devon Health and Care NHS Trust"/>
        <s v="R1H: Barts Health NHS Trust"/>
        <s v="R1J: Gloucestershire Care Services NHS Trust"/>
        <s v="RA2: Royal Surrey County Hospital NHS Foundation Trust"/>
        <s v="RA3: Weston Area Health NHS Trust"/>
        <s v="RA4: Yeovil District Hospital NHS Foundation Trust"/>
        <s v="RA7: University Hospitals Bristol NHS Foundation Trust"/>
        <s v="RA9: South Devon Healthcare NHS Foundation Trust"/>
        <s v="RAE: Bradford Teaching Hospitals NHS Foundation Trust"/>
        <s v="RAJ: Southend University Hospital NHS Foundation Trust"/>
        <s v="RAL: Royal Free London NHS Foundation Trust"/>
        <s v="RAN: Royal National Orthopaedic Hospital NHS Trust"/>
        <s v="RAP: North Middlesex University Hospital NHS Trust"/>
        <s v="RAS: The Hillingdon Hospitals NHS Foundation Trust"/>
        <s v="RAT: North East London NHS Foundation Trust"/>
        <s v="RAX: Kingston Hospital NHS Foundation Trust"/>
        <s v="RBA: Taunton and Somerset NHS Foundation Trust"/>
        <s v="RBB: Royal National Hospital For Rheumatic Diseases NHS Foundation Trust"/>
        <s v="RBD: Dorset County Hospital NHS Foundation Trust"/>
        <s v="RBK: Walsall Healthcare NHS Trust"/>
        <s v="RBL: Wirral University Teaching Hospital NHS Foundation Trust"/>
        <s v="RBN: St Helens and Knowsley Hospitals NHS Trust"/>
        <s v="RBQ: Liverpool Heart and Chest Hospital NHS Foundation Trust"/>
        <s v="RBS: Alder Hey Children's NHS Foundation Trust"/>
        <s v="RBT: Mid Cheshire Hospitals NHS Foundation Trust"/>
        <s v="RBV: The Christie NHS Foundation Trust"/>
        <s v="RBZ: Northern Devon Healthcare NHS Trust"/>
        <s v="RC1: Bedford Hospital NHS Trust"/>
        <s v="RC3: Ealing Hospital NHS Trust"/>
        <s v="RC9: Luton and Dunstable University Hospital NHS Foundation Trust"/>
        <s v="RCB: York Teaching Hospital NHS Foundation Trust"/>
        <s v="RCD: Harrogate and District NHS Foundation Trust"/>
        <s v="RCF: Airedale NHS Foundation Trust"/>
        <s v="RCU: Sheffield Children's NHS Foundation Trust"/>
        <s v="RCX: The Queen Elizabeth Hospital, King's Lynn, NHS Foundation Trust"/>
        <s v="RD1: Royal United Hospitals Bath NHS Foundation Trust"/>
        <s v="RD3: Poole Hospital NHS Foundation Trust"/>
        <s v="RD7: Heatherwood and Wexham Park Hospitals NHS Foundation Trust"/>
        <s v="RD8: Milton Keynes Hospital NHS Foundation Trust"/>
        <s v="RDD: Basildon and Thurrock University Hospitals NHS Foundation Trust"/>
        <s v="RDE: Colchester Hospital University NHS Foundation Trust"/>
        <s v="RDR: Sussex Community NHS Trust"/>
        <s v="RDU: Frimley Health NHS Foundation Trust"/>
        <s v="RDY: Dorset Healthcare University NHS Foundation Trust"/>
        <s v="RDZ: The Royal Bournemouth and Christchurch Hospitals NHS Foundation Trust"/>
        <s v="RE9: South Tyneside NHS Foundation Trust"/>
        <s v="REFC3: Gastroenterology Clinic"/>
        <s v="REM: Aintree University Hospital NHS Foundation Trust"/>
        <s v="REN: The Clatterbridge Cancer Centre NHS Foundation Trust"/>
        <s v="REP: Liverpool Women's NHS Foundation Trust"/>
        <s v="RET: The Walton Centre NHS Foundation Trust"/>
        <s v="RF4: Barking, Havering and Redbridge University Hospitals NHS Trust"/>
        <s v="RFF: Barnsley Hospital NHS Foundation Trust"/>
        <s v="RFR: The Rotherham NHS Foundation Trust"/>
        <s v="RFS: Chesterfield Royal Hospital NHS Foundation Trust"/>
        <s v="RFW: West Middlesex University Hospital NHS Trust"/>
        <s v="RGM: Papworth Hospital NHS Foundation Trust"/>
        <s v="RGN: Peterborough and Stamford Hospitals NHS Foundation Trust"/>
        <s v="RGP: James Paget University Hospitals NHS Foundation Trust"/>
        <s v="RGQ: Ipswich Hospital NHS Trust"/>
        <s v="RGR: West Suffolk NHS Foundation Trust"/>
        <s v="RGT: Cambridge University Hospitals NHS Foundation Trust"/>
        <s v="RH5: Somerset Partnership NHS Foundation Trust"/>
        <s v="RH8: Royal Devon and Exeter NHS Foundation Trust"/>
        <s v="RHA: Nottinghamshire Healthcare NHS Foundation Trust"/>
        <s v="RHM: University Hospital Southampton NHS Foundation Trust"/>
        <s v="RHQ: Sheffield Teaching Hospitals NHS Foundation Trust"/>
        <s v="RHU: Portsmouth Hospitals NHS Trust"/>
        <s v="RHW: Royal Berkshire NHS Foundation Trust"/>
        <s v="RJ137: Tunbridge Wells Kidney Treatment Centre"/>
        <s v="RJ2: Lewisham and Greenwich NHS Trust"/>
        <s v="RJ6: Croydon Health Services NHS Trust"/>
        <s v="RJ7: St George's University Hospitals NHS Foundation Trust"/>
        <s v="RJC: South Warwickshire NHS Foundation Trust"/>
        <s v="RJDTC: Cannock Chase Treatment Centre"/>
        <s v="RJE: University Hospitals of North Midlands NHS Trust"/>
        <s v="RJF: Burton Hospitals NHS Foundation Trust"/>
        <s v="RJL: Northern Lincolnshire and Goole NHS Foundation Trust"/>
        <s v="RJN: East Cheshire NHS Trust"/>
        <s v="RJR: Countess of Chester Hospital NHS Foundation Trust"/>
        <s v="RJZ: King's College Hospital NHS Foundation Trust"/>
        <s v="RK5: Sherwood Forest Hospitals NHS Foundation Trust"/>
        <s v="RK9: Plymouth Hospitals NHS Trust"/>
        <s v="RKB: University Hospitals Coventry and Warwickshire NHS Trust"/>
        <s v="RKE: The Whittington Hospital NHS Trust"/>
        <s v="RL1: The Robert Jones and Agnes Hunt Orthopaedic Hospital NHS Foundation Trust"/>
        <s v="RL4: The Royal Wolverhampton NHS Trust"/>
        <s v="RLN: City Hospitals Sunderland NHS Foundation Trust"/>
        <s v="RLQ: Wye Valley NHS Trust"/>
        <s v="RLT: George Eliot Hospital NHS Trust"/>
        <s v="RLU: Birmingham Women's NHS Foundation Trust"/>
        <s v="RM1: Norfolk and Norwich University Hospitals NHS Foundation Trust"/>
        <s v="RM2: University Hospital of South Manchester NHS Foundation Trust"/>
        <s v="RM3: Salford Royal NHS Foundation Trust"/>
        <s v="RMC: Bolton NHS Foundation Trust"/>
        <s v="RMP: Tameside Hospital NHS Foundation Trust"/>
        <s v="RN3: Great Western Hospitals NHS Foundation Trust"/>
        <s v="RN5: Hampshire Hospitals NHS Foundation Trust"/>
        <s v="RN7: Dartford and Gravesham NHS Trust"/>
        <s v="RNA: The Dudley Group NHS Foundation Trust"/>
        <s v="RNL: North Cumbria University Hospitals NHS Trust"/>
        <s v="RNN: Cumbria Partnership NHS Foundation Trust"/>
        <s v="RNQ: Kettering General Hospital NHS Foundation Trust"/>
        <s v="RNS: Northampton General Hospital NHS Trust"/>
        <s v="RNU: Oxford Health NHS Foundation Trust"/>
        <s v="RNZ: Salisbury NHS Foundation Trust"/>
        <s v="RP4: Great Ormond Street Hospital For Children NHS Foundation Trust"/>
        <s v="RP5: Doncaster and Bassetlaw Hospitals NHS Foundation Trust"/>
        <s v="RP6RT: Retinoic Acid4"/>
        <s v="RP7: Lincolnshire Partnership NHS Foundation Trust"/>
        <s v="RPA: Medway NHS Foundation Trust"/>
        <s v="RPC: Queen Victoria Hospital NHS Foundation Trust"/>
        <s v="RPY: The Royal Marsden NHS Foundation Trust"/>
        <s v="RQ3: Birmingham Children's Hospital NHS Foundation Trust"/>
        <s v="RQ6: Royal Liverpool and Broadgreen University Hospitals NHS Trust"/>
        <s v="RQ8: Mid Essex Hospital Services NHS Trust"/>
        <s v="RQM: Chelsea and Westminster Hospital NHS Foundation Trust"/>
        <s v="RQQTC: The Huntingdon NHS Treatment Centre"/>
        <s v="RQW: The Princess Alexandra Hospital NHS Trust"/>
        <s v="RQX: Homerton University Hospital NHS Foundation Trust"/>
        <s v="RQY: South West London and St George's Mental Health NHS Trust"/>
        <s v="RR106: Good Hope Hospital Treatment Centre"/>
        <s v="RR714: Rheumatology Qeh"/>
        <s v="RR8: Leeds Teaching Hospitals NHS Trust"/>
        <s v="RRF: Wrightington, Wigan and Leigh NHS Foundation Trust"/>
        <s v="RRJ: The Royal Orthopaedic Hospital NHS Foundation Trust"/>
        <s v="RRK06: Birmingham City Hospital"/>
        <s v="RRP: Barnet, Enfield and Haringey Mental Health NHS Trust"/>
        <s v="RRV: University College London Hospitals NHS Foundation Trust"/>
        <s v="RT3: Royal Brompton &amp; Harefield NHS Foundation Trust"/>
        <s v="RT5: Leicestershire Partnership NHS Trust"/>
        <s v="RTD: The Newcastle Upon Tyne Hospitals NHS Foundation Trust"/>
        <s v="RTE: Gloucestershire Hospitals NHS Foundation Trust"/>
        <s v="RTF: Northumbria Healthcare NHS Foundation Trust"/>
        <s v="RTG: Derby Teaching Hospitals NHS Foundation Trust"/>
        <s v="RTH: Oxford University Hospitals NHS Trust"/>
        <s v="RTK: Ashford and St Peter's Hospitals NHS Foundation Trust"/>
        <s v="RTP: Surrey and Sussex Healthcare NHS Trust"/>
        <s v="RTR: South Tees Hospitals NHS Foundation Trust"/>
        <s v="RTX: University Hospitals of Morecambe Bay NHS Foundation Trust"/>
        <s v="RV3: Central and North West London NHS Foundation Trust"/>
        <s v="RV8: North West London Hospitals NHS Trust"/>
        <s v="RV9A1: Holderness Mh Team"/>
        <s v="RVJ13: Emersons Green NHS Treatment Centre"/>
        <s v="RVL: Barnet and Chase Farm Hospitals NHS Trust"/>
        <s v="RVN: Avon and Wiltshire Mental Health Partnership NHS Trust"/>
        <s v="RVRTC: South West London Elective Orthopaedic Centre"/>
        <s v="RVV: East Kent Hospitals University NHS Foundation Trust"/>
        <s v="RVW: North Tees and Hartlepool NHS Foundation Trust"/>
        <s v="RVY: Southport and Ormskirk Hospital NHS Trust"/>
        <s v="RW1: Southern Health NHS Foundation Trust"/>
        <s v="RW3: Central Manchester University Hospitals NHS Foundation Trust"/>
        <s v="RW5: Lancashire Care NHS Foundation Trust"/>
        <s v="RW6: Pennine Acute Hospitals NHS Trust"/>
        <s v="RWA: Hull and East Yorkshire Hospitals NHS Trust"/>
        <s v="RWD: United Lincolnshire Hospitals NHS Trust"/>
        <s v="RWE: University Hospitals of Leicester NHS Trust"/>
        <s v="RWF: Maidstone and Tunbridge Wells NHS Trust"/>
        <s v="RWG: West Hertfordshire Hospitals NHS Trust"/>
        <s v="RWH: East and North Hertfordshire NHS Trust"/>
        <s v="RWJ: Stockport NHS Foundation Trust"/>
        <s v="RWK: East London NHS Foundation Trust"/>
        <s v="RWN: South Essex Partnership University NHS Foundation Trust"/>
        <s v="RWPTC: Kidderminster Treatment Centre - Acute Trust"/>
        <s v="RWW: Warrington and Halton Hospitals NHS Foundation Trust"/>
        <s v="RWY: Calderdale and Huddersfield NHS Foundation Trust"/>
        <s v="RX1: Nottingham University Hospitals NHS Trust"/>
        <s v="RX2: Sussex Partnership NHS Foundation Trust"/>
        <s v="RXC: East Sussex Healthcare NHS Trust"/>
        <s v="RXE: Rotherham Doncaster and South Humber NHS Foundation Trust"/>
        <s v="RXF09: Pontefract Elective Unit (Treatment Centre)"/>
        <s v="RXG: South West Yorkshire Partnership NHS Foundation Trust"/>
        <s v="RXH: Brighton and Sussex University Hospitals NHS Trust"/>
        <s v="RXK: Sandwell and West Birmingham Hospitals NHS Trust"/>
        <s v="RXL: Blackpool Teaching Hospitals NHS Foundation Trust"/>
        <s v="RXN: Lancashire Teaching Hospitals NHS Foundation Trust"/>
        <s v="RXP: County Durham and Darlington NHS Foundation Trust"/>
        <s v="RXQ: Buckinghamshire Healthcare NHS Trust"/>
        <s v="RXR: East Lancashire Hospitals NHS Trust"/>
        <s v="RXV: Greater Manchester West Mental Health NHS Foundation Trust"/>
        <s v="RXW: Shrewsbury and Telford Hospital NHS Trust"/>
        <s v="RXY: Kent and Medway NHS and Social Care Partnership Trust"/>
        <s v="RY3: Norfolk Community Health and Care NHS Trust"/>
        <s v="RY4: Hertfordshire Community NHS Trust"/>
        <s v="RY5: Lincolnshire Community Health Services NHS Trust"/>
        <s v="RY6: Leeds Community Healthcare NHS Trust"/>
        <s v="RY8: Derbyshire Community Health Services NHS Foundation Trust"/>
        <s v="RYJ: Imperial College Healthcare NHS Trust"/>
        <s v="RYR05: Chichester Treatment Centre"/>
        <s v="RYV: Cambridgeshire Community Services NHS Trust"/>
        <s v="RYW: Birmingham Community Healthcare NHS Trust"/>
        <m/>
      </sharedItems>
    </cacheField>
    <cacheField name="Resposible Hub">
      <sharedItems containsBlank="1" containsMixedTypes="0" count="12">
        <s v="No current specialised contract"/>
        <s v="South Central"/>
        <s v="West Midlands"/>
        <s v="London"/>
        <s v="South East"/>
        <s v="South West"/>
        <s v="Yorks and Humber"/>
        <s v="East of England"/>
        <s v="North West"/>
        <s v="East Midlands"/>
        <s v="North East"/>
        <m/>
      </sharedItems>
    </cacheField>
    <cacheField name="Specialty_code">
      <sharedItems containsMixedTypes="1" containsNumber="1" containsInteger="1"/>
    </cacheField>
    <cacheField name="Speciality_name">
      <sharedItems containsBlank="1" containsMixedTypes="0" count="79">
        <s v="GENERAL MEDICINE"/>
        <s v="REHABILITATION"/>
        <s v="PALLIATIVE MEDICINE"/>
        <s v="GERIATRIC MEDICINE"/>
        <s v="GENERAL MEDICAL PRACTICE"/>
        <s v="ALLIED HEALTH PROFESSIONAL EPISODE"/>
        <s v="GENERAL SURGERY"/>
        <s v="ORAL SURGERY"/>
        <s v="ANAESTHETICS"/>
        <s v="GASTROENTEROLOGY"/>
        <s v="CARDIOLOGY"/>
        <s v="NEPHROLOGY"/>
        <s v="NEUROLOGY"/>
        <s v="RHEUMATOLOGY"/>
        <s v="CLINICAL ONCOLOGY (previously RADIOTHERAPY)"/>
        <s v="NURSING EPISODE"/>
        <s v="UROLOGY"/>
        <s v="TRAUMA &amp; ORTHOPAEDICS"/>
        <s v="ENT"/>
        <s v="OPHTHALMOLOGY"/>
        <s v="ORAL &amp; MAXILLO FACIAL SURGERY"/>
        <s v="ACCIDENT &amp; EMERGENCY"/>
        <s v="MEDICAL ONCOLOGY"/>
        <s v="PAEDIATRICS"/>
        <s v="OBSTETRICS"/>
        <s v="GYNAECOLOGY"/>
        <s v="MIDWIFE EPISODE"/>
        <s v="HAEMATOLOGY"/>
        <s v="RESTORATIVE DENTISTRY"/>
        <s v="PAEDIATRIC DENTISTRY"/>
        <s v="ORTHODONTICS"/>
        <s v="NEUROSURGERY"/>
        <s v="PLASTIC SURGERY"/>
        <s v="CARDIOTHORACIC SURGERY"/>
        <s v="PAEDIATRIC SURGERY"/>
        <s v="CRITICAL CARE MEDICINE"/>
        <s v="ENDOCRINOLOGY"/>
        <s v="CLINICAL HAEMATOLOGY"/>
        <s v="CLINICAL PHARMACOLOGY"/>
        <s v="CLINICAL IMMUNOLOGY and ALLERGY"/>
        <s v="DERMATOLOGY"/>
        <s v="RESPIRATORY MEDICINE (also known as thoracic medicine)"/>
        <s v="INFECTIOUS DISEASES"/>
        <s v="GENITOURINARY MEDICINE"/>
        <s v="CLINICAL NEURO-PHYSIOLOGY"/>
        <s v="PAEDIATRIC NEUROLOGY"/>
        <s v="RADIOLOGY"/>
        <s v="IMMUNOPATHOLOGY"/>
        <s v="COMMUNITY HEALTH SERVICES DENTAL"/>
        <s v="GENERAL PATHOLOGY"/>
        <s v="PAEDIATRIC CARDIOLOGY"/>
        <s v="CHEMICAL PATHOLOGY"/>
        <s v="COMMUNITY MEDICINE"/>
        <s v="LEARNING DISABILITY"/>
        <s v="ADULT MENTAL ILLNESS"/>
        <s v="CHILD and ADOLESCENT PSYCHIATRY"/>
        <s v="OLD AGE PSYCHIATRY"/>
        <s v="DENTAL MEDICINE SPECIALTIES"/>
        <s v="ACUTE INTERNAL MEDICINE"/>
        <s v="GENERAL DENTAL PRACTICE"/>
        <s v="MEDICAL MICROBIOLOGY AND VIROLOGY"/>
        <s v="HISTOPATHOLOGY"/>
        <s v="CLINICAL PHYSIOLOGY"/>
        <s v="CLINICAL GENETICS"/>
        <s v="MEDICAL OPHTHALMOLOGY"/>
        <s v="PSYCHOTHERAPY"/>
        <s v="MEDICAL MICROBIOLOGY (also known as MICROBIOLOGY AND BACTERIOLOGY)"/>
        <s v="NUCLEAR MEDICINE"/>
        <s v="OCCUPATIONAL MEDICINE"/>
        <s v="PUBLIC HEALTH MEDICINE"/>
        <s v="AUDIOLOGICAL MEDICINE"/>
        <s v="FORENSIC PSYCHIATRY"/>
        <e v="#N/A"/>
        <s v="TROPICAL MEDICINE"/>
        <s v="PROSTHODONTICS"/>
        <s v="PUBLIC HEALTH DENTAL"/>
        <s v="SPORT AND EXERCISE MEDICINE"/>
        <s v="BLOOD TRANSFUSION"/>
        <m/>
      </sharedItems>
    </cacheField>
    <cacheField name="Is_Specialised">
      <sharedItems containsBlank="1" containsMixedTypes="0" count="3">
        <s v="Non Spec"/>
        <s v="Spec"/>
        <m/>
      </sharedItems>
    </cacheField>
    <cacheField name="Total days">
      <sharedItems containsMixedTypes="1" containsNumber="1" containsInteger="1"/>
    </cacheField>
    <cacheField name="Total days over trimpoint">
      <sharedItems containsMixedTypes="1" containsNumber="1" containsInteger="1"/>
    </cacheField>
    <cacheField name="total days over lower quartile">
      <sharedItems containsMixedTypes="1"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5:D200" firstHeaderRow="0" firstDataRow="1" firstDataCol="1" rowPageCount="2" colPageCount="1"/>
  <pivotFields count="8">
    <pivotField axis="axisRow" showAll="0">
      <items count="19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t="default"/>
      </items>
    </pivotField>
    <pivotField axis="axisRow" showAll="0">
      <items count="13">
        <item x="9"/>
        <item x="7"/>
        <item x="3"/>
        <item x="10"/>
        <item x="8"/>
        <item x="1"/>
        <item x="4"/>
        <item x="5"/>
        <item x="2"/>
        <item x="6"/>
        <item x="0"/>
        <item x="11"/>
        <item t="default"/>
      </items>
    </pivotField>
    <pivotField showAll="0"/>
    <pivotField axis="axisPage" showAll="0">
      <items count="80">
        <item x="21"/>
        <item x="58"/>
        <item x="54"/>
        <item x="5"/>
        <item x="8"/>
        <item x="70"/>
        <item x="77"/>
        <item x="10"/>
        <item x="33"/>
        <item x="51"/>
        <item x="55"/>
        <item x="63"/>
        <item x="37"/>
        <item x="39"/>
        <item x="44"/>
        <item x="14"/>
        <item x="38"/>
        <item x="62"/>
        <item x="48"/>
        <item x="52"/>
        <item x="35"/>
        <item x="57"/>
        <item x="40"/>
        <item x="36"/>
        <item x="18"/>
        <item x="71"/>
        <item x="9"/>
        <item x="59"/>
        <item x="4"/>
        <item x="0"/>
        <item x="49"/>
        <item x="6"/>
        <item x="43"/>
        <item x="3"/>
        <item x="25"/>
        <item x="27"/>
        <item x="61"/>
        <item x="47"/>
        <item x="42"/>
        <item x="53"/>
        <item x="66"/>
        <item x="60"/>
        <item x="22"/>
        <item x="64"/>
        <item x="26"/>
        <item x="11"/>
        <item x="12"/>
        <item x="31"/>
        <item x="67"/>
        <item x="15"/>
        <item x="24"/>
        <item x="68"/>
        <item x="56"/>
        <item x="19"/>
        <item x="20"/>
        <item x="7"/>
        <item x="30"/>
        <item x="50"/>
        <item x="29"/>
        <item x="45"/>
        <item x="34"/>
        <item x="23"/>
        <item x="2"/>
        <item x="32"/>
        <item x="74"/>
        <item x="65"/>
        <item x="75"/>
        <item x="69"/>
        <item x="46"/>
        <item x="1"/>
        <item x="41"/>
        <item x="28"/>
        <item x="13"/>
        <item x="76"/>
        <item x="17"/>
        <item x="73"/>
        <item x="16"/>
        <item x="72"/>
        <item x="78"/>
        <item t="default"/>
      </items>
    </pivotField>
    <pivotField axis="axisPage" showAll="0">
      <items count="4">
        <item x="0"/>
        <item x="1"/>
        <item x="2"/>
        <item t="default"/>
      </items>
    </pivotField>
    <pivotField dataField="1" showAll="0"/>
    <pivotField dataField="1" showAll="0"/>
    <pivotField dataField="1" showAll="0"/>
  </pivotFields>
  <rowFields count="2">
    <field x="1"/>
    <field x="0"/>
  </rowFields>
  <rowItems count="195">
    <i>
      <x/>
    </i>
    <i r="1">
      <x v="43"/>
    </i>
    <i r="1">
      <x v="59"/>
    </i>
    <i r="1">
      <x v="69"/>
    </i>
    <i r="1">
      <x v="86"/>
    </i>
    <i r="1">
      <x v="107"/>
    </i>
    <i r="1">
      <x v="108"/>
    </i>
    <i r="1">
      <x v="135"/>
    </i>
    <i r="1">
      <x v="139"/>
    </i>
    <i r="1">
      <x v="160"/>
    </i>
    <i r="1">
      <x v="161"/>
    </i>
    <i r="1">
      <x v="171"/>
    </i>
    <i>
      <x v="1"/>
    </i>
    <i r="1">
      <x v="14"/>
    </i>
    <i r="1">
      <x v="32"/>
    </i>
    <i r="1">
      <x v="34"/>
    </i>
    <i r="1">
      <x v="39"/>
    </i>
    <i r="1">
      <x v="44"/>
    </i>
    <i r="1">
      <x v="45"/>
    </i>
    <i r="1">
      <x v="61"/>
    </i>
    <i r="1">
      <x v="62"/>
    </i>
    <i r="1">
      <x v="63"/>
    </i>
    <i r="1">
      <x v="64"/>
    </i>
    <i r="1">
      <x v="65"/>
    </i>
    <i r="1">
      <x v="66"/>
    </i>
    <i r="1">
      <x v="96"/>
    </i>
    <i r="1">
      <x v="120"/>
    </i>
    <i r="1">
      <x v="122"/>
    </i>
    <i r="1">
      <x v="123"/>
    </i>
    <i r="1">
      <x v="163"/>
    </i>
    <i r="1">
      <x v="164"/>
    </i>
    <i r="1">
      <x v="187"/>
    </i>
    <i r="1">
      <x v="194"/>
    </i>
    <i>
      <x v="2"/>
    </i>
    <i r="1">
      <x v="6"/>
    </i>
    <i r="1">
      <x v="15"/>
    </i>
    <i r="1">
      <x v="16"/>
    </i>
    <i r="1">
      <x v="17"/>
    </i>
    <i r="1">
      <x v="18"/>
    </i>
    <i r="1">
      <x v="19"/>
    </i>
    <i r="1">
      <x v="20"/>
    </i>
    <i r="1">
      <x v="33"/>
    </i>
    <i r="1">
      <x v="56"/>
    </i>
    <i r="1">
      <x v="60"/>
    </i>
    <i r="1">
      <x v="74"/>
    </i>
    <i r="1">
      <x v="75"/>
    </i>
    <i r="1">
      <x v="76"/>
    </i>
    <i r="1">
      <x v="77"/>
    </i>
    <i r="1">
      <x v="85"/>
    </i>
    <i r="1">
      <x v="89"/>
    </i>
    <i r="1">
      <x v="111"/>
    </i>
    <i r="1">
      <x v="113"/>
    </i>
    <i r="1">
      <x v="117"/>
    </i>
    <i r="1">
      <x v="121"/>
    </i>
    <i r="1">
      <x v="124"/>
    </i>
    <i r="1">
      <x v="132"/>
    </i>
    <i r="1">
      <x v="133"/>
    </i>
    <i r="1">
      <x v="134"/>
    </i>
    <i r="1">
      <x v="145"/>
    </i>
    <i r="1">
      <x v="146"/>
    </i>
    <i r="1">
      <x v="149"/>
    </i>
    <i r="1">
      <x v="151"/>
    </i>
    <i r="1">
      <x v="192"/>
    </i>
    <i>
      <x v="3"/>
    </i>
    <i r="1">
      <x v="50"/>
    </i>
    <i r="1">
      <x v="92"/>
    </i>
    <i r="1">
      <x v="105"/>
    </i>
    <i r="1">
      <x v="106"/>
    </i>
    <i r="1">
      <x v="127"/>
    </i>
    <i r="1">
      <x v="136"/>
    </i>
    <i r="1">
      <x v="138"/>
    </i>
    <i r="1">
      <x v="143"/>
    </i>
    <i r="1">
      <x v="153"/>
    </i>
    <i r="1">
      <x v="181"/>
    </i>
    <i>
      <x v="4"/>
    </i>
    <i r="1">
      <x v="25"/>
    </i>
    <i r="1">
      <x v="26"/>
    </i>
    <i r="1">
      <x v="27"/>
    </i>
    <i r="1">
      <x v="28"/>
    </i>
    <i r="1">
      <x v="29"/>
    </i>
    <i r="1">
      <x v="30"/>
    </i>
    <i r="1">
      <x v="52"/>
    </i>
    <i r="1">
      <x v="53"/>
    </i>
    <i r="1">
      <x v="54"/>
    </i>
    <i r="1">
      <x v="55"/>
    </i>
    <i r="1">
      <x v="83"/>
    </i>
    <i r="1">
      <x v="84"/>
    </i>
    <i r="1">
      <x v="97"/>
    </i>
    <i r="1">
      <x v="98"/>
    </i>
    <i r="1">
      <x v="99"/>
    </i>
    <i r="1">
      <x v="100"/>
    </i>
    <i r="1">
      <x v="119"/>
    </i>
    <i r="1">
      <x v="129"/>
    </i>
    <i r="1">
      <x v="144"/>
    </i>
    <i r="1">
      <x v="154"/>
    </i>
    <i r="1">
      <x v="156"/>
    </i>
    <i r="1">
      <x v="157"/>
    </i>
    <i r="1">
      <x v="158"/>
    </i>
    <i r="1">
      <x v="165"/>
    </i>
    <i r="1">
      <x v="169"/>
    </i>
    <i r="1">
      <x v="179"/>
    </i>
    <i r="1">
      <x v="180"/>
    </i>
    <i r="1">
      <x v="183"/>
    </i>
    <i>
      <x v="5"/>
    </i>
    <i r="1">
      <x v="1"/>
    </i>
    <i r="1">
      <x v="4"/>
    </i>
    <i r="1">
      <x v="23"/>
    </i>
    <i r="1">
      <x v="41"/>
    </i>
    <i r="1">
      <x v="42"/>
    </i>
    <i r="1">
      <x v="48"/>
    </i>
    <i r="1">
      <x v="49"/>
    </i>
    <i r="1">
      <x v="70"/>
    </i>
    <i r="1">
      <x v="72"/>
    </i>
    <i r="1">
      <x v="73"/>
    </i>
    <i r="1">
      <x v="102"/>
    </i>
    <i r="1">
      <x v="140"/>
    </i>
    <i r="1">
      <x v="155"/>
    </i>
    <i r="1">
      <x v="182"/>
    </i>
    <i>
      <x v="6"/>
    </i>
    <i r="1">
      <x v="8"/>
    </i>
    <i r="1">
      <x v="47"/>
    </i>
    <i r="1">
      <x v="103"/>
    </i>
    <i r="1">
      <x v="115"/>
    </i>
    <i r="1">
      <x v="116"/>
    </i>
    <i r="1">
      <x v="141"/>
    </i>
    <i r="1">
      <x v="142"/>
    </i>
    <i r="1">
      <x v="152"/>
    </i>
    <i r="1">
      <x v="162"/>
    </i>
    <i r="1">
      <x v="173"/>
    </i>
    <i r="1">
      <x v="177"/>
    </i>
    <i r="1">
      <x v="193"/>
    </i>
    <i>
      <x v="7"/>
    </i>
    <i r="1">
      <x v="9"/>
    </i>
    <i r="1">
      <x v="10"/>
    </i>
    <i r="1">
      <x v="11"/>
    </i>
    <i r="1">
      <x v="12"/>
    </i>
    <i r="1">
      <x v="21"/>
    </i>
    <i r="1">
      <x v="22"/>
    </i>
    <i r="1">
      <x v="31"/>
    </i>
    <i r="1">
      <x v="40"/>
    </i>
    <i r="1">
      <x v="51"/>
    </i>
    <i r="1">
      <x v="67"/>
    </i>
    <i r="1">
      <x v="68"/>
    </i>
    <i r="1">
      <x v="87"/>
    </i>
    <i r="1">
      <x v="101"/>
    </i>
    <i r="1">
      <x v="110"/>
    </i>
    <i r="1">
      <x v="137"/>
    </i>
    <i r="1">
      <x v="148"/>
    </i>
    <i>
      <x v="8"/>
    </i>
    <i r="1">
      <x v="3"/>
    </i>
    <i r="1">
      <x v="24"/>
    </i>
    <i r="1">
      <x v="78"/>
    </i>
    <i r="1">
      <x v="79"/>
    </i>
    <i r="1">
      <x v="80"/>
    </i>
    <i r="1">
      <x v="81"/>
    </i>
    <i r="1">
      <x v="88"/>
    </i>
    <i r="1">
      <x v="90"/>
    </i>
    <i r="1">
      <x v="91"/>
    </i>
    <i r="1">
      <x v="93"/>
    </i>
    <i r="1">
      <x v="94"/>
    </i>
    <i r="1">
      <x v="95"/>
    </i>
    <i r="1">
      <x v="104"/>
    </i>
    <i r="1">
      <x v="118"/>
    </i>
    <i r="1">
      <x v="126"/>
    </i>
    <i r="1">
      <x v="130"/>
    </i>
    <i r="1">
      <x v="131"/>
    </i>
    <i r="1">
      <x v="168"/>
    </i>
    <i r="1">
      <x v="178"/>
    </i>
    <i r="1">
      <x v="185"/>
    </i>
    <i r="1">
      <x v="195"/>
    </i>
    <i>
      <x v="9"/>
    </i>
    <i r="1">
      <x v="13"/>
    </i>
    <i r="1">
      <x v="35"/>
    </i>
    <i r="1">
      <x v="36"/>
    </i>
    <i r="1">
      <x v="37"/>
    </i>
    <i r="1">
      <x v="38"/>
    </i>
    <i r="1">
      <x v="57"/>
    </i>
    <i r="1">
      <x v="58"/>
    </i>
    <i r="1">
      <x v="71"/>
    </i>
    <i r="1">
      <x v="82"/>
    </i>
    <i r="1">
      <x v="112"/>
    </i>
    <i r="1">
      <x v="128"/>
    </i>
    <i r="1">
      <x v="147"/>
    </i>
    <i r="1">
      <x v="159"/>
    </i>
    <i r="1">
      <x v="170"/>
    </i>
    <i r="1">
      <x v="174"/>
    </i>
    <i r="1">
      <x v="175"/>
    </i>
    <i r="1">
      <x v="176"/>
    </i>
    <i>
      <x v="10"/>
    </i>
    <i r="1">
      <x/>
    </i>
    <i r="1">
      <x v="5"/>
    </i>
    <i r="1">
      <x v="7"/>
    </i>
    <i r="1">
      <x v="189"/>
    </i>
    <i r="1">
      <x v="191"/>
    </i>
    <i t="grand">
      <x/>
    </i>
  </rowItems>
  <colFields count="1">
    <field x="-2"/>
  </colFields>
  <colItems count="3">
    <i>
      <x/>
    </i>
    <i i="1">
      <x v="1"/>
    </i>
    <i i="2">
      <x v="2"/>
    </i>
  </colItems>
  <pageFields count="2">
    <pageField fld="3" hier="0"/>
    <pageField fld="4" item="1" hier="0"/>
  </pageFields>
  <dataFields count="3">
    <dataField name="Sum of Total days" fld="5" baseField="1" baseItem="0"/>
    <dataField name="Sum of Total days over trimpoint" fld="6" baseField="1" baseItem="0"/>
    <dataField name="Sum of total days over lower quartile" fld="7" baseField="1" baseItem="0"/>
  </dataFields>
  <formats count="29">
    <format dxfId="0">
      <pivotArea outline="0" fieldPosition="0">
        <references count="1">
          <reference field="1" count="1">
            <x v="0"/>
          </reference>
        </references>
      </pivotArea>
    </format>
    <format dxfId="0">
      <pivotArea outline="0" fieldPosition="0">
        <references count="2">
          <reference field="0" count="12">
            <x v="43"/>
            <x v="59"/>
            <x v="69"/>
            <x v="86"/>
            <x v="107"/>
            <x v="108"/>
            <x v="114"/>
            <x v="135"/>
            <x v="139"/>
            <x v="160"/>
            <x v="161"/>
            <x v="171"/>
          </reference>
          <reference field="1" count="1">
            <x v="0"/>
          </reference>
        </references>
      </pivotArea>
    </format>
    <format dxfId="0">
      <pivotArea outline="0" fieldPosition="0">
        <references count="1">
          <reference field="1" count="1">
            <x v="1"/>
          </reference>
        </references>
      </pivotArea>
    </format>
    <format dxfId="0">
      <pivotArea outline="0" fieldPosition="0">
        <references count="2">
          <reference field="0" count="22">
            <x v="14"/>
            <x v="32"/>
            <x v="34"/>
            <x v="39"/>
            <x v="44"/>
            <x v="45"/>
            <x v="61"/>
            <x v="62"/>
            <x v="63"/>
            <x v="64"/>
            <x v="65"/>
            <x v="66"/>
            <x v="96"/>
            <x v="120"/>
            <x v="122"/>
            <x v="123"/>
            <x v="163"/>
            <x v="164"/>
            <x v="167"/>
            <x v="187"/>
            <x v="188"/>
            <x v="194"/>
          </reference>
          <reference field="1" count="1">
            <x v="1"/>
          </reference>
        </references>
      </pivotArea>
    </format>
    <format dxfId="0">
      <pivotArea outline="0" fieldPosition="0">
        <references count="1">
          <reference field="1" count="1">
            <x v="2"/>
          </reference>
        </references>
      </pivotArea>
    </format>
    <format dxfId="0">
      <pivotArea outline="0" fieldPosition="0">
        <references count="2">
          <reference field="0" count="31">
            <x v="6"/>
            <x v="15"/>
            <x v="16"/>
            <x v="17"/>
            <x v="18"/>
            <x v="19"/>
            <x v="20"/>
            <x v="33"/>
            <x v="56"/>
            <x v="60"/>
            <x v="74"/>
            <x v="75"/>
            <x v="76"/>
            <x v="77"/>
            <x v="85"/>
            <x v="89"/>
            <x v="111"/>
            <x v="113"/>
            <x v="117"/>
            <x v="121"/>
            <x v="124"/>
            <x v="125"/>
            <x v="132"/>
            <x v="133"/>
            <x v="134"/>
            <x v="145"/>
            <x v="146"/>
            <x v="149"/>
            <x v="151"/>
            <x v="166"/>
            <x v="192"/>
          </reference>
          <reference field="1" count="1">
            <x v="2"/>
          </reference>
        </references>
      </pivotArea>
    </format>
    <format dxfId="0">
      <pivotArea outline="0" fieldPosition="0">
        <references count="1">
          <reference field="1" count="1">
            <x v="10"/>
          </reference>
        </references>
      </pivotArea>
    </format>
    <format dxfId="0">
      <pivotArea outline="0" fieldPosition="0">
        <references count="2">
          <reference field="0" count="7">
            <x v="0"/>
            <x v="2"/>
            <x v="5"/>
            <x v="7"/>
            <x v="46"/>
            <x v="189"/>
            <x v="191"/>
          </reference>
          <reference field="1" count="1">
            <x v="10"/>
          </reference>
        </references>
      </pivotArea>
    </format>
    <format dxfId="0">
      <pivotArea outline="0" fieldPosition="0">
        <references count="1">
          <reference field="1" count="1">
            <x v="3"/>
          </reference>
        </references>
      </pivotArea>
    </format>
    <format dxfId="0">
      <pivotArea outline="0" fieldPosition="0">
        <references count="2">
          <reference field="0" count="10">
            <x v="50"/>
            <x v="92"/>
            <x v="105"/>
            <x v="106"/>
            <x v="127"/>
            <x v="136"/>
            <x v="138"/>
            <x v="143"/>
            <x v="153"/>
            <x v="181"/>
          </reference>
          <reference field="1" count="1">
            <x v="3"/>
          </reference>
        </references>
      </pivotArea>
    </format>
    <format dxfId="0">
      <pivotArea outline="0" fieldPosition="0">
        <references count="1">
          <reference field="1" count="1">
            <x v="4"/>
          </reference>
        </references>
      </pivotArea>
    </format>
    <format dxfId="0">
      <pivotArea outline="0" fieldPosition="0">
        <references count="2">
          <reference field="0" count="29">
            <x v="25"/>
            <x v="26"/>
            <x v="27"/>
            <x v="28"/>
            <x v="29"/>
            <x v="30"/>
            <x v="52"/>
            <x v="53"/>
            <x v="54"/>
            <x v="55"/>
            <x v="83"/>
            <x v="84"/>
            <x v="97"/>
            <x v="98"/>
            <x v="99"/>
            <x v="100"/>
            <x v="119"/>
            <x v="129"/>
            <x v="144"/>
            <x v="154"/>
            <x v="156"/>
            <x v="157"/>
            <x v="158"/>
            <x v="165"/>
            <x v="169"/>
            <x v="179"/>
            <x v="180"/>
            <x v="183"/>
            <x v="184"/>
          </reference>
          <reference field="1" count="1">
            <x v="4"/>
          </reference>
        </references>
      </pivotArea>
    </format>
    <format dxfId="0">
      <pivotArea outline="0" fieldPosition="0">
        <references count="1">
          <reference field="1" count="1">
            <x v="5"/>
          </reference>
        </references>
      </pivotArea>
    </format>
    <format dxfId="0">
      <pivotArea outline="0" fieldPosition="0">
        <references count="2">
          <reference field="0" count="15">
            <x v="1"/>
            <x v="4"/>
            <x v="23"/>
            <x v="41"/>
            <x v="42"/>
            <x v="48"/>
            <x v="49"/>
            <x v="70"/>
            <x v="72"/>
            <x v="73"/>
            <x v="102"/>
            <x v="109"/>
            <x v="140"/>
            <x v="155"/>
            <x v="182"/>
          </reference>
          <reference field="1" count="1">
            <x v="5"/>
          </reference>
        </references>
      </pivotArea>
    </format>
    <format dxfId="0">
      <pivotArea outline="0" fieldPosition="0">
        <references count="1">
          <reference field="1" count="1">
            <x v="6"/>
          </reference>
        </references>
      </pivotArea>
    </format>
    <format dxfId="0">
      <pivotArea outline="0" fieldPosition="0">
        <references count="2">
          <reference field="0" count="14">
            <x v="8"/>
            <x v="47"/>
            <x v="103"/>
            <x v="115"/>
            <x v="116"/>
            <x v="141"/>
            <x v="142"/>
            <x v="152"/>
            <x v="162"/>
            <x v="172"/>
            <x v="173"/>
            <x v="177"/>
            <x v="186"/>
            <x v="193"/>
          </reference>
          <reference field="1" count="1">
            <x v="6"/>
          </reference>
        </references>
      </pivotArea>
    </format>
    <format dxfId="0">
      <pivotArea outline="0" fieldPosition="0">
        <references count="1">
          <reference field="1" count="1">
            <x v="7"/>
          </reference>
        </references>
      </pivotArea>
    </format>
    <format dxfId="0">
      <pivotArea outline="0" fieldPosition="0">
        <references count="2">
          <reference field="0" count="17">
            <x v="9"/>
            <x v="10"/>
            <x v="11"/>
            <x v="12"/>
            <x v="21"/>
            <x v="22"/>
            <x v="31"/>
            <x v="40"/>
            <x v="51"/>
            <x v="67"/>
            <x v="68"/>
            <x v="87"/>
            <x v="101"/>
            <x v="110"/>
            <x v="137"/>
            <x v="148"/>
            <x v="150"/>
          </reference>
          <reference field="1" count="1">
            <x v="7"/>
          </reference>
        </references>
      </pivotArea>
    </format>
    <format dxfId="0">
      <pivotArea outline="0" fieldPosition="0">
        <references count="1">
          <reference field="1" count="1">
            <x v="8"/>
          </reference>
        </references>
      </pivotArea>
    </format>
    <format dxfId="0">
      <pivotArea outline="0" fieldPosition="0">
        <references count="2">
          <reference field="0" count="21">
            <x v="3"/>
            <x v="24"/>
            <x v="78"/>
            <x v="79"/>
            <x v="80"/>
            <x v="81"/>
            <x v="88"/>
            <x v="90"/>
            <x v="91"/>
            <x v="93"/>
            <x v="94"/>
            <x v="95"/>
            <x v="104"/>
            <x v="118"/>
            <x v="126"/>
            <x v="130"/>
            <x v="131"/>
            <x v="168"/>
            <x v="178"/>
            <x v="185"/>
            <x v="195"/>
          </reference>
          <reference field="1" count="1">
            <x v="8"/>
          </reference>
        </references>
      </pivotArea>
    </format>
    <format dxfId="0">
      <pivotArea outline="0" fieldPosition="0">
        <references count="1">
          <reference field="1" count="1">
            <x v="9"/>
          </reference>
        </references>
      </pivotArea>
    </format>
    <format dxfId="0">
      <pivotArea outline="0" fieldPosition="0">
        <references count="2">
          <reference field="0" count="18">
            <x v="13"/>
            <x v="35"/>
            <x v="36"/>
            <x v="37"/>
            <x v="38"/>
            <x v="57"/>
            <x v="58"/>
            <x v="71"/>
            <x v="82"/>
            <x v="112"/>
            <x v="128"/>
            <x v="147"/>
            <x v="159"/>
            <x v="170"/>
            <x v="174"/>
            <x v="175"/>
            <x v="176"/>
            <x v="190"/>
          </reference>
          <reference field="1" count="1">
            <x v="9"/>
          </reference>
        </references>
      </pivotArea>
    </format>
    <format dxfId="1">
      <pivotArea outline="0" fieldPosition="0" axis="axisRow" dataOnly="0" field="1" labelOnly="1" type="button"/>
    </format>
    <format dxfId="1">
      <pivotArea outline="0" fieldPosition="0" dataOnly="0" labelOnly="1">
        <references count="1">
          <reference field="4294967294" count="3">
            <x v="0"/>
            <x v="1"/>
            <x v="2"/>
          </reference>
        </references>
      </pivotArea>
    </format>
    <format dxfId="2">
      <pivotArea outline="0" fieldPosition="0" axis="axisRow" dataOnly="0" field="1" labelOnly="1" type="button"/>
    </format>
    <format dxfId="2">
      <pivotArea outline="0" fieldPosition="0" dataOnly="0" labelOnly="1">
        <references count="1">
          <reference field="4294967294" count="3">
            <x v="0"/>
            <x v="1"/>
            <x v="2"/>
          </reference>
        </references>
      </pivotArea>
    </format>
    <format dxfId="3">
      <pivotArea outline="0" fieldPosition="0" dataOnly="0" labelOnly="1">
        <references count="1">
          <reference field="4294967294" count="3">
            <x v="0"/>
            <x v="1"/>
            <x v="2"/>
          </reference>
        </references>
      </pivotArea>
    </format>
    <format dxfId="4">
      <pivotArea outline="0" fieldPosition="0" axis="axisRow" dataOnly="0" field="1" labelOnly="1" type="button"/>
    </format>
    <format dxfId="4">
      <pivotArea outline="0" fieldPosition="0" dataOnly="0" labelOnly="1">
        <references count="1">
          <reference field="4294967294" count="3">
            <x v="0"/>
            <x v="1"/>
            <x v="2"/>
          </reference>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A47"/>
  <sheetViews>
    <sheetView zoomScale="73" zoomScaleNormal="73" zoomScalePageLayoutView="73" workbookViewId="0" topLeftCell="A1">
      <selection activeCell="A24" sqref="A24"/>
    </sheetView>
  </sheetViews>
  <sheetFormatPr defaultColWidth="9.140625" defaultRowHeight="15"/>
  <cols>
    <col min="1" max="1" width="148.421875" style="106" customWidth="1"/>
  </cols>
  <sheetData>
    <row r="1" s="134" customFormat="1" ht="25.5">
      <c r="A1" s="133" t="s">
        <v>300</v>
      </c>
    </row>
    <row r="2" ht="15">
      <c r="A2" s="114"/>
    </row>
    <row r="3" ht="15">
      <c r="A3" s="115" t="s">
        <v>260</v>
      </c>
    </row>
    <row r="4" ht="15">
      <c r="A4" s="115"/>
    </row>
    <row r="5" ht="30">
      <c r="A5" s="116" t="s">
        <v>301</v>
      </c>
    </row>
    <row r="6" ht="15">
      <c r="A6" s="116"/>
    </row>
    <row r="7" ht="15">
      <c r="A7" s="117" t="s">
        <v>313</v>
      </c>
    </row>
    <row r="8" ht="15">
      <c r="A8" s="116"/>
    </row>
    <row r="9" ht="15">
      <c r="A9" s="115" t="s">
        <v>296</v>
      </c>
    </row>
    <row r="10" ht="30">
      <c r="A10" s="116" t="s">
        <v>261</v>
      </c>
    </row>
    <row r="11" ht="15">
      <c r="A11" s="118" t="s">
        <v>262</v>
      </c>
    </row>
    <row r="12" ht="15">
      <c r="A12" s="118" t="s">
        <v>263</v>
      </c>
    </row>
    <row r="13" ht="15">
      <c r="A13" s="118" t="s">
        <v>264</v>
      </c>
    </row>
    <row r="14" ht="15">
      <c r="A14" s="116" t="s">
        <v>265</v>
      </c>
    </row>
    <row r="15" ht="15">
      <c r="A15" s="116"/>
    </row>
    <row r="16" ht="15">
      <c r="A16" s="116" t="s">
        <v>266</v>
      </c>
    </row>
    <row r="17" ht="15">
      <c r="A17" s="119" t="s">
        <v>267</v>
      </c>
    </row>
    <row r="18" ht="15">
      <c r="A18" s="119" t="s">
        <v>268</v>
      </c>
    </row>
    <row r="19" ht="15">
      <c r="A19" s="118" t="s">
        <v>269</v>
      </c>
    </row>
    <row r="20" ht="30">
      <c r="A20" s="118" t="s">
        <v>270</v>
      </c>
    </row>
    <row r="21" ht="15">
      <c r="A21" s="120" t="s">
        <v>271</v>
      </c>
    </row>
    <row r="22" ht="15">
      <c r="A22" s="119" t="s">
        <v>272</v>
      </c>
    </row>
    <row r="23" ht="30">
      <c r="A23" s="119" t="s">
        <v>314</v>
      </c>
    </row>
    <row r="24" ht="90.75" customHeight="1">
      <c r="A24" s="119" t="s">
        <v>312</v>
      </c>
    </row>
    <row r="25" ht="15">
      <c r="A25" s="116" t="s">
        <v>273</v>
      </c>
    </row>
    <row r="26" ht="15">
      <c r="A26" s="117" t="s">
        <v>274</v>
      </c>
    </row>
    <row r="27" ht="15">
      <c r="A27" s="117"/>
    </row>
    <row r="28" ht="30">
      <c r="A28" s="117" t="s">
        <v>275</v>
      </c>
    </row>
    <row r="29" ht="15">
      <c r="A29" s="117"/>
    </row>
    <row r="30" ht="15">
      <c r="A30" s="115" t="s">
        <v>295</v>
      </c>
    </row>
    <row r="31" ht="15">
      <c r="A31" s="115"/>
    </row>
    <row r="32" ht="15">
      <c r="A32" s="117" t="s">
        <v>298</v>
      </c>
    </row>
    <row r="33" ht="30">
      <c r="A33" s="117" t="s">
        <v>299</v>
      </c>
    </row>
    <row r="34" ht="15">
      <c r="A34" s="117"/>
    </row>
    <row r="35" ht="15">
      <c r="A35" s="121" t="s">
        <v>297</v>
      </c>
    </row>
    <row r="36" ht="15">
      <c r="A36" s="117"/>
    </row>
    <row r="37" ht="45">
      <c r="A37" s="117" t="s">
        <v>276</v>
      </c>
    </row>
    <row r="38" ht="15">
      <c r="A38" s="121"/>
    </row>
    <row r="39" ht="15">
      <c r="A39" s="121" t="s">
        <v>277</v>
      </c>
    </row>
    <row r="40" ht="15">
      <c r="A40" s="117"/>
    </row>
    <row r="41" ht="30">
      <c r="A41" s="117" t="s">
        <v>278</v>
      </c>
    </row>
    <row r="42" ht="15">
      <c r="A42" s="117"/>
    </row>
    <row r="43" ht="15">
      <c r="A43" s="117" t="s">
        <v>279</v>
      </c>
    </row>
    <row r="44" ht="15">
      <c r="A44" s="117"/>
    </row>
    <row r="45" ht="15">
      <c r="A45" s="117" t="s">
        <v>280</v>
      </c>
    </row>
    <row r="46" ht="15">
      <c r="A46" s="117"/>
    </row>
    <row r="47" ht="30">
      <c r="A47" s="121" t="s">
        <v>281</v>
      </c>
    </row>
  </sheetData>
  <sheetProtection/>
  <printOptions/>
  <pageMargins left="0.75" right="0.75" top="1" bottom="1"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56"/>
  <sheetViews>
    <sheetView zoomScalePageLayoutView="0" workbookViewId="0" topLeftCell="C14">
      <selection activeCell="H28" sqref="H28"/>
    </sheetView>
  </sheetViews>
  <sheetFormatPr defaultColWidth="9.140625" defaultRowHeight="15"/>
  <cols>
    <col min="1" max="1" width="10.8515625" style="12" customWidth="1"/>
    <col min="2" max="2" width="70.8515625" style="1" customWidth="1"/>
    <col min="3" max="3" width="8.421875" style="18" customWidth="1"/>
    <col min="4" max="5" width="16.8515625" style="18" bestFit="1" customWidth="1"/>
    <col min="6" max="6" width="14.28125" style="18" bestFit="1" customWidth="1"/>
    <col min="7" max="7" width="11.00390625" style="42" bestFit="1" customWidth="1"/>
    <col min="8" max="8" width="65.7109375" style="2" customWidth="1"/>
    <col min="9" max="16384" width="8.8515625" style="1" customWidth="1"/>
  </cols>
  <sheetData>
    <row r="1" spans="1:8" ht="23.25" thickBot="1">
      <c r="A1" s="204" t="s">
        <v>333</v>
      </c>
      <c r="B1" s="205"/>
      <c r="C1" s="205"/>
      <c r="D1" s="205"/>
      <c r="E1" s="205"/>
      <c r="F1" s="205"/>
      <c r="G1" s="205"/>
      <c r="H1" s="206"/>
    </row>
    <row r="2" spans="1:7" ht="18" thickBot="1">
      <c r="A2" s="207"/>
      <c r="B2" s="207"/>
      <c r="C2" s="207"/>
      <c r="D2" s="207"/>
      <c r="E2" s="139"/>
      <c r="F2" s="139"/>
      <c r="G2" s="35"/>
    </row>
    <row r="3" spans="1:8" ht="55.5" thickBot="1">
      <c r="A3" s="60" t="s">
        <v>40</v>
      </c>
      <c r="B3" s="71" t="s">
        <v>19</v>
      </c>
      <c r="C3" s="102"/>
      <c r="D3" s="61" t="s">
        <v>13</v>
      </c>
      <c r="E3" s="61" t="s">
        <v>31</v>
      </c>
      <c r="F3" s="61" t="s">
        <v>32</v>
      </c>
      <c r="G3" s="105" t="s">
        <v>50</v>
      </c>
      <c r="H3" s="62" t="s">
        <v>18</v>
      </c>
    </row>
    <row r="4" spans="1:8" ht="13.5">
      <c r="A4" s="208" t="s">
        <v>39</v>
      </c>
      <c r="B4" s="72" t="s">
        <v>16</v>
      </c>
      <c r="C4" s="197" t="s">
        <v>27</v>
      </c>
      <c r="D4" s="57">
        <v>300</v>
      </c>
      <c r="E4" s="57">
        <v>200</v>
      </c>
      <c r="F4" s="58">
        <f>D4-E4</f>
        <v>100</v>
      </c>
      <c r="G4" s="184"/>
      <c r="H4" s="183"/>
    </row>
    <row r="5" spans="1:8" ht="13.5">
      <c r="A5" s="209"/>
      <c r="B5" s="73" t="s">
        <v>282</v>
      </c>
      <c r="C5" s="103"/>
      <c r="D5" s="47">
        <v>600</v>
      </c>
      <c r="E5" s="122">
        <v>400</v>
      </c>
      <c r="F5" s="123">
        <f>D5-E5</f>
        <v>200</v>
      </c>
      <c r="G5" s="185"/>
      <c r="H5" s="20" t="s">
        <v>292</v>
      </c>
    </row>
    <row r="6" spans="1:8" ht="27">
      <c r="A6" s="209"/>
      <c r="B6" s="74" t="s">
        <v>258</v>
      </c>
      <c r="C6" s="103"/>
      <c r="D6" s="47">
        <v>15000</v>
      </c>
      <c r="E6" s="27">
        <v>1</v>
      </c>
      <c r="F6" s="28">
        <f>1-E6</f>
        <v>0</v>
      </c>
      <c r="G6" s="185"/>
      <c r="H6" s="20" t="s">
        <v>259</v>
      </c>
    </row>
    <row r="7" spans="1:8" ht="13.5">
      <c r="A7" s="209"/>
      <c r="B7" s="74" t="s">
        <v>35</v>
      </c>
      <c r="C7" s="103"/>
      <c r="D7" s="28" t="str">
        <f>IF(D6=0,"N","Y")</f>
        <v>Y</v>
      </c>
      <c r="E7" s="26"/>
      <c r="F7" s="26"/>
      <c r="G7" s="185"/>
      <c r="H7" s="20" t="s">
        <v>283</v>
      </c>
    </row>
    <row r="8" spans="1:8" ht="13.5">
      <c r="A8" s="209"/>
      <c r="B8" s="73" t="s">
        <v>284</v>
      </c>
      <c r="C8" s="124">
        <v>0.25</v>
      </c>
      <c r="D8" s="29">
        <f>D5*$C$8</f>
        <v>150</v>
      </c>
      <c r="E8" s="26"/>
      <c r="F8" s="26"/>
      <c r="G8" s="185"/>
      <c r="H8" s="20" t="s">
        <v>285</v>
      </c>
    </row>
    <row r="9" spans="1:8" ht="14.25" thickBot="1">
      <c r="A9" s="210"/>
      <c r="B9" s="75" t="s">
        <v>3</v>
      </c>
      <c r="C9" s="104">
        <v>365</v>
      </c>
      <c r="D9" s="56">
        <v>0.75</v>
      </c>
      <c r="E9" s="55">
        <f>+D9</f>
        <v>0.75</v>
      </c>
      <c r="F9" s="55">
        <f>+D9</f>
        <v>0.75</v>
      </c>
      <c r="G9" s="186"/>
      <c r="H9" s="21" t="s">
        <v>21</v>
      </c>
    </row>
    <row r="10" spans="1:8" s="6" customFormat="1" ht="18" thickBot="1">
      <c r="A10" s="13"/>
      <c r="B10" s="4"/>
      <c r="C10" s="4"/>
      <c r="D10" s="5"/>
      <c r="E10" s="5"/>
      <c r="F10" s="5"/>
      <c r="G10" s="35"/>
      <c r="H10" s="3"/>
    </row>
    <row r="11" spans="1:8" ht="55.5" thickBot="1">
      <c r="A11" s="66" t="s">
        <v>40</v>
      </c>
      <c r="B11" s="65" t="s">
        <v>38</v>
      </c>
      <c r="C11" s="33"/>
      <c r="D11" s="34" t="s">
        <v>20</v>
      </c>
      <c r="E11" s="34" t="s">
        <v>33</v>
      </c>
      <c r="F11" s="34" t="s">
        <v>34</v>
      </c>
      <c r="G11" s="36"/>
      <c r="H11" s="62" t="s">
        <v>18</v>
      </c>
    </row>
    <row r="12" spans="1:8" ht="27">
      <c r="A12" s="211" t="s">
        <v>39</v>
      </c>
      <c r="B12" s="64" t="s">
        <v>4</v>
      </c>
      <c r="C12" s="32"/>
      <c r="D12" s="143">
        <v>80000</v>
      </c>
      <c r="E12" s="144">
        <f>ROUND(+D12*E$4/$D$4,0)</f>
        <v>53333</v>
      </c>
      <c r="F12" s="144">
        <f>D12-E12</f>
        <v>26667</v>
      </c>
      <c r="G12" s="38" t="s">
        <v>41</v>
      </c>
      <c r="H12" s="59" t="s">
        <v>5</v>
      </c>
    </row>
    <row r="13" spans="1:8" ht="27">
      <c r="A13" s="212"/>
      <c r="B13" s="63" t="s">
        <v>6</v>
      </c>
      <c r="C13" s="25">
        <v>150</v>
      </c>
      <c r="D13" s="145">
        <f>MIN(C13*D5,120000)</f>
        <v>90000</v>
      </c>
      <c r="E13" s="146">
        <f>ROUND(+D13*E$4/$D$4,0)</f>
        <v>60000</v>
      </c>
      <c r="F13" s="146">
        <f>D13-E13</f>
        <v>30000</v>
      </c>
      <c r="G13" s="40" t="s">
        <v>42</v>
      </c>
      <c r="H13" s="20" t="s">
        <v>17</v>
      </c>
    </row>
    <row r="14" spans="1:8" ht="14.25">
      <c r="A14" s="212"/>
      <c r="B14" s="63" t="s">
        <v>7</v>
      </c>
      <c r="C14" s="25">
        <v>300</v>
      </c>
      <c r="D14" s="145">
        <f>C14*D8</f>
        <v>45000</v>
      </c>
      <c r="E14" s="146">
        <f>ROUND(+D14*E$4/$D$4,0)</f>
        <v>30000</v>
      </c>
      <c r="F14" s="146">
        <f>D14-E14</f>
        <v>15000</v>
      </c>
      <c r="G14" s="40" t="s">
        <v>43</v>
      </c>
      <c r="H14" s="20" t="s">
        <v>8</v>
      </c>
    </row>
    <row r="15" spans="1:8" ht="13.5">
      <c r="A15" s="213"/>
      <c r="B15" s="63" t="s">
        <v>286</v>
      </c>
      <c r="C15" s="24"/>
      <c r="D15" s="145">
        <f>IF(D7="Y",25000,0)</f>
        <v>25000</v>
      </c>
      <c r="E15" s="146">
        <f>ROUND(+D15*E$6,0)</f>
        <v>25000</v>
      </c>
      <c r="F15" s="146">
        <f>D15-E15</f>
        <v>0</v>
      </c>
      <c r="G15" s="40" t="s">
        <v>44</v>
      </c>
      <c r="H15" s="20" t="s">
        <v>25</v>
      </c>
    </row>
    <row r="16" spans="1:8" ht="27.75" thickBot="1">
      <c r="A16" s="86">
        <v>7</v>
      </c>
      <c r="B16" s="87" t="s">
        <v>23</v>
      </c>
      <c r="C16" s="88">
        <v>120</v>
      </c>
      <c r="D16" s="147">
        <f>D5*C16*D9</f>
        <v>54000</v>
      </c>
      <c r="E16" s="147">
        <f>+D16*E$4/$D$4</f>
        <v>36000</v>
      </c>
      <c r="F16" s="147">
        <f>+D16*F$4/$D$4</f>
        <v>18000</v>
      </c>
      <c r="G16" s="40" t="s">
        <v>45</v>
      </c>
      <c r="H16" s="20" t="s">
        <v>24</v>
      </c>
    </row>
    <row r="17" spans="1:8" ht="14.25" thickBot="1">
      <c r="A17" s="214" t="s">
        <v>9</v>
      </c>
      <c r="B17" s="215"/>
      <c r="C17" s="215"/>
      <c r="D17" s="148">
        <f>SUM(D12:D16)</f>
        <v>294000</v>
      </c>
      <c r="E17" s="148">
        <f>SUM(E12:E16)</f>
        <v>204333</v>
      </c>
      <c r="F17" s="148">
        <f>SUM(F12:F16)</f>
        <v>89667</v>
      </c>
      <c r="G17" s="187"/>
      <c r="H17" s="177"/>
    </row>
    <row r="18" spans="1:7" s="9" customFormat="1" ht="14.25" thickBot="1">
      <c r="A18" s="14"/>
      <c r="B18" s="7"/>
      <c r="C18" s="16"/>
      <c r="D18" s="149"/>
      <c r="E18" s="149"/>
      <c r="F18" s="149"/>
      <c r="G18" s="37"/>
    </row>
    <row r="19" spans="1:8" ht="55.5" thickBot="1">
      <c r="A19" s="67" t="s">
        <v>40</v>
      </c>
      <c r="B19" s="70" t="s">
        <v>14</v>
      </c>
      <c r="C19" s="31"/>
      <c r="D19" s="51" t="s">
        <v>315</v>
      </c>
      <c r="E19" s="51" t="s">
        <v>319</v>
      </c>
      <c r="F19" s="51" t="s">
        <v>320</v>
      </c>
      <c r="G19" s="188"/>
      <c r="H19" s="62" t="s">
        <v>18</v>
      </c>
    </row>
    <row r="20" spans="1:8" ht="13.5">
      <c r="A20" s="202" t="s">
        <v>332</v>
      </c>
      <c r="B20" s="203"/>
      <c r="C20" s="76"/>
      <c r="D20" s="150" t="s">
        <v>331</v>
      </c>
      <c r="E20" s="150" t="s">
        <v>331</v>
      </c>
      <c r="F20" s="150" t="s">
        <v>331</v>
      </c>
      <c r="G20" s="189"/>
      <c r="H20" s="178"/>
    </row>
    <row r="21" spans="1:8" ht="14.25">
      <c r="A21" s="223">
        <v>8</v>
      </c>
      <c r="B21" s="68" t="s">
        <v>26</v>
      </c>
      <c r="C21" s="43">
        <v>0.9</v>
      </c>
      <c r="D21" s="151">
        <f>C21*D5*C9</f>
        <v>197100</v>
      </c>
      <c r="E21" s="151">
        <f>ROUND(+D21*E$4/$D$4,0)</f>
        <v>131400</v>
      </c>
      <c r="F21" s="151">
        <f>D21-E21</f>
        <v>65700</v>
      </c>
      <c r="G21" s="190"/>
      <c r="H21" s="20" t="s">
        <v>309</v>
      </c>
    </row>
    <row r="22" spans="1:8" ht="14.25">
      <c r="A22" s="223"/>
      <c r="B22" s="68" t="s">
        <v>304</v>
      </c>
      <c r="C22" s="54">
        <v>0.42</v>
      </c>
      <c r="D22" s="151">
        <f>ROUND(D21*$C22,0)</f>
        <v>82782</v>
      </c>
      <c r="E22" s="151">
        <f>ROUND(+D22*E$4/$D$4,0)</f>
        <v>55188</v>
      </c>
      <c r="F22" s="151">
        <f>D22-E22</f>
        <v>27594</v>
      </c>
      <c r="G22" s="190"/>
      <c r="H22" s="20" t="s">
        <v>256</v>
      </c>
    </row>
    <row r="23" spans="1:8" ht="28.5" customHeight="1">
      <c r="A23" s="223"/>
      <c r="B23" s="68" t="s">
        <v>302</v>
      </c>
      <c r="C23" s="135">
        <v>0.95</v>
      </c>
      <c r="D23" s="198">
        <f>ROUND(D21*$C24,0)</f>
        <v>78643</v>
      </c>
      <c r="E23" s="198">
        <f>ROUND(+D23*E$4/$D$4,0)</f>
        <v>52429</v>
      </c>
      <c r="F23" s="198">
        <f>D23-E23</f>
        <v>26214</v>
      </c>
      <c r="G23" s="218"/>
      <c r="H23" s="216" t="s">
        <v>317</v>
      </c>
    </row>
    <row r="24" spans="1:8" ht="28.5" customHeight="1">
      <c r="A24" s="223"/>
      <c r="B24" s="68" t="s">
        <v>2</v>
      </c>
      <c r="C24" s="54">
        <f>C22*C23</f>
        <v>0.39899999999999997</v>
      </c>
      <c r="D24" s="199"/>
      <c r="E24" s="199"/>
      <c r="F24" s="199"/>
      <c r="G24" s="219"/>
      <c r="H24" s="217"/>
    </row>
    <row r="25" spans="1:8" ht="14.25">
      <c r="A25" s="223"/>
      <c r="B25" s="68" t="s">
        <v>1</v>
      </c>
      <c r="C25" s="44">
        <v>0.33</v>
      </c>
      <c r="D25" s="198">
        <f>ROUND(D22*$C25,0)</f>
        <v>27318</v>
      </c>
      <c r="E25" s="198">
        <f>ROUND(+D25*E$4/$D$4,0)</f>
        <v>18212</v>
      </c>
      <c r="F25" s="198">
        <f>D25-E25</f>
        <v>9106</v>
      </c>
      <c r="G25" s="191"/>
      <c r="H25" s="20" t="s">
        <v>287</v>
      </c>
    </row>
    <row r="26" spans="1:8" ht="27">
      <c r="A26" s="224"/>
      <c r="B26" s="83" t="s">
        <v>306</v>
      </c>
      <c r="C26" s="171">
        <f>ROUND(C24*C25,2)*100</f>
        <v>13</v>
      </c>
      <c r="D26" s="199"/>
      <c r="E26" s="199"/>
      <c r="F26" s="199"/>
      <c r="G26" s="191"/>
      <c r="H26" s="20" t="s">
        <v>307</v>
      </c>
    </row>
    <row r="27" spans="1:8" ht="14.25">
      <c r="A27" s="136"/>
      <c r="B27" s="68" t="s">
        <v>305</v>
      </c>
      <c r="C27" s="137">
        <f>D9</f>
        <v>0.75</v>
      </c>
      <c r="D27" s="200">
        <f>D25*$C27</f>
        <v>20488.5</v>
      </c>
      <c r="E27" s="200">
        <f>E25*$C27</f>
        <v>13659</v>
      </c>
      <c r="F27" s="200">
        <f>D27-E27</f>
        <v>6829.5</v>
      </c>
      <c r="G27" s="192"/>
      <c r="H27" s="141" t="s">
        <v>311</v>
      </c>
    </row>
    <row r="28" spans="1:8" ht="55.5" thickBot="1">
      <c r="A28" s="136"/>
      <c r="B28" s="138" t="s">
        <v>325</v>
      </c>
      <c r="C28" s="175">
        <f>ROUND(C24*C25*C27,2)*100</f>
        <v>10</v>
      </c>
      <c r="D28" s="201"/>
      <c r="E28" s="201"/>
      <c r="F28" s="201"/>
      <c r="G28" s="193"/>
      <c r="H28" s="141" t="s">
        <v>318</v>
      </c>
    </row>
    <row r="29" spans="1:8" ht="42" thickBot="1">
      <c r="A29" s="225" t="s">
        <v>22</v>
      </c>
      <c r="B29" s="226"/>
      <c r="C29" s="84">
        <v>100</v>
      </c>
      <c r="D29" s="152">
        <f>D27*$C29</f>
        <v>2048850</v>
      </c>
      <c r="E29" s="152">
        <f>E27*$C29</f>
        <v>1365900</v>
      </c>
      <c r="F29" s="152">
        <f>D29-E29</f>
        <v>682950</v>
      </c>
      <c r="G29" s="39" t="s">
        <v>46</v>
      </c>
      <c r="H29" s="21" t="s">
        <v>322</v>
      </c>
    </row>
    <row r="30" spans="1:8" ht="13.5">
      <c r="A30" s="227" t="s">
        <v>321</v>
      </c>
      <c r="B30" s="228"/>
      <c r="C30" s="22"/>
      <c r="D30" s="153" t="s">
        <v>316</v>
      </c>
      <c r="E30" s="153" t="s">
        <v>316</v>
      </c>
      <c r="F30" s="153" t="s">
        <v>316</v>
      </c>
      <c r="G30" s="189"/>
      <c r="H30" s="178"/>
    </row>
    <row r="31" spans="1:8" ht="14.25">
      <c r="A31" s="229">
        <v>8</v>
      </c>
      <c r="B31" s="69" t="s">
        <v>36</v>
      </c>
      <c r="C31" s="77">
        <f>D6</f>
        <v>15000</v>
      </c>
      <c r="D31" s="154">
        <f>IF(D7="N",0,C31)</f>
        <v>15000</v>
      </c>
      <c r="E31" s="154">
        <f>+D31*E$6</f>
        <v>15000</v>
      </c>
      <c r="F31" s="154">
        <f>D31-E31</f>
        <v>0</v>
      </c>
      <c r="G31" s="190"/>
      <c r="H31" s="20" t="s">
        <v>310</v>
      </c>
    </row>
    <row r="32" spans="1:8" ht="14.25">
      <c r="A32" s="229"/>
      <c r="B32" s="69" t="s">
        <v>0</v>
      </c>
      <c r="C32" s="53">
        <v>0.14</v>
      </c>
      <c r="D32" s="154">
        <f>ROUND(IF(D7="N",0,D31*$C32),0)</f>
        <v>2100</v>
      </c>
      <c r="E32" s="154">
        <f>+D32*E$6</f>
        <v>2100</v>
      </c>
      <c r="F32" s="154">
        <f>D32-E32</f>
        <v>0</v>
      </c>
      <c r="G32" s="190"/>
      <c r="H32" s="20" t="s">
        <v>294</v>
      </c>
    </row>
    <row r="33" spans="1:8" ht="14.25">
      <c r="A33" s="229"/>
      <c r="B33" s="69" t="s">
        <v>1</v>
      </c>
      <c r="C33" s="44">
        <v>0.2</v>
      </c>
      <c r="D33" s="236">
        <f>ROUND(IF(D9="N","",D32*$C33),0)</f>
        <v>420</v>
      </c>
      <c r="E33" s="236">
        <f>+D33*E$6</f>
        <v>420</v>
      </c>
      <c r="F33" s="236">
        <f>D33-E33</f>
        <v>0</v>
      </c>
      <c r="G33" s="190"/>
      <c r="H33" s="20" t="s">
        <v>287</v>
      </c>
    </row>
    <row r="34" spans="1:8" ht="27">
      <c r="A34" s="230"/>
      <c r="B34" s="79" t="s">
        <v>326</v>
      </c>
      <c r="C34" s="173">
        <f>ROUND(C32*C33,2)*100</f>
        <v>3</v>
      </c>
      <c r="D34" s="237"/>
      <c r="E34" s="237"/>
      <c r="F34" s="237"/>
      <c r="G34" s="191"/>
      <c r="H34" s="20" t="s">
        <v>307</v>
      </c>
    </row>
    <row r="35" spans="1:8" ht="14.25">
      <c r="A35" s="230"/>
      <c r="B35" s="79" t="s">
        <v>305</v>
      </c>
      <c r="C35" s="80">
        <f>D9</f>
        <v>0.75</v>
      </c>
      <c r="D35" s="236">
        <f>ROUND(IF(D7="N",0,D33*D9),0)</f>
        <v>315</v>
      </c>
      <c r="E35" s="236">
        <f>+D35*E$6</f>
        <v>315</v>
      </c>
      <c r="F35" s="236">
        <f>D35-E35</f>
        <v>0</v>
      </c>
      <c r="G35" s="191"/>
      <c r="H35" s="141" t="s">
        <v>311</v>
      </c>
    </row>
    <row r="36" spans="1:8" ht="55.5" thickBot="1">
      <c r="A36" s="230"/>
      <c r="B36" s="140" t="s">
        <v>324</v>
      </c>
      <c r="C36" s="176">
        <f>ROUND(C32*C33*C35,2)*100</f>
        <v>2</v>
      </c>
      <c r="D36" s="243"/>
      <c r="E36" s="243"/>
      <c r="F36" s="243"/>
      <c r="G36" s="191"/>
      <c r="H36" s="141" t="s">
        <v>318</v>
      </c>
    </row>
    <row r="37" spans="1:8" ht="55.5" thickBot="1">
      <c r="A37" s="231" t="s">
        <v>15</v>
      </c>
      <c r="B37" s="232"/>
      <c r="C37" s="81">
        <v>750</v>
      </c>
      <c r="D37" s="155">
        <f>D35*C37</f>
        <v>236250</v>
      </c>
      <c r="E37" s="155">
        <f>E35*C37</f>
        <v>236250</v>
      </c>
      <c r="F37" s="155">
        <f>F35*C37</f>
        <v>0</v>
      </c>
      <c r="G37" s="39" t="s">
        <v>47</v>
      </c>
      <c r="H37" s="21" t="s">
        <v>323</v>
      </c>
    </row>
    <row r="38" spans="1:8" ht="14.25" thickBot="1">
      <c r="A38" s="233" t="s">
        <v>11</v>
      </c>
      <c r="B38" s="234"/>
      <c r="C38" s="235"/>
      <c r="D38" s="156">
        <f>D37+D29</f>
        <v>2285100</v>
      </c>
      <c r="E38" s="156">
        <f>E37+E29</f>
        <v>1602150</v>
      </c>
      <c r="F38" s="156">
        <f>F37+F29</f>
        <v>682950</v>
      </c>
      <c r="G38" s="194"/>
      <c r="H38" s="179"/>
    </row>
    <row r="39" spans="1:8" s="9" customFormat="1" ht="14.25" thickBot="1">
      <c r="A39" s="15"/>
      <c r="B39" s="11"/>
      <c r="C39" s="17"/>
      <c r="D39" s="157"/>
      <c r="E39" s="157"/>
      <c r="F39" s="157"/>
      <c r="G39" s="37"/>
      <c r="H39" s="10"/>
    </row>
    <row r="40" spans="1:8" ht="54.75">
      <c r="A40" s="92" t="s">
        <v>40</v>
      </c>
      <c r="B40" s="93" t="s">
        <v>37</v>
      </c>
      <c r="C40" s="95"/>
      <c r="D40" s="98" t="s">
        <v>20</v>
      </c>
      <c r="E40" s="101" t="s">
        <v>33</v>
      </c>
      <c r="F40" s="98" t="s">
        <v>34</v>
      </c>
      <c r="G40" s="195"/>
      <c r="H40" s="19" t="s">
        <v>18</v>
      </c>
    </row>
    <row r="41" spans="1:8" ht="41.25">
      <c r="A41" s="238">
        <v>9</v>
      </c>
      <c r="B41" s="91" t="s">
        <v>28</v>
      </c>
      <c r="C41" s="96"/>
      <c r="D41" s="158">
        <v>10000</v>
      </c>
      <c r="E41" s="159">
        <f>$D41*E$4/$D$4</f>
        <v>6666.666666666667</v>
      </c>
      <c r="F41" s="158">
        <f>$D41*F$4/$D$4</f>
        <v>3333.3333333333335</v>
      </c>
      <c r="G41" s="40" t="s">
        <v>48</v>
      </c>
      <c r="H41" s="20" t="s">
        <v>335</v>
      </c>
    </row>
    <row r="42" spans="1:8" ht="14.25" thickBot="1">
      <c r="A42" s="239"/>
      <c r="B42" s="94" t="s">
        <v>29</v>
      </c>
      <c r="C42" s="97"/>
      <c r="D42" s="160">
        <v>40000</v>
      </c>
      <c r="E42" s="161">
        <f>$D42*E$4/$D$4</f>
        <v>26666.666666666668</v>
      </c>
      <c r="F42" s="160">
        <f>$D42*F$4/$D$4</f>
        <v>13333.333333333334</v>
      </c>
      <c r="G42" s="40" t="s">
        <v>49</v>
      </c>
      <c r="H42" s="180"/>
    </row>
    <row r="43" spans="1:8" ht="18" thickBot="1">
      <c r="A43" s="240" t="s">
        <v>12</v>
      </c>
      <c r="B43" s="241"/>
      <c r="C43" s="242"/>
      <c r="D43" s="162">
        <f>SUM(D41:D42)</f>
        <v>50000</v>
      </c>
      <c r="E43" s="163">
        <f>SUM(E41:E42)</f>
        <v>33333.333333333336</v>
      </c>
      <c r="F43" s="162">
        <f>SUM(F41:F42)</f>
        <v>16666.666666666668</v>
      </c>
      <c r="G43" s="187"/>
      <c r="H43" s="181"/>
    </row>
    <row r="44" spans="1:8" ht="21" thickBot="1">
      <c r="A44" s="220" t="s">
        <v>10</v>
      </c>
      <c r="B44" s="221"/>
      <c r="C44" s="222"/>
      <c r="D44" s="164">
        <f>+D17+D38+D43</f>
        <v>2629100</v>
      </c>
      <c r="E44" s="164">
        <f>+E17+E38+E43</f>
        <v>1839816.3333333333</v>
      </c>
      <c r="F44" s="165">
        <f>+F17+F38+F43</f>
        <v>789283.6666666666</v>
      </c>
      <c r="G44" s="41"/>
      <c r="H44" s="1"/>
    </row>
    <row r="45" spans="1:8" ht="21" thickBot="1">
      <c r="A45" s="220" t="s">
        <v>30</v>
      </c>
      <c r="B45" s="221"/>
      <c r="C45" s="222"/>
      <c r="D45" s="166">
        <f>D44/(D4*1000000)</f>
        <v>0.008763666666666666</v>
      </c>
      <c r="E45" s="166">
        <f>E44/(E4*1000000)</f>
        <v>0.009199081666666666</v>
      </c>
      <c r="F45" s="167">
        <f>F44/(F4*1000000)</f>
        <v>0.007892836666666667</v>
      </c>
      <c r="G45" s="41"/>
      <c r="H45" s="1"/>
    </row>
    <row r="46" spans="2:8" ht="21">
      <c r="B46" s="45"/>
      <c r="C46" s="45"/>
      <c r="D46" s="168"/>
      <c r="E46" s="169"/>
      <c r="F46" s="169"/>
      <c r="G46" s="41"/>
      <c r="H46" s="1"/>
    </row>
    <row r="47" spans="2:8" ht="21">
      <c r="B47" s="45"/>
      <c r="C47" s="45"/>
      <c r="D47" s="169"/>
      <c r="E47" s="169"/>
      <c r="F47" s="169"/>
      <c r="G47" s="41"/>
      <c r="H47" s="1"/>
    </row>
    <row r="51" spans="3:8" ht="13.5">
      <c r="C51" s="42"/>
      <c r="D51" s="170"/>
      <c r="G51" s="1"/>
      <c r="H51" s="1"/>
    </row>
    <row r="52" spans="3:8" ht="13.5">
      <c r="C52" s="42"/>
      <c r="D52" s="170"/>
      <c r="G52" s="1"/>
      <c r="H52" s="1"/>
    </row>
    <row r="53" spans="3:8" ht="13.5">
      <c r="C53" s="42"/>
      <c r="D53" s="170"/>
      <c r="G53" s="1"/>
      <c r="H53" s="1"/>
    </row>
    <row r="54" spans="3:8" ht="13.5">
      <c r="C54" s="42"/>
      <c r="D54" s="170"/>
      <c r="G54" s="1"/>
      <c r="H54" s="1"/>
    </row>
    <row r="55" spans="3:8" ht="13.5">
      <c r="C55" s="42"/>
      <c r="D55" s="170"/>
      <c r="G55" s="1"/>
      <c r="H55" s="1"/>
    </row>
    <row r="56" spans="3:8" ht="13.5">
      <c r="C56" s="42"/>
      <c r="D56" s="170"/>
      <c r="G56" s="1"/>
      <c r="H56" s="1"/>
    </row>
  </sheetData>
  <sheetProtection selectLockedCells="1"/>
  <mergeCells count="33">
    <mergeCell ref="A38:C38"/>
    <mergeCell ref="D33:D34"/>
    <mergeCell ref="E33:E34"/>
    <mergeCell ref="F33:F34"/>
    <mergeCell ref="A41:A42"/>
    <mergeCell ref="A43:C43"/>
    <mergeCell ref="D35:D36"/>
    <mergeCell ref="E35:E36"/>
    <mergeCell ref="F35:F36"/>
    <mergeCell ref="H23:H24"/>
    <mergeCell ref="G23:G24"/>
    <mergeCell ref="D23:D24"/>
    <mergeCell ref="A44:C44"/>
    <mergeCell ref="A45:C45"/>
    <mergeCell ref="A21:A26"/>
    <mergeCell ref="A29:B29"/>
    <mergeCell ref="A30:B30"/>
    <mergeCell ref="A31:A36"/>
    <mergeCell ref="A37:B37"/>
    <mergeCell ref="A20:B20"/>
    <mergeCell ref="A1:H1"/>
    <mergeCell ref="A2:D2"/>
    <mergeCell ref="A4:A9"/>
    <mergeCell ref="A12:A15"/>
    <mergeCell ref="A17:C17"/>
    <mergeCell ref="E23:E24"/>
    <mergeCell ref="D27:D28"/>
    <mergeCell ref="E27:E28"/>
    <mergeCell ref="F27:F28"/>
    <mergeCell ref="D25:D26"/>
    <mergeCell ref="E25:E26"/>
    <mergeCell ref="F25:F26"/>
    <mergeCell ref="F23:F24"/>
  </mergeCells>
  <printOptions/>
  <pageMargins left="0.2" right="0.2" top="0.5" bottom="0.5" header="0.3" footer="0.3"/>
  <pageSetup fitToHeight="1" fitToWidth="1" horizontalDpi="600" verticalDpi="600" orientation="portrait" paperSize="9" scale="59"/>
</worksheet>
</file>

<file path=xl/worksheets/sheet3.xml><?xml version="1.0" encoding="utf-8"?>
<worksheet xmlns="http://schemas.openxmlformats.org/spreadsheetml/2006/main" xmlns:r="http://schemas.openxmlformats.org/officeDocument/2006/relationships">
  <sheetPr>
    <pageSetUpPr fitToPage="1"/>
  </sheetPr>
  <dimension ref="A1:F47"/>
  <sheetViews>
    <sheetView tabSelected="1" zoomScale="107" zoomScaleNormal="107" zoomScalePageLayoutView="80" workbookViewId="0" topLeftCell="B31">
      <selection activeCell="F24" sqref="F24:F25"/>
    </sheetView>
  </sheetViews>
  <sheetFormatPr defaultColWidth="9.140625" defaultRowHeight="15"/>
  <cols>
    <col min="1" max="1" width="10.8515625" style="12" customWidth="1"/>
    <col min="2" max="2" width="74.28125" style="1" customWidth="1"/>
    <col min="3" max="3" width="8.421875" style="18" bestFit="1" customWidth="1"/>
    <col min="4" max="4" width="17.140625" style="1" bestFit="1" customWidth="1"/>
    <col min="5" max="5" width="10.8515625" style="42" customWidth="1"/>
    <col min="6" max="6" width="60.7109375" style="2" customWidth="1"/>
    <col min="7" max="16384" width="8.8515625" style="1" customWidth="1"/>
  </cols>
  <sheetData>
    <row r="1" spans="1:6" ht="23.25" thickBot="1">
      <c r="A1" s="204" t="s">
        <v>334</v>
      </c>
      <c r="B1" s="205"/>
      <c r="C1" s="205"/>
      <c r="D1" s="205"/>
      <c r="E1" s="205"/>
      <c r="F1" s="206"/>
    </row>
    <row r="2" spans="1:5" ht="18" thickBot="1">
      <c r="A2" s="207"/>
      <c r="B2" s="207"/>
      <c r="C2" s="207"/>
      <c r="D2" s="207"/>
      <c r="E2" s="35"/>
    </row>
    <row r="3" spans="1:6" ht="55.5" thickBot="1">
      <c r="A3" s="60" t="s">
        <v>40</v>
      </c>
      <c r="B3" s="71" t="s">
        <v>19</v>
      </c>
      <c r="C3" s="102"/>
      <c r="D3" s="182" t="s">
        <v>328</v>
      </c>
      <c r="E3" s="105" t="s">
        <v>50</v>
      </c>
      <c r="F3" s="62" t="s">
        <v>18</v>
      </c>
    </row>
    <row r="4" spans="1:6" ht="13.5">
      <c r="A4" s="208" t="s">
        <v>39</v>
      </c>
      <c r="B4" s="72" t="s">
        <v>288</v>
      </c>
      <c r="C4" s="197" t="s">
        <v>27</v>
      </c>
      <c r="D4" s="57">
        <v>100</v>
      </c>
      <c r="E4" s="184"/>
      <c r="F4" s="183"/>
    </row>
    <row r="5" spans="1:6" ht="13.5">
      <c r="A5" s="209"/>
      <c r="B5" s="73" t="s">
        <v>282</v>
      </c>
      <c r="C5" s="103"/>
      <c r="D5" s="47">
        <v>600</v>
      </c>
      <c r="E5" s="185"/>
      <c r="F5" s="20" t="s">
        <v>292</v>
      </c>
    </row>
    <row r="6" spans="1:6" ht="13.5">
      <c r="A6" s="209"/>
      <c r="B6" s="73" t="s">
        <v>289</v>
      </c>
      <c r="C6" s="103"/>
      <c r="D6" s="27">
        <v>0.1978114478114478</v>
      </c>
      <c r="E6" s="185"/>
      <c r="F6" s="20" t="s">
        <v>293</v>
      </c>
    </row>
    <row r="7" spans="1:6" ht="27">
      <c r="A7" s="209"/>
      <c r="B7" s="74" t="s">
        <v>258</v>
      </c>
      <c r="C7" s="103"/>
      <c r="D7" s="47">
        <v>15000</v>
      </c>
      <c r="E7" s="185"/>
      <c r="F7" s="20" t="s">
        <v>259</v>
      </c>
    </row>
    <row r="8" spans="1:6" ht="13.5">
      <c r="A8" s="209"/>
      <c r="B8" s="74" t="s">
        <v>35</v>
      </c>
      <c r="C8" s="103"/>
      <c r="D8" s="28" t="s">
        <v>290</v>
      </c>
      <c r="E8" s="185"/>
      <c r="F8" s="20" t="s">
        <v>283</v>
      </c>
    </row>
    <row r="9" spans="1:6" ht="13.5">
      <c r="A9" s="209"/>
      <c r="B9" s="73" t="s">
        <v>291</v>
      </c>
      <c r="C9" s="126">
        <v>0.25</v>
      </c>
      <c r="D9" s="29">
        <f>D5*$C$9</f>
        <v>150</v>
      </c>
      <c r="E9" s="185"/>
      <c r="F9" s="20" t="s">
        <v>285</v>
      </c>
    </row>
    <row r="10" spans="1:6" ht="14.25" thickBot="1">
      <c r="A10" s="210"/>
      <c r="B10" s="75" t="s">
        <v>3</v>
      </c>
      <c r="C10" s="104">
        <v>365</v>
      </c>
      <c r="D10" s="56">
        <v>0.75</v>
      </c>
      <c r="E10" s="186"/>
      <c r="F10" s="21" t="s">
        <v>21</v>
      </c>
    </row>
    <row r="11" spans="1:6" s="6" customFormat="1" ht="18" thickBot="1">
      <c r="A11" s="13"/>
      <c r="B11" s="4"/>
      <c r="C11" s="4"/>
      <c r="D11" s="5"/>
      <c r="E11" s="35"/>
      <c r="F11" s="3"/>
    </row>
    <row r="12" spans="1:6" ht="55.5" thickBot="1">
      <c r="A12" s="66" t="s">
        <v>40</v>
      </c>
      <c r="B12" s="65" t="s">
        <v>38</v>
      </c>
      <c r="C12" s="33"/>
      <c r="D12" s="34" t="s">
        <v>20</v>
      </c>
      <c r="E12" s="188"/>
      <c r="F12" s="62" t="s">
        <v>18</v>
      </c>
    </row>
    <row r="13" spans="1:6" ht="27">
      <c r="A13" s="211" t="s">
        <v>39</v>
      </c>
      <c r="B13" s="64" t="s">
        <v>4</v>
      </c>
      <c r="C13" s="32"/>
      <c r="D13" s="48">
        <v>80000</v>
      </c>
      <c r="E13" s="38" t="s">
        <v>41</v>
      </c>
      <c r="F13" s="59" t="s">
        <v>5</v>
      </c>
    </row>
    <row r="14" spans="1:6" ht="27">
      <c r="A14" s="212"/>
      <c r="B14" s="63" t="s">
        <v>6</v>
      </c>
      <c r="C14" s="25">
        <v>150</v>
      </c>
      <c r="D14" s="49">
        <f>MIN(C14*D5,120000)</f>
        <v>90000</v>
      </c>
      <c r="E14" s="40" t="s">
        <v>42</v>
      </c>
      <c r="F14" s="20" t="s">
        <v>17</v>
      </c>
    </row>
    <row r="15" spans="1:6" ht="14.25">
      <c r="A15" s="212"/>
      <c r="B15" s="63" t="s">
        <v>7</v>
      </c>
      <c r="C15" s="25">
        <v>300</v>
      </c>
      <c r="D15" s="49">
        <f>C15*D9</f>
        <v>45000</v>
      </c>
      <c r="E15" s="40" t="s">
        <v>43</v>
      </c>
      <c r="F15" s="20" t="s">
        <v>8</v>
      </c>
    </row>
    <row r="16" spans="1:6" ht="13.5">
      <c r="A16" s="213"/>
      <c r="B16" s="63" t="s">
        <v>286</v>
      </c>
      <c r="C16" s="24"/>
      <c r="D16" s="49">
        <f>IF(D8="Y",25000,0)</f>
        <v>0</v>
      </c>
      <c r="E16" s="40" t="s">
        <v>44</v>
      </c>
      <c r="F16" s="20" t="s">
        <v>25</v>
      </c>
    </row>
    <row r="17" spans="1:6" ht="27.75" thickBot="1">
      <c r="A17" s="86">
        <v>7</v>
      </c>
      <c r="B17" s="87" t="s">
        <v>23</v>
      </c>
      <c r="C17" s="88">
        <v>120</v>
      </c>
      <c r="D17" s="89">
        <f>D5*C17*D10</f>
        <v>54000</v>
      </c>
      <c r="E17" s="40" t="s">
        <v>45</v>
      </c>
      <c r="F17" s="20" t="s">
        <v>24</v>
      </c>
    </row>
    <row r="18" spans="1:6" ht="15.75" customHeight="1" thickBot="1">
      <c r="A18" s="214" t="s">
        <v>9</v>
      </c>
      <c r="B18" s="215"/>
      <c r="C18" s="215"/>
      <c r="D18" s="90">
        <f>SUM(D13:D17)</f>
        <v>269000</v>
      </c>
      <c r="E18" s="187"/>
      <c r="F18" s="177"/>
    </row>
    <row r="19" spans="1:5" s="9" customFormat="1" ht="14.25" thickBot="1">
      <c r="A19" s="14"/>
      <c r="B19" s="7"/>
      <c r="C19" s="16"/>
      <c r="D19" s="50"/>
      <c r="E19" s="37"/>
    </row>
    <row r="20" spans="1:6" ht="55.5" thickBot="1">
      <c r="A20" s="67" t="s">
        <v>40</v>
      </c>
      <c r="B20" s="70" t="s">
        <v>14</v>
      </c>
      <c r="C20" s="31"/>
      <c r="D20" s="51" t="s">
        <v>327</v>
      </c>
      <c r="E20" s="188"/>
      <c r="F20" s="62" t="s">
        <v>18</v>
      </c>
    </row>
    <row r="21" spans="1:6" ht="15.75" customHeight="1">
      <c r="A21" s="202" t="s">
        <v>332</v>
      </c>
      <c r="B21" s="203"/>
      <c r="C21" s="76"/>
      <c r="D21" s="150" t="s">
        <v>331</v>
      </c>
      <c r="E21" s="189"/>
      <c r="F21" s="178"/>
    </row>
    <row r="22" spans="1:6" ht="14.25">
      <c r="A22" s="223">
        <v>8</v>
      </c>
      <c r="B22" s="68" t="s">
        <v>26</v>
      </c>
      <c r="C22" s="43">
        <v>0.9</v>
      </c>
      <c r="D22" s="23">
        <f>C22*D5*C10</f>
        <v>197100</v>
      </c>
      <c r="E22" s="190"/>
      <c r="F22" s="20" t="s">
        <v>309</v>
      </c>
    </row>
    <row r="23" spans="1:6" ht="14.25">
      <c r="A23" s="223"/>
      <c r="B23" s="68" t="s">
        <v>304</v>
      </c>
      <c r="C23" s="54">
        <v>0.42</v>
      </c>
      <c r="D23" s="23">
        <f>ROUND(D22*$C23,0)</f>
        <v>82782</v>
      </c>
      <c r="E23" s="190"/>
      <c r="F23" s="20" t="s">
        <v>256</v>
      </c>
    </row>
    <row r="24" spans="1:6" ht="30.75" customHeight="1">
      <c r="A24" s="223"/>
      <c r="B24" s="68" t="s">
        <v>302</v>
      </c>
      <c r="C24" s="135">
        <v>0.95</v>
      </c>
      <c r="D24" s="246">
        <f>ROUND(D22*$C25,0)</f>
        <v>78643</v>
      </c>
      <c r="E24" s="191"/>
      <c r="F24" s="216" t="s">
        <v>303</v>
      </c>
    </row>
    <row r="25" spans="1:6" ht="30.75" customHeight="1">
      <c r="A25" s="223"/>
      <c r="B25" s="68" t="s">
        <v>2</v>
      </c>
      <c r="C25" s="54">
        <f>C23*C24</f>
        <v>0.39899999999999997</v>
      </c>
      <c r="D25" s="247"/>
      <c r="E25" s="218"/>
      <c r="F25" s="217"/>
    </row>
    <row r="26" spans="1:6" ht="14.25">
      <c r="A26" s="224"/>
      <c r="B26" s="68" t="s">
        <v>1</v>
      </c>
      <c r="C26" s="44">
        <v>0.33</v>
      </c>
      <c r="D26" s="246">
        <f>ROUND(D23*$C26,0)</f>
        <v>27318</v>
      </c>
      <c r="E26" s="219"/>
      <c r="F26" s="20" t="s">
        <v>287</v>
      </c>
    </row>
    <row r="27" spans="1:6" ht="33.75" customHeight="1">
      <c r="A27" s="224"/>
      <c r="B27" s="83" t="s">
        <v>306</v>
      </c>
      <c r="C27" s="142">
        <f>ROUND(C25*C26,2)*100</f>
        <v>13</v>
      </c>
      <c r="D27" s="247"/>
      <c r="E27" s="196"/>
      <c r="F27" s="20" t="s">
        <v>307</v>
      </c>
    </row>
    <row r="28" spans="1:6" ht="14.25">
      <c r="A28" s="224"/>
      <c r="B28" s="68" t="s">
        <v>305</v>
      </c>
      <c r="C28" s="137">
        <f>D10</f>
        <v>0.75</v>
      </c>
      <c r="D28" s="248">
        <f>D26*$C28</f>
        <v>20488.5</v>
      </c>
      <c r="E28" s="196"/>
      <c r="F28" s="141" t="s">
        <v>311</v>
      </c>
    </row>
    <row r="29" spans="1:6" ht="42" thickBot="1">
      <c r="A29" s="224"/>
      <c r="B29" s="138" t="s">
        <v>325</v>
      </c>
      <c r="C29" s="172">
        <f>ROUND(C25*C26*C28,2)*100</f>
        <v>10</v>
      </c>
      <c r="D29" s="249"/>
      <c r="E29" s="191"/>
      <c r="F29" s="141" t="s">
        <v>308</v>
      </c>
    </row>
    <row r="30" spans="1:6" ht="27.75" thickBot="1">
      <c r="A30" s="225" t="s">
        <v>22</v>
      </c>
      <c r="B30" s="226"/>
      <c r="C30" s="84">
        <f>180*D6</f>
        <v>35.6060606060606</v>
      </c>
      <c r="D30" s="85">
        <f>D26*C30</f>
        <v>972686.3636363635</v>
      </c>
      <c r="E30" s="39" t="s">
        <v>46</v>
      </c>
      <c r="F30" s="21" t="s">
        <v>330</v>
      </c>
    </row>
    <row r="31" spans="1:6" ht="15" customHeight="1">
      <c r="A31" s="227" t="s">
        <v>329</v>
      </c>
      <c r="B31" s="228"/>
      <c r="C31" s="22"/>
      <c r="D31" s="153"/>
      <c r="E31" s="189"/>
      <c r="F31" s="178"/>
    </row>
    <row r="32" spans="1:6" ht="14.25">
      <c r="A32" s="230">
        <v>8</v>
      </c>
      <c r="B32" s="69" t="s">
        <v>36</v>
      </c>
      <c r="C32" s="77">
        <f>D7</f>
        <v>15000</v>
      </c>
      <c r="D32" s="52">
        <f>IF(D8="N",0,C32)</f>
        <v>0</v>
      </c>
      <c r="E32" s="190"/>
      <c r="F32" s="20" t="s">
        <v>310</v>
      </c>
    </row>
    <row r="33" spans="1:6" ht="27">
      <c r="A33" s="244"/>
      <c r="B33" s="69" t="s">
        <v>0</v>
      </c>
      <c r="C33" s="53">
        <v>0.14</v>
      </c>
      <c r="D33" s="52">
        <f>ROUND(IF(D8="N",0,D32*$C33),0)</f>
        <v>0</v>
      </c>
      <c r="E33" s="190"/>
      <c r="F33" s="20" t="s">
        <v>294</v>
      </c>
    </row>
    <row r="34" spans="1:6" ht="14.25">
      <c r="A34" s="244"/>
      <c r="B34" s="69" t="s">
        <v>1</v>
      </c>
      <c r="C34" s="44">
        <v>0.2</v>
      </c>
      <c r="D34" s="250">
        <f>ROUND(IF(D10="N","",D33*$C34),0)</f>
        <v>0</v>
      </c>
      <c r="E34" s="190"/>
      <c r="F34" s="20" t="s">
        <v>287</v>
      </c>
    </row>
    <row r="35" spans="1:6" ht="27">
      <c r="A35" s="244"/>
      <c r="B35" s="79" t="s">
        <v>306</v>
      </c>
      <c r="C35" s="173">
        <f>ROUND(C33*C34,2)*100</f>
        <v>3</v>
      </c>
      <c r="D35" s="251"/>
      <c r="E35" s="190"/>
      <c r="F35" s="20" t="s">
        <v>307</v>
      </c>
    </row>
    <row r="36" spans="1:6" ht="14.25">
      <c r="A36" s="244"/>
      <c r="B36" s="79" t="s">
        <v>305</v>
      </c>
      <c r="C36" s="80">
        <f>D10</f>
        <v>0.75</v>
      </c>
      <c r="D36" s="250">
        <f>ROUND(IF(D8="N",0,D34*D10),0)</f>
        <v>0</v>
      </c>
      <c r="E36" s="191"/>
      <c r="F36" s="141" t="s">
        <v>311</v>
      </c>
    </row>
    <row r="37" spans="1:6" ht="42" thickBot="1">
      <c r="A37" s="245"/>
      <c r="B37" s="140" t="s">
        <v>324</v>
      </c>
      <c r="C37" s="174">
        <f>ROUND(C33*C34*C36,2)*100</f>
        <v>2</v>
      </c>
      <c r="D37" s="252"/>
      <c r="E37" s="191"/>
      <c r="F37" s="141" t="s">
        <v>308</v>
      </c>
    </row>
    <row r="38" spans="1:6" ht="69" thickBot="1">
      <c r="A38" s="231" t="s">
        <v>15</v>
      </c>
      <c r="B38" s="232"/>
      <c r="C38" s="81">
        <v>750</v>
      </c>
      <c r="D38" s="82">
        <f>D36*C38</f>
        <v>0</v>
      </c>
      <c r="E38" s="39" t="s">
        <v>47</v>
      </c>
      <c r="F38" s="21" t="s">
        <v>323</v>
      </c>
    </row>
    <row r="39" spans="1:6" ht="29.25" customHeight="1" thickBot="1">
      <c r="A39" s="233" t="s">
        <v>11</v>
      </c>
      <c r="B39" s="234"/>
      <c r="C39" s="235"/>
      <c r="D39" s="78">
        <f>D38+D30</f>
        <v>972686.3636363635</v>
      </c>
      <c r="E39" s="194"/>
      <c r="F39" s="179"/>
    </row>
    <row r="40" spans="1:6" s="9" customFormat="1" ht="14.25" thickBot="1">
      <c r="A40" s="15"/>
      <c r="B40" s="11"/>
      <c r="C40" s="17"/>
      <c r="D40" s="8"/>
      <c r="E40" s="37"/>
      <c r="F40" s="10"/>
    </row>
    <row r="41" spans="1:6" ht="54.75">
      <c r="A41" s="92" t="s">
        <v>40</v>
      </c>
      <c r="B41" s="93" t="s">
        <v>37</v>
      </c>
      <c r="C41" s="95"/>
      <c r="D41" s="98" t="s">
        <v>20</v>
      </c>
      <c r="E41" s="195"/>
      <c r="F41" s="19" t="s">
        <v>18</v>
      </c>
    </row>
    <row r="42" spans="1:6" ht="13.5">
      <c r="A42" s="238">
        <v>9</v>
      </c>
      <c r="B42" s="91" t="s">
        <v>28</v>
      </c>
      <c r="C42" s="96"/>
      <c r="D42" s="99">
        <v>10000</v>
      </c>
      <c r="E42" s="40" t="s">
        <v>48</v>
      </c>
      <c r="F42" s="180"/>
    </row>
    <row r="43" spans="1:6" ht="14.25" thickBot="1">
      <c r="A43" s="239"/>
      <c r="B43" s="94" t="s">
        <v>29</v>
      </c>
      <c r="C43" s="97"/>
      <c r="D43" s="30">
        <v>40000</v>
      </c>
      <c r="E43" s="40" t="s">
        <v>49</v>
      </c>
      <c r="F43" s="180"/>
    </row>
    <row r="44" spans="1:6" ht="18" thickBot="1">
      <c r="A44" s="240" t="s">
        <v>12</v>
      </c>
      <c r="B44" s="241"/>
      <c r="C44" s="242"/>
      <c r="D44" s="100">
        <f>SUM(D42:D43)</f>
        <v>50000</v>
      </c>
      <c r="E44" s="187"/>
      <c r="F44" s="181"/>
    </row>
    <row r="45" spans="1:6" ht="21" thickBot="1">
      <c r="A45" s="220" t="s">
        <v>10</v>
      </c>
      <c r="B45" s="221"/>
      <c r="C45" s="222"/>
      <c r="D45" s="127">
        <f>+D18+D39+D44</f>
        <v>1291686.3636363635</v>
      </c>
      <c r="E45" s="41"/>
      <c r="F45" s="1"/>
    </row>
    <row r="46" spans="1:6" ht="21" thickBot="1">
      <c r="A46" s="220" t="s">
        <v>30</v>
      </c>
      <c r="B46" s="221"/>
      <c r="C46" s="222"/>
      <c r="D46" s="46">
        <f>D45/(D4*1000000)</f>
        <v>0.012916863636363636</v>
      </c>
      <c r="E46" s="41"/>
      <c r="F46" s="1"/>
    </row>
    <row r="47" spans="2:6" ht="21">
      <c r="B47" s="45"/>
      <c r="C47" s="45"/>
      <c r="D47" s="125"/>
      <c r="E47" s="41"/>
      <c r="F47" s="1"/>
    </row>
  </sheetData>
  <sheetProtection selectLockedCells="1"/>
  <mergeCells count="23">
    <mergeCell ref="F24:F25"/>
    <mergeCell ref="A21:B21"/>
    <mergeCell ref="A1:F1"/>
    <mergeCell ref="A2:D2"/>
    <mergeCell ref="A4:A10"/>
    <mergeCell ref="A13:A16"/>
    <mergeCell ref="A18:C18"/>
    <mergeCell ref="A45:C45"/>
    <mergeCell ref="D24:D25"/>
    <mergeCell ref="D26:D27"/>
    <mergeCell ref="D28:D29"/>
    <mergeCell ref="D34:D35"/>
    <mergeCell ref="D36:D37"/>
    <mergeCell ref="A46:C46"/>
    <mergeCell ref="A22:A29"/>
    <mergeCell ref="E25:E26"/>
    <mergeCell ref="A30:B30"/>
    <mergeCell ref="A31:B31"/>
    <mergeCell ref="A32:A37"/>
    <mergeCell ref="A38:B38"/>
    <mergeCell ref="A39:C39"/>
    <mergeCell ref="A42:A43"/>
    <mergeCell ref="A44:C44"/>
  </mergeCells>
  <printOptions/>
  <pageMargins left="0.2" right="0.2" top="0.5" bottom="0.5" header="0.3" footer="0.3"/>
  <pageSetup fitToHeight="1" fitToWidth="1" horizontalDpi="600" verticalDpi="600" orientation="portrait" paperSize="9" scale="59"/>
</worksheet>
</file>

<file path=xl/worksheets/sheet4.xml><?xml version="1.0" encoding="utf-8"?>
<worksheet xmlns="http://schemas.openxmlformats.org/spreadsheetml/2006/main" xmlns:r="http://schemas.openxmlformats.org/officeDocument/2006/relationships">
  <dimension ref="A1:F200"/>
  <sheetViews>
    <sheetView zoomScalePageLayoutView="0" workbookViewId="0" topLeftCell="A1">
      <selection activeCell="A7" sqref="A7"/>
    </sheetView>
  </sheetViews>
  <sheetFormatPr defaultColWidth="9.140625" defaultRowHeight="15"/>
  <cols>
    <col min="1" max="1" width="62.8515625" style="0" customWidth="1"/>
    <col min="2" max="2" width="11.421875" style="0" customWidth="1"/>
    <col min="4" max="5" width="11.7109375" style="0" customWidth="1"/>
    <col min="6" max="6" width="23.28125" style="0" customWidth="1"/>
  </cols>
  <sheetData>
    <row r="1" ht="136.5" customHeight="1">
      <c r="A1" s="106" t="s">
        <v>255</v>
      </c>
    </row>
    <row r="2" spans="1:2" ht="14.25">
      <c r="A2" s="113" t="s">
        <v>51</v>
      </c>
      <c r="B2" t="s">
        <v>52</v>
      </c>
    </row>
    <row r="3" spans="1:2" ht="14.25">
      <c r="A3" s="113" t="s">
        <v>53</v>
      </c>
      <c r="B3" t="s">
        <v>54</v>
      </c>
    </row>
    <row r="5" spans="1:6" s="128" customFormat="1" ht="97.5" customHeight="1">
      <c r="A5" s="129" t="s">
        <v>55</v>
      </c>
      <c r="B5" s="130" t="s">
        <v>56</v>
      </c>
      <c r="C5" s="131" t="s">
        <v>57</v>
      </c>
      <c r="D5" s="131" t="s">
        <v>58</v>
      </c>
      <c r="E5" s="132" t="s">
        <v>59</v>
      </c>
      <c r="F5" s="132" t="s">
        <v>257</v>
      </c>
    </row>
    <row r="6" spans="1:6" ht="14.25">
      <c r="A6" s="107" t="s">
        <v>60</v>
      </c>
      <c r="B6" s="108">
        <v>295780</v>
      </c>
      <c r="C6" s="108">
        <v>34723</v>
      </c>
      <c r="D6" s="108">
        <v>226970</v>
      </c>
      <c r="E6" s="109">
        <f>D6/B6</f>
        <v>0.7673608763269998</v>
      </c>
      <c r="F6" s="110">
        <f>E6/$E$200</f>
        <v>0.9890100221661461</v>
      </c>
    </row>
    <row r="7" spans="1:6" ht="14.25">
      <c r="A7" s="111" t="s">
        <v>61</v>
      </c>
      <c r="B7" s="108">
        <v>4716</v>
      </c>
      <c r="C7" s="108">
        <v>810</v>
      </c>
      <c r="D7" s="108">
        <v>3841</v>
      </c>
      <c r="E7" s="109">
        <f>D7/B7</f>
        <v>0.8144614079728584</v>
      </c>
      <c r="F7" s="110">
        <f aca="true" t="shared" si="0" ref="F7:F70">E7/$E$200</f>
        <v>1.0497153555812122</v>
      </c>
    </row>
    <row r="8" spans="1:6" ht="14.25">
      <c r="A8" s="111" t="s">
        <v>62</v>
      </c>
      <c r="B8" s="108">
        <v>4362</v>
      </c>
      <c r="C8" s="108">
        <v>905</v>
      </c>
      <c r="D8" s="108">
        <v>3819</v>
      </c>
      <c r="E8" s="109">
        <f aca="true" t="shared" si="1" ref="E8:E71">D8/B8</f>
        <v>0.875515818431912</v>
      </c>
      <c r="F8" s="110">
        <f t="shared" si="0"/>
        <v>1.1284050903647693</v>
      </c>
    </row>
    <row r="9" spans="1:6" ht="14.25">
      <c r="A9" s="111" t="s">
        <v>63</v>
      </c>
      <c r="B9" s="108">
        <v>350</v>
      </c>
      <c r="C9" s="108">
        <v>0</v>
      </c>
      <c r="D9" s="108">
        <v>306</v>
      </c>
      <c r="E9" s="109">
        <f t="shared" si="1"/>
        <v>0.8742857142857143</v>
      </c>
      <c r="F9" s="110">
        <f t="shared" si="0"/>
        <v>1.1268196755144309</v>
      </c>
    </row>
    <row r="10" spans="1:6" ht="14.25">
      <c r="A10" s="111" t="s">
        <v>64</v>
      </c>
      <c r="B10" s="108">
        <v>17231</v>
      </c>
      <c r="C10" s="108">
        <v>2722</v>
      </c>
      <c r="D10" s="108">
        <v>14474</v>
      </c>
      <c r="E10" s="109">
        <f t="shared" si="1"/>
        <v>0.8399976786025187</v>
      </c>
      <c r="F10" s="110">
        <f t="shared" si="0"/>
        <v>1.0826276767075746</v>
      </c>
    </row>
    <row r="11" spans="1:6" ht="14.25">
      <c r="A11" s="111" t="s">
        <v>65</v>
      </c>
      <c r="B11" s="108">
        <v>7529</v>
      </c>
      <c r="C11" s="108">
        <v>1612</v>
      </c>
      <c r="D11" s="108">
        <v>6069</v>
      </c>
      <c r="E11" s="109">
        <f t="shared" si="1"/>
        <v>0.8060831451720016</v>
      </c>
      <c r="F11" s="110">
        <f t="shared" si="0"/>
        <v>1.038917064797805</v>
      </c>
    </row>
    <row r="12" spans="1:6" ht="14.25">
      <c r="A12" s="111" t="s">
        <v>66</v>
      </c>
      <c r="B12" s="108">
        <v>14596</v>
      </c>
      <c r="C12" s="108">
        <v>2083</v>
      </c>
      <c r="D12" s="108">
        <v>12005</v>
      </c>
      <c r="E12" s="109">
        <f t="shared" si="1"/>
        <v>0.8224856124965744</v>
      </c>
      <c r="F12" s="110">
        <f t="shared" si="0"/>
        <v>1.0600573197582916</v>
      </c>
    </row>
    <row r="13" spans="1:6" ht="14.25">
      <c r="A13" s="111" t="s">
        <v>67</v>
      </c>
      <c r="B13" s="108">
        <v>685</v>
      </c>
      <c r="C13" s="108">
        <v>172</v>
      </c>
      <c r="D13" s="108">
        <v>600</v>
      </c>
      <c r="E13" s="109">
        <f t="shared" si="1"/>
        <v>0.8759124087591241</v>
      </c>
      <c r="F13" s="110">
        <f t="shared" si="0"/>
        <v>1.1289162342351533</v>
      </c>
    </row>
    <row r="14" spans="1:6" ht="14.25">
      <c r="A14" s="111" t="s">
        <v>68</v>
      </c>
      <c r="B14" s="108">
        <v>20241</v>
      </c>
      <c r="C14" s="108">
        <v>2030</v>
      </c>
      <c r="D14" s="108">
        <v>15936</v>
      </c>
      <c r="E14" s="109">
        <f t="shared" si="1"/>
        <v>0.7873128797984289</v>
      </c>
      <c r="F14" s="110">
        <f t="shared" si="0"/>
        <v>1.0147250827123504</v>
      </c>
    </row>
    <row r="15" spans="1:6" ht="14.25">
      <c r="A15" s="111" t="s">
        <v>69</v>
      </c>
      <c r="B15" s="108">
        <v>9497</v>
      </c>
      <c r="C15" s="108">
        <v>1514</v>
      </c>
      <c r="D15" s="108">
        <v>7536</v>
      </c>
      <c r="E15" s="109">
        <f t="shared" si="1"/>
        <v>0.7935137411814257</v>
      </c>
      <c r="F15" s="110">
        <f t="shared" si="0"/>
        <v>1.0227170383137374</v>
      </c>
    </row>
    <row r="16" spans="1:6" ht="14.25">
      <c r="A16" s="111" t="s">
        <v>70</v>
      </c>
      <c r="B16" s="108">
        <v>93914</v>
      </c>
      <c r="C16" s="108">
        <v>12711</v>
      </c>
      <c r="D16" s="108">
        <v>71040</v>
      </c>
      <c r="E16" s="109">
        <f t="shared" si="1"/>
        <v>0.7564367399961667</v>
      </c>
      <c r="F16" s="110">
        <f t="shared" si="0"/>
        <v>0.9749304923803466</v>
      </c>
    </row>
    <row r="17" spans="1:6" ht="14.25">
      <c r="A17" s="111" t="s">
        <v>71</v>
      </c>
      <c r="B17" s="108">
        <v>122659</v>
      </c>
      <c r="C17" s="108">
        <v>10164</v>
      </c>
      <c r="D17" s="108">
        <v>91344</v>
      </c>
      <c r="E17" s="109">
        <f t="shared" si="1"/>
        <v>0.7446987175828924</v>
      </c>
      <c r="F17" s="110">
        <f t="shared" si="0"/>
        <v>0.9598019887449956</v>
      </c>
    </row>
    <row r="18" spans="1:6" ht="14.25">
      <c r="A18" s="107" t="s">
        <v>72</v>
      </c>
      <c r="B18" s="108">
        <v>312127</v>
      </c>
      <c r="C18" s="108">
        <v>42196</v>
      </c>
      <c r="D18" s="108">
        <v>236348</v>
      </c>
      <c r="E18" s="109">
        <f t="shared" si="1"/>
        <v>0.7572174147061933</v>
      </c>
      <c r="F18" s="110">
        <f t="shared" si="0"/>
        <v>0.9759366618842749</v>
      </c>
    </row>
    <row r="19" spans="1:6" ht="14.25">
      <c r="A19" s="111" t="s">
        <v>73</v>
      </c>
      <c r="B19" s="108">
        <v>10849</v>
      </c>
      <c r="C19" s="108">
        <v>2257</v>
      </c>
      <c r="D19" s="108">
        <v>9239</v>
      </c>
      <c r="E19" s="109">
        <f t="shared" si="1"/>
        <v>0.8515992257350908</v>
      </c>
      <c r="F19" s="110">
        <f t="shared" si="0"/>
        <v>1.097580284718642</v>
      </c>
    </row>
    <row r="20" spans="1:6" ht="14.25">
      <c r="A20" s="111" t="s">
        <v>74</v>
      </c>
      <c r="B20" s="108">
        <v>3375</v>
      </c>
      <c r="C20" s="108">
        <v>550</v>
      </c>
      <c r="D20" s="108">
        <v>2663</v>
      </c>
      <c r="E20" s="109">
        <f t="shared" si="1"/>
        <v>0.7890370370370371</v>
      </c>
      <c r="F20" s="110">
        <f t="shared" si="0"/>
        <v>1.0169472559314696</v>
      </c>
    </row>
    <row r="21" spans="1:6" ht="14.25">
      <c r="A21" s="111" t="s">
        <v>75</v>
      </c>
      <c r="B21" s="108">
        <v>11425</v>
      </c>
      <c r="C21" s="108">
        <v>4357</v>
      </c>
      <c r="D21" s="108">
        <v>9750</v>
      </c>
      <c r="E21" s="109">
        <f t="shared" si="1"/>
        <v>0.8533916849015317</v>
      </c>
      <c r="F21" s="110">
        <f t="shared" si="0"/>
        <v>1.0998904886065688</v>
      </c>
    </row>
    <row r="22" spans="1:6" ht="14.25">
      <c r="A22" s="111" t="s">
        <v>76</v>
      </c>
      <c r="B22" s="108">
        <v>3546</v>
      </c>
      <c r="C22" s="108">
        <v>735</v>
      </c>
      <c r="D22" s="108">
        <v>2905</v>
      </c>
      <c r="E22" s="109">
        <f t="shared" si="1"/>
        <v>0.8192329385222786</v>
      </c>
      <c r="F22" s="110">
        <f t="shared" si="0"/>
        <v>1.0558651238063486</v>
      </c>
    </row>
    <row r="23" spans="1:6" ht="14.25">
      <c r="A23" s="111" t="s">
        <v>77</v>
      </c>
      <c r="B23" s="108">
        <v>30783</v>
      </c>
      <c r="C23" s="108">
        <v>2233</v>
      </c>
      <c r="D23" s="108">
        <v>21742</v>
      </c>
      <c r="E23" s="109">
        <f t="shared" si="1"/>
        <v>0.7062989312282754</v>
      </c>
      <c r="F23" s="110">
        <f t="shared" si="0"/>
        <v>0.910310576392131</v>
      </c>
    </row>
    <row r="24" spans="1:6" ht="14.25">
      <c r="A24" s="111" t="s">
        <v>78</v>
      </c>
      <c r="B24" s="108">
        <v>7818</v>
      </c>
      <c r="C24" s="108">
        <v>1147</v>
      </c>
      <c r="D24" s="108">
        <v>6102</v>
      </c>
      <c r="E24" s="109">
        <f t="shared" si="1"/>
        <v>0.7805065234075211</v>
      </c>
      <c r="F24" s="110">
        <f t="shared" si="0"/>
        <v>1.0059527372713588</v>
      </c>
    </row>
    <row r="25" spans="1:6" ht="14.25">
      <c r="A25" s="111" t="s">
        <v>79</v>
      </c>
      <c r="B25" s="108">
        <v>40790</v>
      </c>
      <c r="C25" s="108">
        <v>1560</v>
      </c>
      <c r="D25" s="108">
        <v>22211</v>
      </c>
      <c r="E25" s="109">
        <f t="shared" si="1"/>
        <v>0.5445207158617308</v>
      </c>
      <c r="F25" s="110">
        <f t="shared" si="0"/>
        <v>0.7018033651155895</v>
      </c>
    </row>
    <row r="26" spans="1:6" ht="14.25">
      <c r="A26" s="111" t="s">
        <v>80</v>
      </c>
      <c r="B26" s="108">
        <v>4895</v>
      </c>
      <c r="C26" s="108">
        <v>543</v>
      </c>
      <c r="D26" s="108">
        <v>3825</v>
      </c>
      <c r="E26" s="109">
        <f t="shared" si="1"/>
        <v>0.7814096016343207</v>
      </c>
      <c r="F26" s="110">
        <f t="shared" si="0"/>
        <v>1.0071166660624382</v>
      </c>
    </row>
    <row r="27" spans="1:6" ht="14.25">
      <c r="A27" s="111" t="s">
        <v>81</v>
      </c>
      <c r="B27" s="108">
        <v>3125</v>
      </c>
      <c r="C27" s="108">
        <v>468</v>
      </c>
      <c r="D27" s="108">
        <v>2544</v>
      </c>
      <c r="E27" s="109">
        <f t="shared" si="1"/>
        <v>0.81408</v>
      </c>
      <c r="F27" s="110">
        <f t="shared" si="0"/>
        <v>1.0492237794280252</v>
      </c>
    </row>
    <row r="28" spans="1:6" ht="14.25">
      <c r="A28" s="111" t="s">
        <v>82</v>
      </c>
      <c r="B28" s="108">
        <v>18255</v>
      </c>
      <c r="C28" s="108">
        <v>3347</v>
      </c>
      <c r="D28" s="108">
        <v>14181</v>
      </c>
      <c r="E28" s="109">
        <f t="shared" si="1"/>
        <v>0.7768282662284306</v>
      </c>
      <c r="F28" s="110">
        <f t="shared" si="0"/>
        <v>1.0012120300937428</v>
      </c>
    </row>
    <row r="29" spans="1:6" ht="14.25">
      <c r="A29" s="111" t="s">
        <v>83</v>
      </c>
      <c r="B29" s="108">
        <v>4131</v>
      </c>
      <c r="C29" s="108">
        <v>353</v>
      </c>
      <c r="D29" s="108">
        <v>3198</v>
      </c>
      <c r="E29" s="109">
        <f t="shared" si="1"/>
        <v>0.7741466957153231</v>
      </c>
      <c r="F29" s="110">
        <f t="shared" si="0"/>
        <v>0.9977558985728047</v>
      </c>
    </row>
    <row r="30" spans="1:6" ht="14.25">
      <c r="A30" s="111" t="s">
        <v>84</v>
      </c>
      <c r="B30" s="108">
        <v>87062</v>
      </c>
      <c r="C30" s="108">
        <v>11318</v>
      </c>
      <c r="D30" s="108">
        <v>67743</v>
      </c>
      <c r="E30" s="109">
        <f t="shared" si="1"/>
        <v>0.7781006638946958</v>
      </c>
      <c r="F30" s="110">
        <f t="shared" si="0"/>
        <v>1.002851954779688</v>
      </c>
    </row>
    <row r="31" spans="1:6" ht="14.25">
      <c r="A31" s="111" t="s">
        <v>85</v>
      </c>
      <c r="B31" s="108">
        <v>41778</v>
      </c>
      <c r="C31" s="108">
        <v>5539</v>
      </c>
      <c r="D31" s="108">
        <v>33690</v>
      </c>
      <c r="E31" s="109">
        <f t="shared" si="1"/>
        <v>0.8064052850782708</v>
      </c>
      <c r="F31" s="110">
        <f t="shared" si="0"/>
        <v>1.0393322535384206</v>
      </c>
    </row>
    <row r="32" spans="1:6" ht="14.25">
      <c r="A32" s="111" t="s">
        <v>86</v>
      </c>
      <c r="B32" s="108">
        <v>13425</v>
      </c>
      <c r="C32" s="108">
        <v>2201</v>
      </c>
      <c r="D32" s="108">
        <v>10872</v>
      </c>
      <c r="E32" s="109">
        <f t="shared" si="1"/>
        <v>0.8098324022346368</v>
      </c>
      <c r="F32" s="110">
        <f t="shared" si="0"/>
        <v>1.043749279893748</v>
      </c>
    </row>
    <row r="33" spans="1:6" ht="14.25">
      <c r="A33" s="111" t="s">
        <v>87</v>
      </c>
      <c r="B33" s="108">
        <v>1080</v>
      </c>
      <c r="C33" s="108">
        <v>90</v>
      </c>
      <c r="D33" s="108">
        <v>839</v>
      </c>
      <c r="E33" s="109">
        <f t="shared" si="1"/>
        <v>0.7768518518518519</v>
      </c>
      <c r="F33" s="110">
        <f t="shared" si="0"/>
        <v>1.001242428330951</v>
      </c>
    </row>
    <row r="34" spans="1:6" ht="14.25">
      <c r="A34" s="111" t="s">
        <v>88</v>
      </c>
      <c r="B34" s="108">
        <v>5313</v>
      </c>
      <c r="C34" s="108">
        <v>1195</v>
      </c>
      <c r="D34" s="108">
        <v>4346</v>
      </c>
      <c r="E34" s="109">
        <f t="shared" si="1"/>
        <v>0.8179936006022962</v>
      </c>
      <c r="F34" s="110">
        <f t="shared" si="0"/>
        <v>1.054267808043288</v>
      </c>
    </row>
    <row r="35" spans="1:6" ht="14.25">
      <c r="A35" s="111" t="s">
        <v>89</v>
      </c>
      <c r="B35" s="108">
        <v>6764</v>
      </c>
      <c r="C35" s="108">
        <v>701</v>
      </c>
      <c r="D35" s="108">
        <v>5334</v>
      </c>
      <c r="E35" s="109">
        <f t="shared" si="1"/>
        <v>0.7885866351271437</v>
      </c>
      <c r="F35" s="110">
        <f t="shared" si="0"/>
        <v>1.0163667572161592</v>
      </c>
    </row>
    <row r="36" spans="1:6" ht="14.25">
      <c r="A36" s="111" t="s">
        <v>90</v>
      </c>
      <c r="B36" s="108">
        <v>15503</v>
      </c>
      <c r="C36" s="108">
        <v>2659</v>
      </c>
      <c r="D36" s="108">
        <v>13171</v>
      </c>
      <c r="E36" s="109">
        <f t="shared" si="1"/>
        <v>0.8495775011288138</v>
      </c>
      <c r="F36" s="110">
        <f t="shared" si="0"/>
        <v>1.0949745929778296</v>
      </c>
    </row>
    <row r="37" spans="1:6" ht="14.25">
      <c r="A37" s="111" t="s">
        <v>91</v>
      </c>
      <c r="B37" s="108">
        <v>1216</v>
      </c>
      <c r="C37" s="108">
        <v>495</v>
      </c>
      <c r="D37" s="108">
        <v>1085</v>
      </c>
      <c r="E37" s="109">
        <f t="shared" si="1"/>
        <v>0.8922697368421053</v>
      </c>
      <c r="F37" s="110">
        <f t="shared" si="0"/>
        <v>1.149998311663133</v>
      </c>
    </row>
    <row r="38" spans="1:6" ht="14.25">
      <c r="A38" s="111" t="s">
        <v>92</v>
      </c>
      <c r="B38" s="108">
        <v>994</v>
      </c>
      <c r="C38" s="108">
        <v>448</v>
      </c>
      <c r="D38" s="108">
        <v>908</v>
      </c>
      <c r="E38" s="109">
        <f t="shared" si="1"/>
        <v>0.9134808853118712</v>
      </c>
      <c r="F38" s="110">
        <f t="shared" si="0"/>
        <v>1.1773362162467818</v>
      </c>
    </row>
    <row r="39" spans="1:6" ht="14.25">
      <c r="A39" s="107" t="s">
        <v>93</v>
      </c>
      <c r="B39" s="108">
        <v>1056454</v>
      </c>
      <c r="C39" s="108">
        <v>181626</v>
      </c>
      <c r="D39" s="108">
        <v>828545</v>
      </c>
      <c r="E39" s="109">
        <f t="shared" si="1"/>
        <v>0.7842698309628247</v>
      </c>
      <c r="F39" s="110">
        <f t="shared" si="0"/>
        <v>1.0108030612890544</v>
      </c>
    </row>
    <row r="40" spans="1:6" ht="14.25">
      <c r="A40" s="111" t="s">
        <v>94</v>
      </c>
      <c r="B40" s="108">
        <v>113678</v>
      </c>
      <c r="C40" s="108">
        <v>21086</v>
      </c>
      <c r="D40" s="108">
        <v>88804</v>
      </c>
      <c r="E40" s="109">
        <f t="shared" si="1"/>
        <v>0.7811889723605271</v>
      </c>
      <c r="F40" s="110">
        <f t="shared" si="0"/>
        <v>1.006832308897906</v>
      </c>
    </row>
    <row r="41" spans="1:6" ht="14.25">
      <c r="A41" s="111" t="s">
        <v>95</v>
      </c>
      <c r="B41" s="108">
        <v>32895</v>
      </c>
      <c r="C41" s="108">
        <v>4739</v>
      </c>
      <c r="D41" s="108">
        <v>26415</v>
      </c>
      <c r="E41" s="109">
        <f t="shared" si="1"/>
        <v>0.8030095759233926</v>
      </c>
      <c r="F41" s="110">
        <f t="shared" si="0"/>
        <v>1.0349557072612492</v>
      </c>
    </row>
    <row r="42" spans="1:6" ht="14.25">
      <c r="A42" s="111" t="s">
        <v>96</v>
      </c>
      <c r="B42" s="108">
        <v>12575</v>
      </c>
      <c r="C42" s="108">
        <v>1643</v>
      </c>
      <c r="D42" s="108">
        <v>9003</v>
      </c>
      <c r="E42" s="109">
        <f t="shared" si="1"/>
        <v>0.7159443339960239</v>
      </c>
      <c r="F42" s="110">
        <f t="shared" si="0"/>
        <v>0.9227420154964974</v>
      </c>
    </row>
    <row r="43" spans="1:6" ht="14.25">
      <c r="A43" s="111" t="s">
        <v>97</v>
      </c>
      <c r="B43" s="108">
        <v>12856</v>
      </c>
      <c r="C43" s="108">
        <v>3138</v>
      </c>
      <c r="D43" s="108">
        <v>11359</v>
      </c>
      <c r="E43" s="109">
        <f t="shared" si="1"/>
        <v>0.8835563161169881</v>
      </c>
      <c r="F43" s="110">
        <f t="shared" si="0"/>
        <v>1.1387680539182505</v>
      </c>
    </row>
    <row r="44" spans="1:6" ht="14.25">
      <c r="A44" s="111" t="s">
        <v>98</v>
      </c>
      <c r="B44" s="108">
        <v>2477</v>
      </c>
      <c r="C44" s="108">
        <v>161</v>
      </c>
      <c r="D44" s="108">
        <v>2006</v>
      </c>
      <c r="E44" s="109">
        <f t="shared" si="1"/>
        <v>0.8098506257569641</v>
      </c>
      <c r="F44" s="110">
        <f t="shared" si="0"/>
        <v>1.0437727672082266</v>
      </c>
    </row>
    <row r="45" spans="1:6" ht="14.25">
      <c r="A45" s="111" t="s">
        <v>99</v>
      </c>
      <c r="B45" s="108">
        <v>32</v>
      </c>
      <c r="C45" s="108">
        <v>0</v>
      </c>
      <c r="D45" s="108">
        <v>27</v>
      </c>
      <c r="E45" s="109">
        <f t="shared" si="1"/>
        <v>0.84375</v>
      </c>
      <c r="F45" s="110">
        <f t="shared" si="0"/>
        <v>1.0874638412593312</v>
      </c>
    </row>
    <row r="46" spans="1:6" ht="14.25">
      <c r="A46" s="111" t="s">
        <v>100</v>
      </c>
      <c r="B46" s="108">
        <v>7370</v>
      </c>
      <c r="C46" s="108">
        <v>464</v>
      </c>
      <c r="D46" s="108">
        <v>6137</v>
      </c>
      <c r="E46" s="109">
        <f t="shared" si="1"/>
        <v>0.8327001356852103</v>
      </c>
      <c r="F46" s="110">
        <f t="shared" si="0"/>
        <v>1.0732222674600356</v>
      </c>
    </row>
    <row r="47" spans="1:6" ht="14.25">
      <c r="A47" s="111" t="s">
        <v>101</v>
      </c>
      <c r="B47" s="108">
        <v>5344</v>
      </c>
      <c r="C47" s="108">
        <v>1416</v>
      </c>
      <c r="D47" s="108">
        <v>4571</v>
      </c>
      <c r="E47" s="109">
        <f t="shared" si="1"/>
        <v>0.8553517964071856</v>
      </c>
      <c r="F47" s="110">
        <f t="shared" si="0"/>
        <v>1.1024167705469956</v>
      </c>
    </row>
    <row r="48" spans="1:6" ht="14.25">
      <c r="A48" s="111" t="s">
        <v>102</v>
      </c>
      <c r="B48" s="108">
        <v>55211</v>
      </c>
      <c r="C48" s="108">
        <v>13768</v>
      </c>
      <c r="D48" s="108">
        <v>45602</v>
      </c>
      <c r="E48" s="109">
        <f t="shared" si="1"/>
        <v>0.8259585952074767</v>
      </c>
      <c r="F48" s="110">
        <f t="shared" si="0"/>
        <v>1.0645334597516842</v>
      </c>
    </row>
    <row r="49" spans="1:6" ht="14.25">
      <c r="A49" s="111" t="s">
        <v>103</v>
      </c>
      <c r="B49" s="108">
        <v>7311</v>
      </c>
      <c r="C49" s="108">
        <v>611</v>
      </c>
      <c r="D49" s="108">
        <v>6060</v>
      </c>
      <c r="E49" s="109">
        <f t="shared" si="1"/>
        <v>0.8288879770209274</v>
      </c>
      <c r="F49" s="110">
        <f t="shared" si="0"/>
        <v>1.0683089818842715</v>
      </c>
    </row>
    <row r="50" spans="1:6" ht="14.25">
      <c r="A50" s="111" t="s">
        <v>104</v>
      </c>
      <c r="B50" s="108">
        <v>91338</v>
      </c>
      <c r="C50" s="108">
        <v>9458</v>
      </c>
      <c r="D50" s="108">
        <v>67634</v>
      </c>
      <c r="E50" s="109">
        <f t="shared" si="1"/>
        <v>0.7404804134095339</v>
      </c>
      <c r="F50" s="110">
        <f t="shared" si="0"/>
        <v>0.9543652441405976</v>
      </c>
    </row>
    <row r="51" spans="1:6" ht="14.25">
      <c r="A51" s="111" t="s">
        <v>105</v>
      </c>
      <c r="B51" s="108">
        <v>15411</v>
      </c>
      <c r="C51" s="108">
        <v>1153</v>
      </c>
      <c r="D51" s="108">
        <v>13234</v>
      </c>
      <c r="E51" s="109">
        <f t="shared" si="1"/>
        <v>0.858737265589514</v>
      </c>
      <c r="F51" s="110">
        <f t="shared" si="0"/>
        <v>1.106780119076157</v>
      </c>
    </row>
    <row r="52" spans="1:6" ht="14.25">
      <c r="A52" s="111" t="s">
        <v>106</v>
      </c>
      <c r="B52" s="108">
        <v>6168</v>
      </c>
      <c r="C52" s="108">
        <v>874</v>
      </c>
      <c r="D52" s="108">
        <v>5313</v>
      </c>
      <c r="E52" s="109">
        <f t="shared" si="1"/>
        <v>0.8613813229571985</v>
      </c>
      <c r="F52" s="110">
        <f t="shared" si="0"/>
        <v>1.1101879019283907</v>
      </c>
    </row>
    <row r="53" spans="1:6" ht="14.25">
      <c r="A53" s="111" t="s">
        <v>107</v>
      </c>
      <c r="B53" s="108">
        <v>106395</v>
      </c>
      <c r="C53" s="108">
        <v>15451</v>
      </c>
      <c r="D53" s="108">
        <v>81394</v>
      </c>
      <c r="E53" s="109">
        <f t="shared" si="1"/>
        <v>0.765017153061704</v>
      </c>
      <c r="F53" s="110">
        <f t="shared" si="0"/>
        <v>0.9859893237306766</v>
      </c>
    </row>
    <row r="54" spans="1:6" ht="14.25">
      <c r="A54" s="111" t="s">
        <v>108</v>
      </c>
      <c r="B54" s="108">
        <v>111720</v>
      </c>
      <c r="C54" s="108">
        <v>24732</v>
      </c>
      <c r="D54" s="108">
        <v>89152</v>
      </c>
      <c r="E54" s="109">
        <f t="shared" si="1"/>
        <v>0.7979949874686717</v>
      </c>
      <c r="F54" s="110">
        <f t="shared" si="0"/>
        <v>1.0284926748188132</v>
      </c>
    </row>
    <row r="55" spans="1:6" ht="14.25">
      <c r="A55" s="111" t="s">
        <v>109</v>
      </c>
      <c r="B55" s="108">
        <v>7990</v>
      </c>
      <c r="C55" s="108">
        <v>2792</v>
      </c>
      <c r="D55" s="108">
        <v>7261</v>
      </c>
      <c r="E55" s="109">
        <f t="shared" si="1"/>
        <v>0.9087609511889863</v>
      </c>
      <c r="F55" s="110">
        <f t="shared" si="0"/>
        <v>1.1712529478713583</v>
      </c>
    </row>
    <row r="56" spans="1:6" ht="14.25">
      <c r="A56" s="111" t="s">
        <v>110</v>
      </c>
      <c r="B56" s="108">
        <v>61719</v>
      </c>
      <c r="C56" s="108">
        <v>10005</v>
      </c>
      <c r="D56" s="108">
        <v>45851</v>
      </c>
      <c r="E56" s="109">
        <f t="shared" si="1"/>
        <v>0.7428992692687827</v>
      </c>
      <c r="F56" s="110">
        <f t="shared" si="0"/>
        <v>0.957482776921814</v>
      </c>
    </row>
    <row r="57" spans="1:6" ht="14.25">
      <c r="A57" s="111" t="s">
        <v>111</v>
      </c>
      <c r="B57" s="108">
        <v>410</v>
      </c>
      <c r="C57" s="108">
        <v>54</v>
      </c>
      <c r="D57" s="108">
        <v>138</v>
      </c>
      <c r="E57" s="109">
        <f t="shared" si="1"/>
        <v>0.33658536585365856</v>
      </c>
      <c r="F57" s="110">
        <f t="shared" si="0"/>
        <v>0.4338067139115815</v>
      </c>
    </row>
    <row r="58" spans="1:6" ht="14.25">
      <c r="A58" s="111" t="s">
        <v>112</v>
      </c>
      <c r="B58" s="108">
        <v>18604</v>
      </c>
      <c r="C58" s="108">
        <v>1830</v>
      </c>
      <c r="D58" s="108">
        <v>13763</v>
      </c>
      <c r="E58" s="109">
        <f t="shared" si="1"/>
        <v>0.7397871425499892</v>
      </c>
      <c r="F58" s="110">
        <f t="shared" si="0"/>
        <v>0.9534717247427268</v>
      </c>
    </row>
    <row r="59" spans="1:6" ht="14.25">
      <c r="A59" s="111" t="s">
        <v>113</v>
      </c>
      <c r="B59" s="108">
        <v>18773</v>
      </c>
      <c r="C59" s="108">
        <v>4396</v>
      </c>
      <c r="D59" s="108">
        <v>16148</v>
      </c>
      <c r="E59" s="109">
        <f t="shared" si="1"/>
        <v>0.8601715229318703</v>
      </c>
      <c r="F59" s="110">
        <f t="shared" si="0"/>
        <v>1.1086286559637102</v>
      </c>
    </row>
    <row r="60" spans="1:6" ht="14.25">
      <c r="A60" s="111" t="s">
        <v>114</v>
      </c>
      <c r="B60" s="108">
        <v>27989</v>
      </c>
      <c r="C60" s="108">
        <v>11910</v>
      </c>
      <c r="D60" s="108">
        <v>26209</v>
      </c>
      <c r="E60" s="109">
        <f t="shared" si="1"/>
        <v>0.9364035871235128</v>
      </c>
      <c r="F60" s="110">
        <f t="shared" si="0"/>
        <v>1.206880049567232</v>
      </c>
    </row>
    <row r="61" spans="1:6" ht="14.25">
      <c r="A61" s="111" t="s">
        <v>115</v>
      </c>
      <c r="B61" s="108">
        <v>21</v>
      </c>
      <c r="C61" s="108">
        <v>16</v>
      </c>
      <c r="D61" s="108">
        <v>19</v>
      </c>
      <c r="E61" s="109">
        <f t="shared" si="1"/>
        <v>0.9047619047619048</v>
      </c>
      <c r="F61" s="110">
        <f t="shared" si="0"/>
        <v>1.166098792743692</v>
      </c>
    </row>
    <row r="62" spans="1:6" ht="14.25">
      <c r="A62" s="111" t="s">
        <v>116</v>
      </c>
      <c r="B62" s="108">
        <v>128697</v>
      </c>
      <c r="C62" s="108">
        <v>22264</v>
      </c>
      <c r="D62" s="108">
        <v>101585</v>
      </c>
      <c r="E62" s="109">
        <f t="shared" si="1"/>
        <v>0.7893346387250674</v>
      </c>
      <c r="F62" s="110">
        <f t="shared" si="0"/>
        <v>1.0173308186868246</v>
      </c>
    </row>
    <row r="63" spans="1:6" ht="14.25">
      <c r="A63" s="111" t="s">
        <v>117</v>
      </c>
      <c r="B63" s="108">
        <v>77575</v>
      </c>
      <c r="C63" s="108">
        <v>9258</v>
      </c>
      <c r="D63" s="108">
        <v>54878</v>
      </c>
      <c r="E63" s="109">
        <f t="shared" si="1"/>
        <v>0.7074186271350306</v>
      </c>
      <c r="F63" s="110">
        <f t="shared" si="0"/>
        <v>0.9117536920209338</v>
      </c>
    </row>
    <row r="64" spans="1:6" ht="14.25">
      <c r="A64" s="111" t="s">
        <v>118</v>
      </c>
      <c r="B64" s="108">
        <v>8</v>
      </c>
      <c r="C64" s="108">
        <v>0</v>
      </c>
      <c r="D64" s="108">
        <v>6</v>
      </c>
      <c r="E64" s="109">
        <f t="shared" si="1"/>
        <v>0.75</v>
      </c>
      <c r="F64" s="110">
        <f t="shared" si="0"/>
        <v>0.96663452556385</v>
      </c>
    </row>
    <row r="65" spans="1:6" ht="14.25">
      <c r="A65" s="111" t="s">
        <v>119</v>
      </c>
      <c r="B65" s="108">
        <v>14065</v>
      </c>
      <c r="C65" s="108">
        <v>1410</v>
      </c>
      <c r="D65" s="108">
        <v>11566</v>
      </c>
      <c r="E65" s="109">
        <f t="shared" si="1"/>
        <v>0.8223249200142196</v>
      </c>
      <c r="F65" s="110">
        <f t="shared" si="0"/>
        <v>1.0598502118897015</v>
      </c>
    </row>
    <row r="66" spans="1:6" ht="14.25">
      <c r="A66" s="111" t="s">
        <v>120</v>
      </c>
      <c r="B66" s="108">
        <v>4664</v>
      </c>
      <c r="C66" s="108">
        <v>311</v>
      </c>
      <c r="D66" s="108">
        <v>3445</v>
      </c>
      <c r="E66" s="109">
        <f t="shared" si="1"/>
        <v>0.7386363636363636</v>
      </c>
      <c r="F66" s="110">
        <f t="shared" si="0"/>
        <v>0.9519885479037916</v>
      </c>
    </row>
    <row r="67" spans="1:6" ht="14.25">
      <c r="A67" s="111" t="s">
        <v>121</v>
      </c>
      <c r="B67" s="108">
        <v>17026</v>
      </c>
      <c r="C67" s="108">
        <v>2576</v>
      </c>
      <c r="D67" s="108">
        <v>14059</v>
      </c>
      <c r="E67" s="109">
        <f t="shared" si="1"/>
        <v>0.8257371079525432</v>
      </c>
      <c r="F67" s="110">
        <f t="shared" si="0"/>
        <v>1.0642479967815628</v>
      </c>
    </row>
    <row r="68" spans="1:6" ht="14.25">
      <c r="A68" s="111" t="s">
        <v>122</v>
      </c>
      <c r="B68" s="108">
        <v>98132</v>
      </c>
      <c r="C68" s="108">
        <v>16110</v>
      </c>
      <c r="D68" s="108">
        <v>76906</v>
      </c>
      <c r="E68" s="109">
        <f t="shared" si="1"/>
        <v>0.783699506786777</v>
      </c>
      <c r="F68" s="110">
        <f t="shared" si="0"/>
        <v>1.0100680012366126</v>
      </c>
    </row>
    <row r="69" spans="1:6" ht="14.25">
      <c r="A69" s="107" t="s">
        <v>123</v>
      </c>
      <c r="B69" s="108">
        <v>286127</v>
      </c>
      <c r="C69" s="108">
        <v>40220</v>
      </c>
      <c r="D69" s="108">
        <v>220600</v>
      </c>
      <c r="E69" s="109">
        <f t="shared" si="1"/>
        <v>0.770986310274808</v>
      </c>
      <c r="F69" s="110">
        <f t="shared" si="0"/>
        <v>0.9936826483316163</v>
      </c>
    </row>
    <row r="70" spans="1:6" ht="14.25">
      <c r="A70" s="111" t="s">
        <v>124</v>
      </c>
      <c r="B70" s="108">
        <v>3312</v>
      </c>
      <c r="C70" s="108">
        <v>738</v>
      </c>
      <c r="D70" s="108">
        <v>2729</v>
      </c>
      <c r="E70" s="109">
        <f t="shared" si="1"/>
        <v>0.8239734299516909</v>
      </c>
      <c r="F70" s="110">
        <f t="shared" si="0"/>
        <v>1.0619748873847612</v>
      </c>
    </row>
    <row r="71" spans="1:6" ht="14.25">
      <c r="A71" s="111" t="s">
        <v>125</v>
      </c>
      <c r="B71" s="108">
        <v>15311</v>
      </c>
      <c r="C71" s="108">
        <v>3740</v>
      </c>
      <c r="D71" s="108">
        <v>12266</v>
      </c>
      <c r="E71" s="109">
        <f t="shared" si="1"/>
        <v>0.8011233753510548</v>
      </c>
      <c r="F71" s="110">
        <f aca="true" t="shared" si="2" ref="F71:F134">E71/$E$200</f>
        <v>1.0325246851341026</v>
      </c>
    </row>
    <row r="72" spans="1:6" ht="14.25">
      <c r="A72" s="111" t="s">
        <v>126</v>
      </c>
      <c r="B72" s="108">
        <v>7684</v>
      </c>
      <c r="C72" s="108">
        <v>1260</v>
      </c>
      <c r="D72" s="108">
        <v>6010</v>
      </c>
      <c r="E72" s="109">
        <f aca="true" t="shared" si="3" ref="E72:E135">D72/B72</f>
        <v>0.782144716293597</v>
      </c>
      <c r="F72" s="110">
        <f t="shared" si="2"/>
        <v>1.0080641156756442</v>
      </c>
    </row>
    <row r="73" spans="1:6" ht="14.25">
      <c r="A73" s="111" t="s">
        <v>127</v>
      </c>
      <c r="B73" s="108">
        <v>732</v>
      </c>
      <c r="C73" s="108">
        <v>333</v>
      </c>
      <c r="D73" s="108">
        <v>671</v>
      </c>
      <c r="E73" s="109">
        <f t="shared" si="3"/>
        <v>0.9166666666666666</v>
      </c>
      <c r="F73" s="110">
        <f t="shared" si="2"/>
        <v>1.181442197911372</v>
      </c>
    </row>
    <row r="74" spans="1:6" ht="14.25">
      <c r="A74" s="111" t="s">
        <v>128</v>
      </c>
      <c r="B74" s="108">
        <v>2997</v>
      </c>
      <c r="C74" s="108">
        <v>451</v>
      </c>
      <c r="D74" s="108">
        <v>2388</v>
      </c>
      <c r="E74" s="109">
        <f t="shared" si="3"/>
        <v>0.7967967967967968</v>
      </c>
      <c r="F74" s="110">
        <f t="shared" si="2"/>
        <v>1.0269483915232893</v>
      </c>
    </row>
    <row r="75" spans="1:6" ht="14.25">
      <c r="A75" s="111" t="s">
        <v>129</v>
      </c>
      <c r="B75" s="108">
        <v>150181</v>
      </c>
      <c r="C75" s="108">
        <v>20613</v>
      </c>
      <c r="D75" s="108">
        <v>114555</v>
      </c>
      <c r="E75" s="109">
        <f t="shared" si="3"/>
        <v>0.7627795793076354</v>
      </c>
      <c r="F75" s="110">
        <f t="shared" si="2"/>
        <v>0.9831054356717723</v>
      </c>
    </row>
    <row r="76" spans="1:6" ht="14.25">
      <c r="A76" s="111" t="s">
        <v>130</v>
      </c>
      <c r="B76" s="108">
        <v>7002</v>
      </c>
      <c r="C76" s="108">
        <v>827</v>
      </c>
      <c r="D76" s="108">
        <v>5427</v>
      </c>
      <c r="E76" s="109">
        <f t="shared" si="3"/>
        <v>0.7750642673521851</v>
      </c>
      <c r="F76" s="110">
        <f t="shared" si="2"/>
        <v>0.9989385071379633</v>
      </c>
    </row>
    <row r="77" spans="1:6" ht="14.25">
      <c r="A77" s="111" t="s">
        <v>131</v>
      </c>
      <c r="B77" s="108">
        <v>82840</v>
      </c>
      <c r="C77" s="108">
        <v>9489</v>
      </c>
      <c r="D77" s="108">
        <v>63492</v>
      </c>
      <c r="E77" s="109">
        <f t="shared" si="3"/>
        <v>0.766441332689522</v>
      </c>
      <c r="F77" s="110">
        <f t="shared" si="2"/>
        <v>0.9878248719958146</v>
      </c>
    </row>
    <row r="78" spans="1:6" ht="14.25">
      <c r="A78" s="111" t="s">
        <v>132</v>
      </c>
      <c r="B78" s="108">
        <v>7609</v>
      </c>
      <c r="C78" s="108">
        <v>691</v>
      </c>
      <c r="D78" s="108">
        <v>6311</v>
      </c>
      <c r="E78" s="109">
        <f t="shared" si="3"/>
        <v>0.8294125377842029</v>
      </c>
      <c r="F78" s="110">
        <f t="shared" si="2"/>
        <v>1.0689850599436557</v>
      </c>
    </row>
    <row r="79" spans="1:6" ht="14.25">
      <c r="A79" s="111" t="s">
        <v>133</v>
      </c>
      <c r="B79" s="108">
        <v>8459</v>
      </c>
      <c r="C79" s="108">
        <v>2078</v>
      </c>
      <c r="D79" s="108">
        <v>6751</v>
      </c>
      <c r="E79" s="109">
        <f t="shared" si="3"/>
        <v>0.7980848800094574</v>
      </c>
      <c r="F79" s="110">
        <f t="shared" si="2"/>
        <v>1.0286085324634986</v>
      </c>
    </row>
    <row r="80" spans="1:6" ht="14.25">
      <c r="A80" s="107" t="s">
        <v>134</v>
      </c>
      <c r="B80" s="108">
        <v>650725</v>
      </c>
      <c r="C80" s="108">
        <v>141054</v>
      </c>
      <c r="D80" s="108">
        <v>503832</v>
      </c>
      <c r="E80" s="109">
        <f t="shared" si="3"/>
        <v>0.774262553305928</v>
      </c>
      <c r="F80" s="110">
        <f t="shared" si="2"/>
        <v>0.9979052211689744</v>
      </c>
    </row>
    <row r="81" spans="1:6" ht="14.25">
      <c r="A81" s="111" t="s">
        <v>135</v>
      </c>
      <c r="B81" s="108">
        <v>8987</v>
      </c>
      <c r="C81" s="108">
        <v>1375</v>
      </c>
      <c r="D81" s="108">
        <v>7631</v>
      </c>
      <c r="E81" s="109">
        <f t="shared" si="3"/>
        <v>0.8491153888950707</v>
      </c>
      <c r="F81" s="110">
        <f t="shared" si="2"/>
        <v>1.0943790014580674</v>
      </c>
    </row>
    <row r="82" spans="1:6" ht="14.25">
      <c r="A82" s="111" t="s">
        <v>136</v>
      </c>
      <c r="B82" s="108">
        <v>6340</v>
      </c>
      <c r="C82" s="108">
        <v>421</v>
      </c>
      <c r="D82" s="108">
        <v>5183</v>
      </c>
      <c r="E82" s="109">
        <f t="shared" si="3"/>
        <v>0.8175078864353312</v>
      </c>
      <c r="F82" s="110">
        <f t="shared" si="2"/>
        <v>1.0536417972654961</v>
      </c>
    </row>
    <row r="83" spans="1:6" ht="14.25">
      <c r="A83" s="111" t="s">
        <v>137</v>
      </c>
      <c r="B83" s="108">
        <v>43449</v>
      </c>
      <c r="C83" s="108">
        <v>1379</v>
      </c>
      <c r="D83" s="108">
        <v>26974</v>
      </c>
      <c r="E83" s="109">
        <f t="shared" si="3"/>
        <v>0.6208198117332965</v>
      </c>
      <c r="F83" s="110">
        <f t="shared" si="2"/>
        <v>0.8001411522339382</v>
      </c>
    </row>
    <row r="84" spans="1:6" ht="14.25">
      <c r="A84" s="111" t="s">
        <v>138</v>
      </c>
      <c r="B84" s="108">
        <v>45554</v>
      </c>
      <c r="C84" s="108">
        <v>13126</v>
      </c>
      <c r="D84" s="108">
        <v>36793</v>
      </c>
      <c r="E84" s="109">
        <f t="shared" si="3"/>
        <v>0.8076787987882513</v>
      </c>
      <c r="F84" s="110">
        <f t="shared" si="2"/>
        <v>1.040973616632882</v>
      </c>
    </row>
    <row r="85" spans="1:6" ht="14.25">
      <c r="A85" s="111" t="s">
        <v>139</v>
      </c>
      <c r="B85" s="108">
        <v>3992</v>
      </c>
      <c r="C85" s="108">
        <v>1075</v>
      </c>
      <c r="D85" s="108">
        <v>3471</v>
      </c>
      <c r="E85" s="109">
        <f t="shared" si="3"/>
        <v>0.8694889779559118</v>
      </c>
      <c r="F85" s="110">
        <f t="shared" si="2"/>
        <v>1.120637420919213</v>
      </c>
    </row>
    <row r="86" spans="1:6" ht="14.25">
      <c r="A86" s="111" t="s">
        <v>140</v>
      </c>
      <c r="B86" s="108">
        <v>9325</v>
      </c>
      <c r="C86" s="108">
        <v>986</v>
      </c>
      <c r="D86" s="108">
        <v>5806</v>
      </c>
      <c r="E86" s="109">
        <f t="shared" si="3"/>
        <v>0.6226273458445041</v>
      </c>
      <c r="F86" s="110">
        <f t="shared" si="2"/>
        <v>0.8024707854046418</v>
      </c>
    </row>
    <row r="87" spans="1:6" ht="14.25">
      <c r="A87" s="111" t="s">
        <v>141</v>
      </c>
      <c r="B87" s="108">
        <v>12359</v>
      </c>
      <c r="C87" s="108">
        <v>1515</v>
      </c>
      <c r="D87" s="108">
        <v>8544</v>
      </c>
      <c r="E87" s="109">
        <f t="shared" si="3"/>
        <v>0.6913180678048386</v>
      </c>
      <c r="F87" s="110">
        <f t="shared" si="2"/>
        <v>0.8910025499816635</v>
      </c>
    </row>
    <row r="88" spans="1:6" ht="14.25">
      <c r="A88" s="111" t="s">
        <v>142</v>
      </c>
      <c r="B88" s="108">
        <v>1852</v>
      </c>
      <c r="C88" s="108">
        <v>562</v>
      </c>
      <c r="D88" s="108">
        <v>1510</v>
      </c>
      <c r="E88" s="109">
        <f t="shared" si="3"/>
        <v>0.8153347732181425</v>
      </c>
      <c r="F88" s="110">
        <f t="shared" si="2"/>
        <v>1.0508409889139045</v>
      </c>
    </row>
    <row r="89" spans="1:6" ht="14.25">
      <c r="A89" s="111" t="s">
        <v>143</v>
      </c>
      <c r="B89" s="108">
        <v>7430</v>
      </c>
      <c r="C89" s="108">
        <v>4238</v>
      </c>
      <c r="D89" s="108">
        <v>6866</v>
      </c>
      <c r="E89" s="109">
        <f t="shared" si="3"/>
        <v>0.9240915208613728</v>
      </c>
      <c r="F89" s="110">
        <f t="shared" si="2"/>
        <v>1.1910116917938796</v>
      </c>
    </row>
    <row r="90" spans="1:6" ht="14.25">
      <c r="A90" s="111" t="s">
        <v>144</v>
      </c>
      <c r="B90" s="108">
        <v>48719</v>
      </c>
      <c r="C90" s="108">
        <v>13014</v>
      </c>
      <c r="D90" s="108">
        <v>38227</v>
      </c>
      <c r="E90" s="109">
        <f t="shared" si="3"/>
        <v>0.7846425419240953</v>
      </c>
      <c r="F90" s="110">
        <f t="shared" si="2"/>
        <v>1.0112834283333483</v>
      </c>
    </row>
    <row r="91" spans="1:6" ht="14.25">
      <c r="A91" s="111" t="s">
        <v>145</v>
      </c>
      <c r="B91" s="108">
        <v>1951</v>
      </c>
      <c r="C91" s="108">
        <v>394</v>
      </c>
      <c r="D91" s="108">
        <v>1546</v>
      </c>
      <c r="E91" s="109">
        <f t="shared" si="3"/>
        <v>0.7924141465914916</v>
      </c>
      <c r="F91" s="110">
        <f t="shared" si="2"/>
        <v>1.0212998301873992</v>
      </c>
    </row>
    <row r="92" spans="1:6" ht="14.25">
      <c r="A92" s="111" t="s">
        <v>146</v>
      </c>
      <c r="B92" s="108">
        <v>7088</v>
      </c>
      <c r="C92" s="108">
        <v>1035</v>
      </c>
      <c r="D92" s="108">
        <v>5649</v>
      </c>
      <c r="E92" s="109">
        <f t="shared" si="3"/>
        <v>0.7969808126410836</v>
      </c>
      <c r="F92" s="110">
        <f t="shared" si="2"/>
        <v>1.0271855596144073</v>
      </c>
    </row>
    <row r="93" spans="1:6" ht="14.25">
      <c r="A93" s="111" t="s">
        <v>147</v>
      </c>
      <c r="B93" s="108">
        <v>54639</v>
      </c>
      <c r="C93" s="108">
        <v>4670</v>
      </c>
      <c r="D93" s="108">
        <v>36978</v>
      </c>
      <c r="E93" s="109">
        <f t="shared" si="3"/>
        <v>0.6767693405809038</v>
      </c>
      <c r="F93" s="110">
        <f t="shared" si="2"/>
        <v>0.8722514805981086</v>
      </c>
    </row>
    <row r="94" spans="1:6" ht="14.25">
      <c r="A94" s="111" t="s">
        <v>148</v>
      </c>
      <c r="B94" s="108">
        <v>84589</v>
      </c>
      <c r="C94" s="108">
        <v>25779</v>
      </c>
      <c r="D94" s="108">
        <v>68908</v>
      </c>
      <c r="E94" s="109">
        <f t="shared" si="3"/>
        <v>0.8146212864556858</v>
      </c>
      <c r="F94" s="110">
        <f t="shared" si="2"/>
        <v>1.04992141432974</v>
      </c>
    </row>
    <row r="95" spans="1:6" ht="14.25">
      <c r="A95" s="111" t="s">
        <v>149</v>
      </c>
      <c r="B95" s="108">
        <v>12803</v>
      </c>
      <c r="C95" s="108">
        <v>4963</v>
      </c>
      <c r="D95" s="108">
        <v>11179</v>
      </c>
      <c r="E95" s="109">
        <f t="shared" si="3"/>
        <v>0.8731547293603061</v>
      </c>
      <c r="F95" s="110">
        <f t="shared" si="2"/>
        <v>1.1253620100787085</v>
      </c>
    </row>
    <row r="96" spans="1:6" ht="14.25">
      <c r="A96" s="111" t="s">
        <v>150</v>
      </c>
      <c r="B96" s="108">
        <v>4875</v>
      </c>
      <c r="C96" s="108">
        <v>1088</v>
      </c>
      <c r="D96" s="108">
        <v>4088</v>
      </c>
      <c r="E96" s="109">
        <f t="shared" si="3"/>
        <v>0.8385641025641025</v>
      </c>
      <c r="F96" s="110">
        <f t="shared" si="2"/>
        <v>1.0807800179159024</v>
      </c>
    </row>
    <row r="97" spans="1:6" ht="14.25">
      <c r="A97" s="111" t="s">
        <v>151</v>
      </c>
      <c r="B97" s="108">
        <v>22551</v>
      </c>
      <c r="C97" s="108">
        <v>2445</v>
      </c>
      <c r="D97" s="108">
        <v>16174</v>
      </c>
      <c r="E97" s="109">
        <f t="shared" si="3"/>
        <v>0.7172187486142522</v>
      </c>
      <c r="F97" s="110">
        <f t="shared" si="2"/>
        <v>0.9243845397229811</v>
      </c>
    </row>
    <row r="98" spans="1:6" ht="14.25">
      <c r="A98" s="111" t="s">
        <v>152</v>
      </c>
      <c r="B98" s="108">
        <v>4392</v>
      </c>
      <c r="C98" s="108">
        <v>587</v>
      </c>
      <c r="D98" s="108">
        <v>3418</v>
      </c>
      <c r="E98" s="109">
        <f t="shared" si="3"/>
        <v>0.7782331511839709</v>
      </c>
      <c r="F98" s="110">
        <f t="shared" si="2"/>
        <v>1.0030227104970368</v>
      </c>
    </row>
    <row r="99" spans="1:6" ht="14.25">
      <c r="A99" s="111" t="s">
        <v>153</v>
      </c>
      <c r="B99" s="108">
        <v>6263</v>
      </c>
      <c r="C99" s="108">
        <v>754</v>
      </c>
      <c r="D99" s="108">
        <v>5002</v>
      </c>
      <c r="E99" s="109">
        <f t="shared" si="3"/>
        <v>0.7986587897173878</v>
      </c>
      <c r="F99" s="110">
        <f t="shared" si="2"/>
        <v>1.0293482137144876</v>
      </c>
    </row>
    <row r="100" spans="1:6" ht="14.25">
      <c r="A100" s="111" t="s">
        <v>154</v>
      </c>
      <c r="B100" s="108">
        <v>4264</v>
      </c>
      <c r="C100" s="108">
        <v>641</v>
      </c>
      <c r="D100" s="108">
        <v>3746</v>
      </c>
      <c r="E100" s="109">
        <f t="shared" si="3"/>
        <v>0.8785178236397748</v>
      </c>
      <c r="F100" s="110">
        <f t="shared" si="2"/>
        <v>1.1322742128712264</v>
      </c>
    </row>
    <row r="101" spans="1:6" ht="14.25">
      <c r="A101" s="111" t="s">
        <v>155</v>
      </c>
      <c r="B101" s="108">
        <v>116618</v>
      </c>
      <c r="C101" s="108">
        <v>32276</v>
      </c>
      <c r="D101" s="108">
        <v>93112</v>
      </c>
      <c r="E101" s="109">
        <f t="shared" si="3"/>
        <v>0.7984359189833473</v>
      </c>
      <c r="F101" s="110">
        <f t="shared" si="2"/>
        <v>1.029060967652806</v>
      </c>
    </row>
    <row r="102" spans="1:6" ht="14.25">
      <c r="A102" s="111" t="s">
        <v>156</v>
      </c>
      <c r="B102" s="108">
        <v>230</v>
      </c>
      <c r="C102" s="108">
        <v>79</v>
      </c>
      <c r="D102" s="108">
        <v>216</v>
      </c>
      <c r="E102" s="109">
        <f t="shared" si="3"/>
        <v>0.9391304347826087</v>
      </c>
      <c r="F102" s="110">
        <f t="shared" si="2"/>
        <v>1.210394536358212</v>
      </c>
    </row>
    <row r="103" spans="1:6" ht="14.25">
      <c r="A103" s="111" t="s">
        <v>157</v>
      </c>
      <c r="B103" s="108">
        <v>26548</v>
      </c>
      <c r="C103" s="108">
        <v>8482</v>
      </c>
      <c r="D103" s="108">
        <v>22121</v>
      </c>
      <c r="E103" s="109">
        <f t="shared" si="3"/>
        <v>0.8332454422178696</v>
      </c>
      <c r="F103" s="110">
        <f t="shared" si="2"/>
        <v>1.0739250836220142</v>
      </c>
    </row>
    <row r="104" spans="1:6" ht="14.25">
      <c r="A104" s="111" t="s">
        <v>158</v>
      </c>
      <c r="B104" s="108">
        <v>6541</v>
      </c>
      <c r="C104" s="108">
        <v>850</v>
      </c>
      <c r="D104" s="108">
        <v>5514</v>
      </c>
      <c r="E104" s="109">
        <f t="shared" si="3"/>
        <v>0.8429903684451918</v>
      </c>
      <c r="F104" s="110">
        <f t="shared" si="2"/>
        <v>1.0864847931425508</v>
      </c>
    </row>
    <row r="105" spans="1:6" ht="14.25">
      <c r="A105" s="111" t="s">
        <v>159</v>
      </c>
      <c r="B105" s="108">
        <v>5309</v>
      </c>
      <c r="C105" s="108">
        <v>480</v>
      </c>
      <c r="D105" s="108">
        <v>4401</v>
      </c>
      <c r="E105" s="109">
        <f t="shared" si="3"/>
        <v>0.8289696741382558</v>
      </c>
      <c r="F105" s="110">
        <f t="shared" si="2"/>
        <v>1.0684142768899363</v>
      </c>
    </row>
    <row r="106" spans="1:6" ht="14.25">
      <c r="A106" s="111" t="s">
        <v>160</v>
      </c>
      <c r="B106" s="108">
        <v>35420</v>
      </c>
      <c r="C106" s="108">
        <v>4208</v>
      </c>
      <c r="D106" s="108">
        <v>24494</v>
      </c>
      <c r="E106" s="109">
        <f t="shared" si="3"/>
        <v>0.6915302089215133</v>
      </c>
      <c r="F106" s="110">
        <f t="shared" si="2"/>
        <v>0.8912759672185561</v>
      </c>
    </row>
    <row r="107" spans="1:6" ht="14.25">
      <c r="A107" s="111" t="s">
        <v>161</v>
      </c>
      <c r="B107" s="108">
        <v>55664</v>
      </c>
      <c r="C107" s="108">
        <v>13276</v>
      </c>
      <c r="D107" s="108">
        <v>46051</v>
      </c>
      <c r="E107" s="109">
        <f t="shared" si="3"/>
        <v>0.8273031043403277</v>
      </c>
      <c r="F107" s="110">
        <f t="shared" si="2"/>
        <v>1.0662663250153506</v>
      </c>
    </row>
    <row r="108" spans="1:6" ht="14.25">
      <c r="A108" s="111" t="s">
        <v>162</v>
      </c>
      <c r="B108" s="108">
        <v>12973</v>
      </c>
      <c r="C108" s="108">
        <v>1356</v>
      </c>
      <c r="D108" s="108">
        <v>10230</v>
      </c>
      <c r="E108" s="109">
        <f t="shared" si="3"/>
        <v>0.7885608571648809</v>
      </c>
      <c r="F108" s="110">
        <f t="shared" si="2"/>
        <v>1.01633353339173</v>
      </c>
    </row>
    <row r="109" spans="1:6" ht="14.25">
      <c r="A109" s="107" t="s">
        <v>163</v>
      </c>
      <c r="B109" s="108">
        <v>413887</v>
      </c>
      <c r="C109" s="108">
        <v>68581</v>
      </c>
      <c r="D109" s="108">
        <v>313804</v>
      </c>
      <c r="E109" s="109">
        <f t="shared" si="3"/>
        <v>0.7581876212589427</v>
      </c>
      <c r="F109" s="110">
        <f t="shared" si="2"/>
        <v>0.9771871087520293</v>
      </c>
    </row>
    <row r="110" spans="1:6" ht="14.25">
      <c r="A110" s="111" t="s">
        <v>164</v>
      </c>
      <c r="B110" s="108">
        <v>476</v>
      </c>
      <c r="C110" s="108">
        <v>226</v>
      </c>
      <c r="D110" s="108">
        <v>424</v>
      </c>
      <c r="E110" s="109">
        <f t="shared" si="3"/>
        <v>0.8907563025210085</v>
      </c>
      <c r="F110" s="110">
        <f t="shared" si="2"/>
        <v>1.148047727840539</v>
      </c>
    </row>
    <row r="111" spans="1:6" ht="14.25">
      <c r="A111" s="111" t="s">
        <v>165</v>
      </c>
      <c r="B111" s="108">
        <v>1769</v>
      </c>
      <c r="C111" s="108">
        <v>357</v>
      </c>
      <c r="D111" s="108">
        <v>1400</v>
      </c>
      <c r="E111" s="109">
        <f t="shared" si="3"/>
        <v>0.791407574901074</v>
      </c>
      <c r="F111" s="110">
        <f t="shared" si="2"/>
        <v>1.0200025142561824</v>
      </c>
    </row>
    <row r="112" spans="1:6" ht="14.25">
      <c r="A112" s="111" t="s">
        <v>166</v>
      </c>
      <c r="B112" s="108">
        <v>6694</v>
      </c>
      <c r="C112" s="108">
        <v>802</v>
      </c>
      <c r="D112" s="108">
        <v>5270</v>
      </c>
      <c r="E112" s="109">
        <f t="shared" si="3"/>
        <v>0.7872721840454138</v>
      </c>
      <c r="F112" s="110">
        <f t="shared" si="2"/>
        <v>1.0146726321524726</v>
      </c>
    </row>
    <row r="113" spans="1:6" ht="14.25">
      <c r="A113" s="111" t="s">
        <v>167</v>
      </c>
      <c r="B113" s="108">
        <v>9026</v>
      </c>
      <c r="C113" s="108">
        <v>1597</v>
      </c>
      <c r="D113" s="108">
        <v>7585</v>
      </c>
      <c r="E113" s="109">
        <f t="shared" si="3"/>
        <v>0.8403500997119433</v>
      </c>
      <c r="F113" s="110">
        <f t="shared" si="2"/>
        <v>1.0830818932567845</v>
      </c>
    </row>
    <row r="114" spans="1:6" ht="14.25">
      <c r="A114" s="111" t="s">
        <v>168</v>
      </c>
      <c r="B114" s="108">
        <v>7520</v>
      </c>
      <c r="C114" s="108">
        <v>966</v>
      </c>
      <c r="D114" s="108">
        <v>6432</v>
      </c>
      <c r="E114" s="109">
        <f t="shared" si="3"/>
        <v>0.8553191489361702</v>
      </c>
      <c r="F114" s="110">
        <f t="shared" si="2"/>
        <v>1.1023746929834544</v>
      </c>
    </row>
    <row r="115" spans="1:6" ht="14.25">
      <c r="A115" s="111" t="s">
        <v>169</v>
      </c>
      <c r="B115" s="108">
        <v>296</v>
      </c>
      <c r="C115" s="108">
        <v>68</v>
      </c>
      <c r="D115" s="108">
        <v>261</v>
      </c>
      <c r="E115" s="109">
        <f t="shared" si="3"/>
        <v>0.8817567567567568</v>
      </c>
      <c r="F115" s="110">
        <f t="shared" si="2"/>
        <v>1.1364486989737155</v>
      </c>
    </row>
    <row r="116" spans="1:6" ht="14.25">
      <c r="A116" s="111" t="s">
        <v>170</v>
      </c>
      <c r="B116" s="108">
        <v>14614</v>
      </c>
      <c r="C116" s="108">
        <v>1887</v>
      </c>
      <c r="D116" s="108">
        <v>11198</v>
      </c>
      <c r="E116" s="109">
        <f t="shared" si="3"/>
        <v>0.766251539619543</v>
      </c>
      <c r="F116" s="110">
        <f t="shared" si="2"/>
        <v>0.9875802579502753</v>
      </c>
    </row>
    <row r="117" spans="1:6" ht="14.25">
      <c r="A117" s="111" t="s">
        <v>171</v>
      </c>
      <c r="B117" s="108">
        <v>133059</v>
      </c>
      <c r="C117" s="108">
        <v>14142</v>
      </c>
      <c r="D117" s="108">
        <v>95651</v>
      </c>
      <c r="E117" s="109">
        <f t="shared" si="3"/>
        <v>0.7188615576548749</v>
      </c>
      <c r="F117" s="110">
        <f t="shared" si="2"/>
        <v>0.926501867639747</v>
      </c>
    </row>
    <row r="118" spans="1:6" ht="14.25">
      <c r="A118" s="111" t="s">
        <v>172</v>
      </c>
      <c r="B118" s="108">
        <v>24936</v>
      </c>
      <c r="C118" s="108">
        <v>3960</v>
      </c>
      <c r="D118" s="108">
        <v>20313</v>
      </c>
      <c r="E118" s="109">
        <f t="shared" si="3"/>
        <v>0.8146053897978826</v>
      </c>
      <c r="F118" s="110">
        <f t="shared" si="2"/>
        <v>1.049900925985375</v>
      </c>
    </row>
    <row r="119" spans="1:6" ht="14.25">
      <c r="A119" s="111" t="s">
        <v>173</v>
      </c>
      <c r="B119" s="108">
        <v>15492</v>
      </c>
      <c r="C119" s="108">
        <v>3277</v>
      </c>
      <c r="D119" s="108">
        <v>12767</v>
      </c>
      <c r="E119" s="109">
        <f t="shared" si="3"/>
        <v>0.8241027627162406</v>
      </c>
      <c r="F119" s="110">
        <f t="shared" si="2"/>
        <v>1.0621415774054284</v>
      </c>
    </row>
    <row r="120" spans="1:6" ht="14.25">
      <c r="A120" s="111" t="s">
        <v>174</v>
      </c>
      <c r="B120" s="108">
        <v>8050</v>
      </c>
      <c r="C120" s="108">
        <v>1067</v>
      </c>
      <c r="D120" s="108">
        <v>6444</v>
      </c>
      <c r="E120" s="109">
        <f t="shared" si="3"/>
        <v>0.8004968944099379</v>
      </c>
      <c r="F120" s="110">
        <f t="shared" si="2"/>
        <v>1.031717247657714</v>
      </c>
    </row>
    <row r="121" spans="1:6" ht="14.25">
      <c r="A121" s="111" t="s">
        <v>175</v>
      </c>
      <c r="B121" s="108">
        <v>181702</v>
      </c>
      <c r="C121" s="108">
        <v>39167</v>
      </c>
      <c r="D121" s="108">
        <v>137188</v>
      </c>
      <c r="E121" s="109">
        <f t="shared" si="3"/>
        <v>0.7550164555150741</v>
      </c>
      <c r="F121" s="110">
        <f t="shared" si="2"/>
        <v>0.9730999643596178</v>
      </c>
    </row>
    <row r="122" spans="1:6" ht="14.25">
      <c r="A122" s="111" t="s">
        <v>176</v>
      </c>
      <c r="B122" s="108">
        <v>97</v>
      </c>
      <c r="C122" s="108">
        <v>3</v>
      </c>
      <c r="D122" s="108">
        <v>85</v>
      </c>
      <c r="E122" s="109">
        <f t="shared" si="3"/>
        <v>0.8762886597938144</v>
      </c>
      <c r="F122" s="110">
        <f t="shared" si="2"/>
        <v>1.1294011638890342</v>
      </c>
    </row>
    <row r="123" spans="1:6" ht="14.25">
      <c r="A123" s="111" t="s">
        <v>177</v>
      </c>
      <c r="B123" s="108">
        <v>10156</v>
      </c>
      <c r="C123" s="108">
        <v>1062</v>
      </c>
      <c r="D123" s="108">
        <v>8786</v>
      </c>
      <c r="E123" s="109">
        <f t="shared" si="3"/>
        <v>0.8651043717999213</v>
      </c>
      <c r="F123" s="110">
        <f t="shared" si="2"/>
        <v>1.114986338664039</v>
      </c>
    </row>
    <row r="124" spans="1:6" ht="14.25">
      <c r="A124" s="107" t="s">
        <v>178</v>
      </c>
      <c r="B124" s="108">
        <v>180549</v>
      </c>
      <c r="C124" s="108">
        <v>30378</v>
      </c>
      <c r="D124" s="108">
        <v>143363</v>
      </c>
      <c r="E124" s="109">
        <f t="shared" si="3"/>
        <v>0.7940392912727293</v>
      </c>
      <c r="F124" s="110">
        <f t="shared" si="2"/>
        <v>1.023394391464627</v>
      </c>
    </row>
    <row r="125" spans="1:6" ht="14.25">
      <c r="A125" s="111" t="s">
        <v>179</v>
      </c>
      <c r="B125" s="108">
        <v>11271</v>
      </c>
      <c r="C125" s="108">
        <v>1911</v>
      </c>
      <c r="D125" s="108">
        <v>9168</v>
      </c>
      <c r="E125" s="109">
        <f t="shared" si="3"/>
        <v>0.8134149587436784</v>
      </c>
      <c r="F125" s="110">
        <f t="shared" si="2"/>
        <v>1.0483666436423122</v>
      </c>
    </row>
    <row r="126" spans="1:6" ht="14.25">
      <c r="A126" s="111" t="s">
        <v>180</v>
      </c>
      <c r="B126" s="108">
        <v>14204</v>
      </c>
      <c r="C126" s="108">
        <v>1326</v>
      </c>
      <c r="D126" s="108">
        <v>10949</v>
      </c>
      <c r="E126" s="109">
        <f t="shared" si="3"/>
        <v>0.7708392002252886</v>
      </c>
      <c r="F126" s="110">
        <f t="shared" si="2"/>
        <v>0.9934930461277192</v>
      </c>
    </row>
    <row r="127" spans="1:6" ht="14.25">
      <c r="A127" s="111" t="s">
        <v>181</v>
      </c>
      <c r="B127" s="108">
        <v>6031</v>
      </c>
      <c r="C127" s="108">
        <v>198</v>
      </c>
      <c r="D127" s="108">
        <v>4670</v>
      </c>
      <c r="E127" s="109">
        <f t="shared" si="3"/>
        <v>0.7743326148234124</v>
      </c>
      <c r="F127" s="110">
        <f t="shared" si="2"/>
        <v>0.9979955196779262</v>
      </c>
    </row>
    <row r="128" spans="1:6" ht="14.25">
      <c r="A128" s="111" t="s">
        <v>182</v>
      </c>
      <c r="B128" s="108">
        <v>13142</v>
      </c>
      <c r="C128" s="108">
        <v>3381</v>
      </c>
      <c r="D128" s="108">
        <v>11114</v>
      </c>
      <c r="E128" s="109">
        <f t="shared" si="3"/>
        <v>0.8456855881905342</v>
      </c>
      <c r="F128" s="110">
        <f t="shared" si="2"/>
        <v>1.089958516422323</v>
      </c>
    </row>
    <row r="129" spans="1:6" ht="14.25">
      <c r="A129" s="111" t="s">
        <v>183</v>
      </c>
      <c r="B129" s="108">
        <v>2886</v>
      </c>
      <c r="C129" s="108">
        <v>148</v>
      </c>
      <c r="D129" s="108">
        <v>1779</v>
      </c>
      <c r="E129" s="109">
        <f t="shared" si="3"/>
        <v>0.6164241164241164</v>
      </c>
      <c r="F129" s="110">
        <f t="shared" si="2"/>
        <v>0.7944757777676549</v>
      </c>
    </row>
    <row r="130" spans="1:6" ht="14.25">
      <c r="A130" s="111" t="s">
        <v>184</v>
      </c>
      <c r="B130" s="108">
        <v>9287</v>
      </c>
      <c r="C130" s="108">
        <v>1128</v>
      </c>
      <c r="D130" s="108">
        <v>6695</v>
      </c>
      <c r="E130" s="109">
        <f t="shared" si="3"/>
        <v>0.7209001830515774</v>
      </c>
      <c r="F130" s="110">
        <f t="shared" si="2"/>
        <v>0.9291293418972721</v>
      </c>
    </row>
    <row r="131" spans="1:6" ht="14.25">
      <c r="A131" s="111" t="s">
        <v>185</v>
      </c>
      <c r="B131" s="108">
        <v>10226</v>
      </c>
      <c r="C131" s="108">
        <v>1576</v>
      </c>
      <c r="D131" s="108">
        <v>8483</v>
      </c>
      <c r="E131" s="109">
        <f t="shared" si="3"/>
        <v>0.8295521220418541</v>
      </c>
      <c r="F131" s="110">
        <f t="shared" si="2"/>
        <v>1.0691649625605502</v>
      </c>
    </row>
    <row r="132" spans="1:6" ht="14.25">
      <c r="A132" s="111" t="s">
        <v>186</v>
      </c>
      <c r="B132" s="108">
        <v>30816</v>
      </c>
      <c r="C132" s="108">
        <v>6843</v>
      </c>
      <c r="D132" s="108">
        <v>25590</v>
      </c>
      <c r="E132" s="109">
        <f t="shared" si="3"/>
        <v>0.8304127725856698</v>
      </c>
      <c r="F132" s="110">
        <f t="shared" si="2"/>
        <v>1.0702742086006802</v>
      </c>
    </row>
    <row r="133" spans="1:6" ht="14.25">
      <c r="A133" s="111" t="s">
        <v>187</v>
      </c>
      <c r="B133" s="108">
        <v>6563</v>
      </c>
      <c r="C133" s="108">
        <v>649</v>
      </c>
      <c r="D133" s="108">
        <v>4994</v>
      </c>
      <c r="E133" s="109">
        <f t="shared" si="3"/>
        <v>0.7609325003809233</v>
      </c>
      <c r="F133" s="110">
        <f t="shared" si="2"/>
        <v>0.9807248353224371</v>
      </c>
    </row>
    <row r="134" spans="1:6" ht="14.25">
      <c r="A134" s="111" t="s">
        <v>188</v>
      </c>
      <c r="B134" s="108">
        <v>11281</v>
      </c>
      <c r="C134" s="108">
        <v>1933</v>
      </c>
      <c r="D134" s="108">
        <v>9157</v>
      </c>
      <c r="E134" s="109">
        <f t="shared" si="3"/>
        <v>0.8117188192536122</v>
      </c>
      <c r="F134" s="110">
        <f t="shared" si="2"/>
        <v>1.0461805809872853</v>
      </c>
    </row>
    <row r="135" spans="1:6" ht="14.25">
      <c r="A135" s="111" t="s">
        <v>189</v>
      </c>
      <c r="B135" s="108">
        <v>53313</v>
      </c>
      <c r="C135" s="108">
        <v>10123</v>
      </c>
      <c r="D135" s="108">
        <v>41542</v>
      </c>
      <c r="E135" s="109">
        <f t="shared" si="3"/>
        <v>0.779209573649954</v>
      </c>
      <c r="F135" s="110">
        <f aca="true" t="shared" si="4" ref="F135:F198">E135/$E$200</f>
        <v>1.004281168719911</v>
      </c>
    </row>
    <row r="136" spans="1:6" ht="14.25">
      <c r="A136" s="111" t="s">
        <v>190</v>
      </c>
      <c r="B136" s="108">
        <v>11529</v>
      </c>
      <c r="C136" s="108">
        <v>1162</v>
      </c>
      <c r="D136" s="108">
        <v>9222</v>
      </c>
      <c r="E136" s="109">
        <f aca="true" t="shared" si="5" ref="E136:E199">D136/B136</f>
        <v>0.799895914650013</v>
      </c>
      <c r="F136" s="110">
        <f t="shared" si="4"/>
        <v>1.0309426772775694</v>
      </c>
    </row>
    <row r="137" spans="1:6" ht="14.25">
      <c r="A137" s="107" t="s">
        <v>191</v>
      </c>
      <c r="B137" s="108">
        <v>356032</v>
      </c>
      <c r="C137" s="108">
        <v>46412</v>
      </c>
      <c r="D137" s="108">
        <v>268034</v>
      </c>
      <c r="E137" s="109">
        <f t="shared" si="5"/>
        <v>0.7528368236563006</v>
      </c>
      <c r="F137" s="110">
        <f t="shared" si="4"/>
        <v>0.9702907544826718</v>
      </c>
    </row>
    <row r="138" spans="1:6" ht="14.25">
      <c r="A138" s="111" t="s">
        <v>192</v>
      </c>
      <c r="B138" s="108">
        <v>2543</v>
      </c>
      <c r="C138" s="108">
        <v>223</v>
      </c>
      <c r="D138" s="108">
        <v>1902</v>
      </c>
      <c r="E138" s="109">
        <f t="shared" si="5"/>
        <v>0.7479355092410539</v>
      </c>
      <c r="F138" s="110">
        <f t="shared" si="4"/>
        <v>0.9639737148367769</v>
      </c>
    </row>
    <row r="139" spans="1:6" ht="14.25">
      <c r="A139" s="111" t="s">
        <v>193</v>
      </c>
      <c r="B139" s="108">
        <v>3104</v>
      </c>
      <c r="C139" s="108">
        <v>524</v>
      </c>
      <c r="D139" s="108">
        <v>2568</v>
      </c>
      <c r="E139" s="109">
        <f t="shared" si="5"/>
        <v>0.8273195876288659</v>
      </c>
      <c r="F139" s="110">
        <f t="shared" si="4"/>
        <v>1.0662875694364118</v>
      </c>
    </row>
    <row r="140" spans="1:6" ht="14.25">
      <c r="A140" s="111" t="s">
        <v>194</v>
      </c>
      <c r="B140" s="108">
        <v>85080</v>
      </c>
      <c r="C140" s="108">
        <v>8279</v>
      </c>
      <c r="D140" s="108">
        <v>58629</v>
      </c>
      <c r="E140" s="109">
        <f t="shared" si="5"/>
        <v>0.6891043723554302</v>
      </c>
      <c r="F140" s="110">
        <f t="shared" si="4"/>
        <v>0.8881494373810211</v>
      </c>
    </row>
    <row r="141" spans="1:6" ht="14.25">
      <c r="A141" s="111" t="s">
        <v>195</v>
      </c>
      <c r="B141" s="108">
        <v>7355</v>
      </c>
      <c r="C141" s="108">
        <v>465</v>
      </c>
      <c r="D141" s="108">
        <v>5693</v>
      </c>
      <c r="E141" s="109">
        <f t="shared" si="5"/>
        <v>0.7740312712440517</v>
      </c>
      <c r="F141" s="110">
        <f t="shared" si="4"/>
        <v>0.9976071342007701</v>
      </c>
    </row>
    <row r="142" spans="1:6" ht="14.25">
      <c r="A142" s="111" t="s">
        <v>196</v>
      </c>
      <c r="B142" s="108">
        <v>15715</v>
      </c>
      <c r="C142" s="108">
        <v>3171</v>
      </c>
      <c r="D142" s="108">
        <v>12878</v>
      </c>
      <c r="E142" s="109">
        <f t="shared" si="5"/>
        <v>0.8194718421889914</v>
      </c>
      <c r="F142" s="110">
        <f t="shared" si="4"/>
        <v>1.0561730338497197</v>
      </c>
    </row>
    <row r="143" spans="1:6" ht="14.25">
      <c r="A143" s="111" t="s">
        <v>197</v>
      </c>
      <c r="B143" s="108">
        <v>156</v>
      </c>
      <c r="C143" s="108">
        <v>0</v>
      </c>
      <c r="D143" s="108">
        <v>110</v>
      </c>
      <c r="E143" s="109">
        <f t="shared" si="5"/>
        <v>0.7051282051282052</v>
      </c>
      <c r="F143" s="110">
        <f t="shared" si="4"/>
        <v>0.9088016907010555</v>
      </c>
    </row>
    <row r="144" spans="1:6" ht="14.25">
      <c r="A144" s="111" t="s">
        <v>198</v>
      </c>
      <c r="B144" s="108">
        <v>2762</v>
      </c>
      <c r="C144" s="108">
        <v>270</v>
      </c>
      <c r="D144" s="108">
        <v>2062</v>
      </c>
      <c r="E144" s="109">
        <f t="shared" si="5"/>
        <v>0.7465604634322954</v>
      </c>
      <c r="F144" s="110">
        <f t="shared" si="4"/>
        <v>0.9622014924994732</v>
      </c>
    </row>
    <row r="145" spans="1:6" ht="14.25">
      <c r="A145" s="111" t="s">
        <v>199</v>
      </c>
      <c r="B145" s="108">
        <v>13657</v>
      </c>
      <c r="C145" s="108">
        <v>2128</v>
      </c>
      <c r="D145" s="108">
        <v>11544</v>
      </c>
      <c r="E145" s="109">
        <f t="shared" si="5"/>
        <v>0.8452808083766566</v>
      </c>
      <c r="F145" s="110">
        <f t="shared" si="4"/>
        <v>1.0894368175645295</v>
      </c>
    </row>
    <row r="146" spans="1:6" ht="14.25">
      <c r="A146" s="111" t="s">
        <v>200</v>
      </c>
      <c r="B146" s="108">
        <v>17022</v>
      </c>
      <c r="C146" s="108">
        <v>3118</v>
      </c>
      <c r="D146" s="108">
        <v>13852</v>
      </c>
      <c r="E146" s="109">
        <f t="shared" si="5"/>
        <v>0.8137704147573728</v>
      </c>
      <c r="F146" s="110">
        <f t="shared" si="4"/>
        <v>1.0488247717158539</v>
      </c>
    </row>
    <row r="147" spans="1:6" ht="14.25">
      <c r="A147" s="111" t="s">
        <v>201</v>
      </c>
      <c r="B147" s="108">
        <v>490</v>
      </c>
      <c r="C147" s="108">
        <v>231</v>
      </c>
      <c r="D147" s="108">
        <v>461</v>
      </c>
      <c r="E147" s="109">
        <f t="shared" si="5"/>
        <v>0.9408163265306122</v>
      </c>
      <c r="F147" s="110">
        <f t="shared" si="4"/>
        <v>1.2125673912515234</v>
      </c>
    </row>
    <row r="148" spans="1:6" ht="14.25">
      <c r="A148" s="111" t="s">
        <v>202</v>
      </c>
      <c r="B148" s="108">
        <v>29774</v>
      </c>
      <c r="C148" s="108">
        <v>6580</v>
      </c>
      <c r="D148" s="108">
        <v>23984</v>
      </c>
      <c r="E148" s="109">
        <f t="shared" si="5"/>
        <v>0.805535030563579</v>
      </c>
      <c r="F148" s="110">
        <f t="shared" si="4"/>
        <v>1.0382106294585154</v>
      </c>
    </row>
    <row r="149" spans="1:6" ht="14.25">
      <c r="A149" s="111" t="s">
        <v>203</v>
      </c>
      <c r="B149" s="108">
        <v>78411</v>
      </c>
      <c r="C149" s="108">
        <v>6525</v>
      </c>
      <c r="D149" s="108">
        <v>54641</v>
      </c>
      <c r="E149" s="109">
        <f t="shared" si="5"/>
        <v>0.696853757763579</v>
      </c>
      <c r="F149" s="110">
        <f t="shared" si="4"/>
        <v>0.898137202030911</v>
      </c>
    </row>
    <row r="150" spans="1:6" ht="14.25">
      <c r="A150" s="111" t="s">
        <v>204</v>
      </c>
      <c r="B150" s="108">
        <v>8823</v>
      </c>
      <c r="C150" s="108">
        <v>1137</v>
      </c>
      <c r="D150" s="108">
        <v>6989</v>
      </c>
      <c r="E150" s="109">
        <f t="shared" si="5"/>
        <v>0.7921341947183498</v>
      </c>
      <c r="F150" s="110">
        <f t="shared" si="4"/>
        <v>1.0209390153259659</v>
      </c>
    </row>
    <row r="151" spans="1:6" ht="14.25">
      <c r="A151" s="111" t="s">
        <v>205</v>
      </c>
      <c r="B151" s="108">
        <v>4390</v>
      </c>
      <c r="C151" s="108">
        <v>538</v>
      </c>
      <c r="D151" s="108">
        <v>3423</v>
      </c>
      <c r="E151" s="109">
        <f t="shared" si="5"/>
        <v>0.7797266514806378</v>
      </c>
      <c r="F151" s="110">
        <f t="shared" si="4"/>
        <v>1.0049476024313009</v>
      </c>
    </row>
    <row r="152" spans="1:6" ht="14.25">
      <c r="A152" s="111" t="s">
        <v>206</v>
      </c>
      <c r="B152" s="108">
        <v>21372</v>
      </c>
      <c r="C152" s="108">
        <v>3469</v>
      </c>
      <c r="D152" s="108">
        <v>17494</v>
      </c>
      <c r="E152" s="109">
        <f t="shared" si="5"/>
        <v>0.8185476324162455</v>
      </c>
      <c r="F152" s="110">
        <f t="shared" si="4"/>
        <v>1.0549818697494535</v>
      </c>
    </row>
    <row r="153" spans="1:6" ht="14.25">
      <c r="A153" s="111" t="s">
        <v>207</v>
      </c>
      <c r="B153" s="108">
        <v>65378</v>
      </c>
      <c r="C153" s="108">
        <v>9754</v>
      </c>
      <c r="D153" s="108">
        <v>51804</v>
      </c>
      <c r="E153" s="109">
        <f t="shared" si="5"/>
        <v>0.7923766404600936</v>
      </c>
      <c r="F153" s="110">
        <f t="shared" si="4"/>
        <v>1.0212514905586931</v>
      </c>
    </row>
    <row r="154" spans="1:6" ht="14.25">
      <c r="A154" s="107" t="s">
        <v>208</v>
      </c>
      <c r="B154" s="108">
        <v>493943</v>
      </c>
      <c r="C154" s="108">
        <v>77175</v>
      </c>
      <c r="D154" s="108">
        <v>385500</v>
      </c>
      <c r="E154" s="109">
        <f t="shared" si="5"/>
        <v>0.7804544249032783</v>
      </c>
      <c r="F154" s="110">
        <f t="shared" si="4"/>
        <v>1.0058855903207837</v>
      </c>
    </row>
    <row r="155" spans="1:6" ht="14.25">
      <c r="A155" s="111" t="s">
        <v>209</v>
      </c>
      <c r="B155" s="108">
        <v>3843</v>
      </c>
      <c r="C155" s="108">
        <v>951</v>
      </c>
      <c r="D155" s="108">
        <v>3535</v>
      </c>
      <c r="E155" s="109">
        <f t="shared" si="5"/>
        <v>0.9198542805100182</v>
      </c>
      <c r="F155" s="110">
        <f t="shared" si="4"/>
        <v>1.1855505413715706</v>
      </c>
    </row>
    <row r="156" spans="1:6" ht="14.25">
      <c r="A156" s="111" t="s">
        <v>210</v>
      </c>
      <c r="B156" s="108">
        <v>5718</v>
      </c>
      <c r="C156" s="108">
        <v>78</v>
      </c>
      <c r="D156" s="108">
        <v>4589</v>
      </c>
      <c r="E156" s="109">
        <f t="shared" si="5"/>
        <v>0.8025533403287863</v>
      </c>
      <c r="F156" s="110">
        <f t="shared" si="4"/>
        <v>1.0343676898245324</v>
      </c>
    </row>
    <row r="157" spans="1:6" ht="14.25">
      <c r="A157" s="111" t="s">
        <v>211</v>
      </c>
      <c r="B157" s="108">
        <v>3316</v>
      </c>
      <c r="C157" s="108">
        <v>467</v>
      </c>
      <c r="D157" s="108">
        <v>2658</v>
      </c>
      <c r="E157" s="109">
        <f t="shared" si="5"/>
        <v>0.8015681544028951</v>
      </c>
      <c r="F157" s="110">
        <f t="shared" si="4"/>
        <v>1.033097936851111</v>
      </c>
    </row>
    <row r="158" spans="1:6" ht="14.25">
      <c r="A158" s="111" t="s">
        <v>212</v>
      </c>
      <c r="B158" s="108">
        <v>1507</v>
      </c>
      <c r="C158" s="108">
        <v>88</v>
      </c>
      <c r="D158" s="108">
        <v>1176</v>
      </c>
      <c r="E158" s="109">
        <f t="shared" si="5"/>
        <v>0.7803583278035833</v>
      </c>
      <c r="F158" s="110">
        <f t="shared" si="4"/>
        <v>1.0057617359549547</v>
      </c>
    </row>
    <row r="159" spans="1:6" ht="14.25">
      <c r="A159" s="111" t="s">
        <v>213</v>
      </c>
      <c r="B159" s="108">
        <v>87635</v>
      </c>
      <c r="C159" s="108">
        <v>13506</v>
      </c>
      <c r="D159" s="108">
        <v>67388</v>
      </c>
      <c r="E159" s="109">
        <f t="shared" si="5"/>
        <v>0.7689621726479147</v>
      </c>
      <c r="F159" s="110">
        <f t="shared" si="4"/>
        <v>0.9910738465787524</v>
      </c>
    </row>
    <row r="160" spans="1:6" ht="14.25">
      <c r="A160" s="111" t="s">
        <v>214</v>
      </c>
      <c r="B160" s="108">
        <v>3735</v>
      </c>
      <c r="C160" s="108">
        <v>607</v>
      </c>
      <c r="D160" s="108">
        <v>2955</v>
      </c>
      <c r="E160" s="109">
        <f t="shared" si="5"/>
        <v>0.7911646586345381</v>
      </c>
      <c r="F160" s="110">
        <f t="shared" si="4"/>
        <v>1.0196894325894428</v>
      </c>
    </row>
    <row r="161" spans="1:6" ht="14.25">
      <c r="A161" s="111" t="s">
        <v>215</v>
      </c>
      <c r="B161" s="108">
        <v>94815</v>
      </c>
      <c r="C161" s="108">
        <v>16610</v>
      </c>
      <c r="D161" s="108">
        <v>74054</v>
      </c>
      <c r="E161" s="109">
        <f t="shared" si="5"/>
        <v>0.7810367557875864</v>
      </c>
      <c r="F161" s="110">
        <f t="shared" si="4"/>
        <v>1.0066361251715494</v>
      </c>
    </row>
    <row r="162" spans="1:6" ht="14.25">
      <c r="A162" s="111" t="s">
        <v>216</v>
      </c>
      <c r="B162" s="108">
        <v>14796</v>
      </c>
      <c r="C162" s="108">
        <v>5448</v>
      </c>
      <c r="D162" s="108">
        <v>12958</v>
      </c>
      <c r="E162" s="109">
        <f t="shared" si="5"/>
        <v>0.8757772370911057</v>
      </c>
      <c r="F162" s="110">
        <f t="shared" si="4"/>
        <v>1.128742018766907</v>
      </c>
    </row>
    <row r="163" spans="1:6" ht="14.25">
      <c r="A163" s="111" t="s">
        <v>217</v>
      </c>
      <c r="B163" s="108">
        <v>30473</v>
      </c>
      <c r="C163" s="108">
        <v>2430</v>
      </c>
      <c r="D163" s="108">
        <v>20754</v>
      </c>
      <c r="E163" s="109">
        <f t="shared" si="5"/>
        <v>0.6810619236701342</v>
      </c>
      <c r="F163" s="110">
        <f t="shared" si="4"/>
        <v>0.8777839592886442</v>
      </c>
    </row>
    <row r="164" spans="1:6" ht="14.25">
      <c r="A164" s="111" t="s">
        <v>218</v>
      </c>
      <c r="B164" s="108">
        <v>3549</v>
      </c>
      <c r="C164" s="108">
        <v>477</v>
      </c>
      <c r="D164" s="108">
        <v>2854</v>
      </c>
      <c r="E164" s="109">
        <f t="shared" si="5"/>
        <v>0.8041701887855734</v>
      </c>
      <c r="F164" s="110">
        <f t="shared" si="4"/>
        <v>1.0364515585457792</v>
      </c>
    </row>
    <row r="165" spans="1:6" ht="14.25">
      <c r="A165" s="111" t="s">
        <v>219</v>
      </c>
      <c r="B165" s="108">
        <v>869</v>
      </c>
      <c r="C165" s="108">
        <v>48</v>
      </c>
      <c r="D165" s="108">
        <v>742</v>
      </c>
      <c r="E165" s="109">
        <f t="shared" si="5"/>
        <v>0.85385500575374</v>
      </c>
      <c r="F165" s="110">
        <f t="shared" si="4"/>
        <v>1.1004876378494464</v>
      </c>
    </row>
    <row r="166" spans="1:6" ht="14.25">
      <c r="A166" s="111" t="s">
        <v>220</v>
      </c>
      <c r="B166" s="108">
        <v>964</v>
      </c>
      <c r="C166" s="108">
        <v>63</v>
      </c>
      <c r="D166" s="108">
        <v>832</v>
      </c>
      <c r="E166" s="109">
        <f t="shared" si="5"/>
        <v>0.8630705394190872</v>
      </c>
      <c r="F166" s="110">
        <f t="shared" si="4"/>
        <v>1.1123650418660072</v>
      </c>
    </row>
    <row r="167" spans="1:6" ht="14.25">
      <c r="A167" s="111" t="s">
        <v>221</v>
      </c>
      <c r="B167" s="108">
        <v>10577</v>
      </c>
      <c r="C167" s="108">
        <v>1102</v>
      </c>
      <c r="D167" s="108">
        <v>8612</v>
      </c>
      <c r="E167" s="109">
        <f t="shared" si="5"/>
        <v>0.8142195329488513</v>
      </c>
      <c r="F167" s="110">
        <f t="shared" si="4"/>
        <v>1.0494036159157765</v>
      </c>
    </row>
    <row r="168" spans="1:6" ht="14.25">
      <c r="A168" s="111" t="s">
        <v>222</v>
      </c>
      <c r="B168" s="108">
        <v>50968</v>
      </c>
      <c r="C168" s="108">
        <v>10743</v>
      </c>
      <c r="D168" s="108">
        <v>41632</v>
      </c>
      <c r="E168" s="109">
        <f t="shared" si="5"/>
        <v>0.8168262439177523</v>
      </c>
      <c r="F168" s="110">
        <f t="shared" si="4"/>
        <v>1.0527632650100507</v>
      </c>
    </row>
    <row r="169" spans="1:6" ht="14.25">
      <c r="A169" s="111" t="s">
        <v>223</v>
      </c>
      <c r="B169" s="108">
        <v>37838</v>
      </c>
      <c r="C169" s="108">
        <v>6351</v>
      </c>
      <c r="D169" s="108">
        <v>28170</v>
      </c>
      <c r="E169" s="109">
        <f t="shared" si="5"/>
        <v>0.744489666472858</v>
      </c>
      <c r="F169" s="110">
        <f t="shared" si="4"/>
        <v>0.9595325540509066</v>
      </c>
    </row>
    <row r="170" spans="1:6" ht="14.25">
      <c r="A170" s="111" t="s">
        <v>224</v>
      </c>
      <c r="B170" s="108">
        <v>8434</v>
      </c>
      <c r="C170" s="108">
        <v>1054</v>
      </c>
      <c r="D170" s="108">
        <v>5845</v>
      </c>
      <c r="E170" s="109">
        <f t="shared" si="5"/>
        <v>0.6930282191131136</v>
      </c>
      <c r="F170" s="110">
        <f t="shared" si="4"/>
        <v>0.8932066717130193</v>
      </c>
    </row>
    <row r="171" spans="1:6" ht="14.25">
      <c r="A171" s="111" t="s">
        <v>225</v>
      </c>
      <c r="B171" s="108">
        <v>94345</v>
      </c>
      <c r="C171" s="108">
        <v>13073</v>
      </c>
      <c r="D171" s="108">
        <v>74197</v>
      </c>
      <c r="E171" s="109">
        <f t="shared" si="5"/>
        <v>0.7864433727277546</v>
      </c>
      <c r="F171" s="110">
        <f t="shared" si="4"/>
        <v>1.0136044219727027</v>
      </c>
    </row>
    <row r="172" spans="1:6" ht="14.25">
      <c r="A172" s="111" t="s">
        <v>226</v>
      </c>
      <c r="B172" s="108">
        <v>12744</v>
      </c>
      <c r="C172" s="108">
        <v>509</v>
      </c>
      <c r="D172" s="108">
        <v>9941</v>
      </c>
      <c r="E172" s="109">
        <f t="shared" si="5"/>
        <v>0.7800533584431889</v>
      </c>
      <c r="F172" s="110">
        <f t="shared" si="4"/>
        <v>1.005368677404293</v>
      </c>
    </row>
    <row r="173" spans="1:6" ht="14.25">
      <c r="A173" s="111" t="s">
        <v>227</v>
      </c>
      <c r="B173" s="108">
        <v>14852</v>
      </c>
      <c r="C173" s="108">
        <v>2622</v>
      </c>
      <c r="D173" s="108">
        <v>12222</v>
      </c>
      <c r="E173" s="109">
        <f t="shared" si="5"/>
        <v>0.8229194721249663</v>
      </c>
      <c r="F173" s="110">
        <f t="shared" si="4"/>
        <v>1.0606164980196942</v>
      </c>
    </row>
    <row r="174" spans="1:6" ht="14.25">
      <c r="A174" s="111" t="s">
        <v>228</v>
      </c>
      <c r="B174" s="108">
        <v>12697</v>
      </c>
      <c r="C174" s="108">
        <v>815</v>
      </c>
      <c r="D174" s="108">
        <v>10138</v>
      </c>
      <c r="E174" s="109">
        <f t="shared" si="5"/>
        <v>0.7984563282665197</v>
      </c>
      <c r="F174" s="110">
        <f t="shared" si="4"/>
        <v>1.0290872720764812</v>
      </c>
    </row>
    <row r="175" spans="1:6" ht="14.25">
      <c r="A175" s="111" t="s">
        <v>229</v>
      </c>
      <c r="B175" s="108">
        <v>268</v>
      </c>
      <c r="C175" s="108">
        <v>133</v>
      </c>
      <c r="D175" s="108">
        <v>248</v>
      </c>
      <c r="E175" s="109">
        <f t="shared" si="5"/>
        <v>0.9253731343283582</v>
      </c>
      <c r="F175" s="110">
        <f t="shared" si="4"/>
        <v>1.1926634942280339</v>
      </c>
    </row>
    <row r="176" spans="1:6" ht="14.25">
      <c r="A176" s="107" t="s">
        <v>230</v>
      </c>
      <c r="B176" s="108">
        <v>534684</v>
      </c>
      <c r="C176" s="108">
        <v>92559</v>
      </c>
      <c r="D176" s="108">
        <v>426626</v>
      </c>
      <c r="E176" s="109">
        <f t="shared" si="5"/>
        <v>0.7979030604992856</v>
      </c>
      <c r="F176" s="110">
        <f t="shared" si="4"/>
        <v>1.0283741951088945</v>
      </c>
    </row>
    <row r="177" spans="1:6" ht="14.25">
      <c r="A177" s="111" t="s">
        <v>231</v>
      </c>
      <c r="B177" s="108">
        <v>13653</v>
      </c>
      <c r="C177" s="108">
        <v>3206</v>
      </c>
      <c r="D177" s="108">
        <v>11958</v>
      </c>
      <c r="E177" s="109">
        <f t="shared" si="5"/>
        <v>0.8758514612173148</v>
      </c>
      <c r="F177" s="110">
        <f t="shared" si="4"/>
        <v>1.1288376822376052</v>
      </c>
    </row>
    <row r="178" spans="1:6" ht="14.25">
      <c r="A178" s="111" t="s">
        <v>232</v>
      </c>
      <c r="B178" s="108">
        <v>14963</v>
      </c>
      <c r="C178" s="108">
        <v>3076</v>
      </c>
      <c r="D178" s="108">
        <v>12549</v>
      </c>
      <c r="E178" s="109">
        <f t="shared" si="5"/>
        <v>0.8386687161665441</v>
      </c>
      <c r="F178" s="110">
        <f t="shared" si="4"/>
        <v>1.0809148487425206</v>
      </c>
    </row>
    <row r="179" spans="1:6" ht="14.25">
      <c r="A179" s="111" t="s">
        <v>233</v>
      </c>
      <c r="B179" s="108">
        <v>8412</v>
      </c>
      <c r="C179" s="108">
        <v>2929</v>
      </c>
      <c r="D179" s="108">
        <v>7617</v>
      </c>
      <c r="E179" s="109">
        <f t="shared" si="5"/>
        <v>0.9054921540656206</v>
      </c>
      <c r="F179" s="110">
        <f t="shared" si="4"/>
        <v>1.1670399716626796</v>
      </c>
    </row>
    <row r="180" spans="1:6" ht="14.25">
      <c r="A180" s="111" t="s">
        <v>234</v>
      </c>
      <c r="B180" s="108">
        <v>4814</v>
      </c>
      <c r="C180" s="108">
        <v>765</v>
      </c>
      <c r="D180" s="108">
        <v>4219</v>
      </c>
      <c r="E180" s="109">
        <f t="shared" si="5"/>
        <v>0.8764021603656004</v>
      </c>
      <c r="F180" s="110">
        <f t="shared" si="4"/>
        <v>1.129547448650847</v>
      </c>
    </row>
    <row r="181" spans="1:6" ht="14.25">
      <c r="A181" s="111" t="s">
        <v>235</v>
      </c>
      <c r="B181" s="108">
        <v>21462</v>
      </c>
      <c r="C181" s="108">
        <v>3311</v>
      </c>
      <c r="D181" s="108">
        <v>16668</v>
      </c>
      <c r="E181" s="109">
        <f t="shared" si="5"/>
        <v>0.7766284596030193</v>
      </c>
      <c r="F181" s="110">
        <f t="shared" si="4"/>
        <v>1.0009545101169977</v>
      </c>
    </row>
    <row r="182" spans="1:6" ht="14.25">
      <c r="A182" s="111" t="s">
        <v>236</v>
      </c>
      <c r="B182" s="108">
        <v>3975</v>
      </c>
      <c r="C182" s="108">
        <v>763</v>
      </c>
      <c r="D182" s="108">
        <v>3232</v>
      </c>
      <c r="E182" s="109">
        <f t="shared" si="5"/>
        <v>0.8130817610062893</v>
      </c>
      <c r="F182" s="110">
        <f t="shared" si="4"/>
        <v>1.0479372030599121</v>
      </c>
    </row>
    <row r="183" spans="1:6" ht="14.25">
      <c r="A183" s="111" t="s">
        <v>237</v>
      </c>
      <c r="B183" s="108">
        <v>4264</v>
      </c>
      <c r="C183" s="108">
        <v>1056</v>
      </c>
      <c r="D183" s="108">
        <v>3599</v>
      </c>
      <c r="E183" s="109">
        <f t="shared" si="5"/>
        <v>0.8440431519699813</v>
      </c>
      <c r="F183" s="110">
        <f t="shared" si="4"/>
        <v>1.0878416690132258</v>
      </c>
    </row>
    <row r="184" spans="1:6" ht="14.25">
      <c r="A184" s="111" t="s">
        <v>238</v>
      </c>
      <c r="B184" s="108">
        <v>139080</v>
      </c>
      <c r="C184" s="108">
        <v>26392</v>
      </c>
      <c r="D184" s="108">
        <v>110166</v>
      </c>
      <c r="E184" s="109">
        <f t="shared" si="5"/>
        <v>0.7921052631578948</v>
      </c>
      <c r="F184" s="110">
        <f t="shared" si="4"/>
        <v>1.0209017269990135</v>
      </c>
    </row>
    <row r="185" spans="1:6" ht="14.25">
      <c r="A185" s="111" t="s">
        <v>239</v>
      </c>
      <c r="B185" s="108">
        <v>7835</v>
      </c>
      <c r="C185" s="108">
        <v>583</v>
      </c>
      <c r="D185" s="108">
        <v>6604</v>
      </c>
      <c r="E185" s="109">
        <f t="shared" si="5"/>
        <v>0.842884492661136</v>
      </c>
      <c r="F185" s="110">
        <f t="shared" si="4"/>
        <v>1.0863483355581647</v>
      </c>
    </row>
    <row r="186" spans="1:6" ht="14.25">
      <c r="A186" s="111" t="s">
        <v>240</v>
      </c>
      <c r="B186" s="108">
        <v>8257</v>
      </c>
      <c r="C186" s="108">
        <v>791</v>
      </c>
      <c r="D186" s="108">
        <v>6760</v>
      </c>
      <c r="E186" s="109">
        <f t="shared" si="5"/>
        <v>0.8186992854547657</v>
      </c>
      <c r="F186" s="110">
        <f t="shared" si="4"/>
        <v>1.055177327166707</v>
      </c>
    </row>
    <row r="187" spans="1:6" ht="14.25">
      <c r="A187" s="111" t="s">
        <v>241</v>
      </c>
      <c r="B187" s="108">
        <v>174912</v>
      </c>
      <c r="C187" s="108">
        <v>27888</v>
      </c>
      <c r="D187" s="108">
        <v>135902</v>
      </c>
      <c r="E187" s="109">
        <f t="shared" si="5"/>
        <v>0.7769735638492499</v>
      </c>
      <c r="F187" s="110">
        <f t="shared" si="4"/>
        <v>1.0013992963560978</v>
      </c>
    </row>
    <row r="188" spans="1:6" ht="14.25">
      <c r="A188" s="111" t="s">
        <v>242</v>
      </c>
      <c r="B188" s="108">
        <v>1</v>
      </c>
      <c r="C188" s="108">
        <v>0</v>
      </c>
      <c r="D188" s="108">
        <v>1</v>
      </c>
      <c r="E188" s="109">
        <f t="shared" si="5"/>
        <v>1</v>
      </c>
      <c r="F188" s="110">
        <f t="shared" si="4"/>
        <v>1.2888460340851333</v>
      </c>
    </row>
    <row r="189" spans="1:6" ht="14.25">
      <c r="A189" s="111" t="s">
        <v>243</v>
      </c>
      <c r="B189" s="108">
        <v>77421</v>
      </c>
      <c r="C189" s="108">
        <v>7266</v>
      </c>
      <c r="D189" s="108">
        <v>58940</v>
      </c>
      <c r="E189" s="109">
        <f t="shared" si="5"/>
        <v>0.761292155875021</v>
      </c>
      <c r="F189" s="110">
        <f t="shared" si="4"/>
        <v>0.9811883758796419</v>
      </c>
    </row>
    <row r="190" spans="1:6" ht="14.25">
      <c r="A190" s="111" t="s">
        <v>244</v>
      </c>
      <c r="B190" s="108">
        <v>8469</v>
      </c>
      <c r="C190" s="108">
        <v>1594</v>
      </c>
      <c r="D190" s="108">
        <v>6935</v>
      </c>
      <c r="E190" s="109">
        <f t="shared" si="5"/>
        <v>0.8188688156807179</v>
      </c>
      <c r="F190" s="110">
        <f t="shared" si="4"/>
        <v>1.0553958255260834</v>
      </c>
    </row>
    <row r="191" spans="1:6" ht="14.25">
      <c r="A191" s="111" t="s">
        <v>245</v>
      </c>
      <c r="B191" s="108">
        <v>351</v>
      </c>
      <c r="C191" s="108">
        <v>228</v>
      </c>
      <c r="D191" s="108">
        <v>330</v>
      </c>
      <c r="E191" s="109">
        <f t="shared" si="5"/>
        <v>0.9401709401709402</v>
      </c>
      <c r="F191" s="110">
        <f t="shared" si="4"/>
        <v>1.2117355876014073</v>
      </c>
    </row>
    <row r="192" spans="1:6" ht="14.25">
      <c r="A192" s="111" t="s">
        <v>246</v>
      </c>
      <c r="B192" s="108">
        <v>46645</v>
      </c>
      <c r="C192" s="108">
        <v>12711</v>
      </c>
      <c r="D192" s="108">
        <v>41008</v>
      </c>
      <c r="E192" s="109">
        <f t="shared" si="5"/>
        <v>0.8791510344088327</v>
      </c>
      <c r="F192" s="110">
        <f t="shared" si="4"/>
        <v>1.1330903240596666</v>
      </c>
    </row>
    <row r="193" spans="1:6" ht="14.25">
      <c r="A193" s="111" t="s">
        <v>247</v>
      </c>
      <c r="B193" s="108">
        <v>170</v>
      </c>
      <c r="C193" s="108">
        <v>0</v>
      </c>
      <c r="D193" s="108">
        <v>138</v>
      </c>
      <c r="E193" s="109">
        <f t="shared" si="5"/>
        <v>0.8117647058823529</v>
      </c>
      <c r="F193" s="110">
        <f t="shared" si="4"/>
        <v>1.0462397217867552</v>
      </c>
    </row>
    <row r="194" spans="1:6" ht="14.25">
      <c r="A194" s="107" t="s">
        <v>248</v>
      </c>
      <c r="B194" s="108">
        <v>1742</v>
      </c>
      <c r="C194" s="108">
        <v>420</v>
      </c>
      <c r="D194" s="108">
        <v>1535</v>
      </c>
      <c r="E194" s="109">
        <f t="shared" si="5"/>
        <v>0.881171067738232</v>
      </c>
      <c r="F194" s="110">
        <f t="shared" si="4"/>
        <v>1.1356938360049826</v>
      </c>
    </row>
    <row r="195" spans="1:6" ht="14.25">
      <c r="A195" s="111" t="s">
        <v>249</v>
      </c>
      <c r="B195" s="108">
        <v>173</v>
      </c>
      <c r="C195" s="108">
        <v>17</v>
      </c>
      <c r="D195" s="108">
        <v>137</v>
      </c>
      <c r="E195" s="109">
        <f t="shared" si="5"/>
        <v>0.791907514450867</v>
      </c>
      <c r="F195" s="110">
        <f t="shared" si="4"/>
        <v>1.0206468593622153</v>
      </c>
    </row>
    <row r="196" spans="1:6" ht="14.25">
      <c r="A196" s="111" t="s">
        <v>250</v>
      </c>
      <c r="B196" s="108">
        <v>345</v>
      </c>
      <c r="C196" s="108">
        <v>59</v>
      </c>
      <c r="D196" s="108">
        <v>290</v>
      </c>
      <c r="E196" s="109">
        <f t="shared" si="5"/>
        <v>0.8405797101449275</v>
      </c>
      <c r="F196" s="110">
        <f t="shared" si="4"/>
        <v>1.0833778257527207</v>
      </c>
    </row>
    <row r="197" spans="1:6" ht="14.25">
      <c r="A197" s="111" t="s">
        <v>251</v>
      </c>
      <c r="B197" s="108">
        <v>493</v>
      </c>
      <c r="C197" s="108">
        <v>172</v>
      </c>
      <c r="D197" s="108">
        <v>449</v>
      </c>
      <c r="E197" s="109">
        <f t="shared" si="5"/>
        <v>0.9107505070993914</v>
      </c>
      <c r="F197" s="110">
        <f t="shared" si="4"/>
        <v>1.1738171791160747</v>
      </c>
    </row>
    <row r="198" spans="1:6" ht="14.25">
      <c r="A198" s="111" t="s">
        <v>252</v>
      </c>
      <c r="B198" s="108">
        <v>48</v>
      </c>
      <c r="C198" s="108">
        <v>0</v>
      </c>
      <c r="D198" s="108">
        <v>38</v>
      </c>
      <c r="E198" s="109">
        <f t="shared" si="5"/>
        <v>0.7916666666666666</v>
      </c>
      <c r="F198" s="110">
        <f t="shared" si="4"/>
        <v>1.0203364436507305</v>
      </c>
    </row>
    <row r="199" spans="1:6" ht="14.25">
      <c r="A199" s="111" t="s">
        <v>253</v>
      </c>
      <c r="B199" s="108">
        <v>683</v>
      </c>
      <c r="C199" s="108">
        <v>172</v>
      </c>
      <c r="D199" s="108">
        <v>621</v>
      </c>
      <c r="E199" s="109">
        <f t="shared" si="5"/>
        <v>0.9092240117130308</v>
      </c>
      <c r="F199" s="110">
        <f>E199/$E$200</f>
        <v>1.1718497615913146</v>
      </c>
    </row>
    <row r="200" spans="1:6" ht="14.25">
      <c r="A200" s="107" t="s">
        <v>254</v>
      </c>
      <c r="B200" s="112">
        <v>4582050</v>
      </c>
      <c r="C200" s="112">
        <v>755344</v>
      </c>
      <c r="D200" s="112">
        <v>3555157</v>
      </c>
      <c r="E200" s="109">
        <f>D200/B200</f>
        <v>0.7758878667845178</v>
      </c>
      <c r="F200" s="110">
        <f>E200/$E$200</f>
        <v>1</v>
      </c>
    </row>
  </sheetData>
  <sheetProtection/>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Selena</dc:creator>
  <cp:keywords/>
  <dc:description/>
  <cp:lastModifiedBy>Franklin, Donald</cp:lastModifiedBy>
  <dcterms:created xsi:type="dcterms:W3CDTF">2015-11-04T16:51:02Z</dcterms:created>
  <dcterms:modified xsi:type="dcterms:W3CDTF">2016-02-22T19:29:44Z</dcterms:modified>
  <cp:category/>
  <cp:version/>
  <cp:contentType/>
  <cp:contentStatus/>
</cp:coreProperties>
</file>