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-12" yWindow="5136" windowWidth="21636" windowHeight="5196" tabRatio="784" activeTab="1"/>
  </bookViews>
  <sheets>
    <sheet name="Key" sheetId="2" r:id="rId1"/>
    <sheet name="CQUIN Calculations" sheetId="11" r:id="rId2"/>
    <sheet name="Analysis of DAAG data" sheetId="9" r:id="rId3"/>
    <sheet name="DAAG data" sheetId="4" r:id="rId4"/>
    <sheet name="ICNARC CQUIN" sheetId="10" r:id="rId5"/>
    <sheet name="ODS LU" sheetId="8" r:id="rId6"/>
    <sheet name="Tiers LU" sheetId="12" r:id="rId7"/>
  </sheets>
  <definedNames>
    <definedName name="_xlnm._FilterDatabase" localSheetId="3" hidden="1">'DAAG data'!$A$2:$M$224</definedName>
  </definedNames>
  <calcPr calcId="145621" concurrentCalc="0"/>
  <pivotCaches>
    <pivotCache cacheId="2" r:id="rId8"/>
  </pivotCaches>
</workbook>
</file>

<file path=xl/calcChain.xml><?xml version="1.0" encoding="utf-8"?>
<calcChain xmlns="http://schemas.openxmlformats.org/spreadsheetml/2006/main">
  <c r="F145" i="11" l="1"/>
  <c r="E145" i="11"/>
  <c r="D145" i="11"/>
  <c r="C145" i="11"/>
  <c r="C137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3" i="4"/>
  <c r="A58" i="12"/>
  <c r="A57" i="12"/>
  <c r="A56" i="12"/>
  <c r="A55" i="12"/>
  <c r="A54" i="12"/>
  <c r="A53" i="12"/>
  <c r="A52" i="12"/>
  <c r="A51" i="12"/>
  <c r="A50" i="12"/>
  <c r="A49" i="12"/>
  <c r="A48" i="12"/>
  <c r="A47" i="12"/>
  <c r="A46" i="12"/>
  <c r="A45" i="12"/>
  <c r="A44" i="12"/>
  <c r="A43" i="12"/>
  <c r="A42" i="12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A3" i="12"/>
  <c r="A2" i="12"/>
  <c r="F148" i="11"/>
  <c r="F23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24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J99" i="11"/>
  <c r="J100" i="11"/>
  <c r="J101" i="11"/>
  <c r="J102" i="11"/>
  <c r="J103" i="11"/>
  <c r="J104" i="11"/>
  <c r="J105" i="11"/>
  <c r="J106" i="11"/>
  <c r="J107" i="11"/>
  <c r="J108" i="11"/>
  <c r="J109" i="11"/>
  <c r="J110" i="11"/>
  <c r="J111" i="11"/>
  <c r="J112" i="11"/>
  <c r="J113" i="11"/>
  <c r="J114" i="11"/>
  <c r="J115" i="11"/>
  <c r="J116" i="11"/>
  <c r="J117" i="11"/>
  <c r="J118" i="11"/>
  <c r="J119" i="11"/>
  <c r="J120" i="11"/>
  <c r="J121" i="11"/>
  <c r="J122" i="11"/>
  <c r="J123" i="11"/>
  <c r="J124" i="11"/>
  <c r="J125" i="11"/>
  <c r="J126" i="11"/>
  <c r="J127" i="11"/>
  <c r="J128" i="11"/>
  <c r="J129" i="11"/>
  <c r="J130" i="11"/>
  <c r="J131" i="11"/>
  <c r="J132" i="11"/>
  <c r="J133" i="11"/>
  <c r="J134" i="11"/>
  <c r="J135" i="11"/>
  <c r="J136" i="11"/>
  <c r="J137" i="11"/>
  <c r="J138" i="11"/>
  <c r="J139" i="11"/>
  <c r="J140" i="11"/>
  <c r="J141" i="11"/>
  <c r="J142" i="11"/>
  <c r="J143" i="11"/>
  <c r="J55" i="11"/>
  <c r="J6" i="11"/>
  <c r="L6" i="11"/>
  <c r="J7" i="11"/>
  <c r="L7" i="11"/>
  <c r="J8" i="11"/>
  <c r="L8" i="11"/>
  <c r="J9" i="11"/>
  <c r="L9" i="11"/>
  <c r="J10" i="11"/>
  <c r="L10" i="11"/>
  <c r="J11" i="11"/>
  <c r="L11" i="11"/>
  <c r="J12" i="11"/>
  <c r="L12" i="11"/>
  <c r="J13" i="11"/>
  <c r="L13" i="11"/>
  <c r="J14" i="11"/>
  <c r="L14" i="11"/>
  <c r="J15" i="11"/>
  <c r="L15" i="11"/>
  <c r="J16" i="11"/>
  <c r="L16" i="11"/>
  <c r="J17" i="11"/>
  <c r="L17" i="11"/>
  <c r="J18" i="11"/>
  <c r="L18" i="11"/>
  <c r="J19" i="11"/>
  <c r="L19" i="11"/>
  <c r="J20" i="11"/>
  <c r="L20" i="11"/>
  <c r="J21" i="11"/>
  <c r="L21" i="11"/>
  <c r="J22" i="11"/>
  <c r="L22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L99" i="11"/>
  <c r="L100" i="11"/>
  <c r="L101" i="11"/>
  <c r="L102" i="11"/>
  <c r="L103" i="11"/>
  <c r="L104" i="11"/>
  <c r="L105" i="11"/>
  <c r="L106" i="11"/>
  <c r="L107" i="11"/>
  <c r="L108" i="11"/>
  <c r="L109" i="11"/>
  <c r="L110" i="11"/>
  <c r="L111" i="11"/>
  <c r="L112" i="11"/>
  <c r="L113" i="11"/>
  <c r="L114" i="11"/>
  <c r="L115" i="11"/>
  <c r="L116" i="11"/>
  <c r="L117" i="11"/>
  <c r="L118" i="11"/>
  <c r="L119" i="11"/>
  <c r="L120" i="11"/>
  <c r="L121" i="11"/>
  <c r="L122" i="11"/>
  <c r="L123" i="11"/>
  <c r="L124" i="11"/>
  <c r="L125" i="11"/>
  <c r="L126" i="11"/>
  <c r="L127" i="11"/>
  <c r="L128" i="11"/>
  <c r="L129" i="11"/>
  <c r="L130" i="11"/>
  <c r="L131" i="11"/>
  <c r="L132" i="11"/>
  <c r="L133" i="11"/>
  <c r="L134" i="11"/>
  <c r="L135" i="11"/>
  <c r="L136" i="11"/>
  <c r="L137" i="11"/>
  <c r="L138" i="11"/>
  <c r="L139" i="11"/>
  <c r="L140" i="11"/>
  <c r="L141" i="11"/>
  <c r="L142" i="11"/>
  <c r="L143" i="11"/>
  <c r="L144" i="11"/>
  <c r="L145" i="11"/>
  <c r="L5" i="11"/>
  <c r="J5" i="11"/>
  <c r="J23" i="11"/>
  <c r="B23" i="11"/>
  <c r="L7" i="9"/>
  <c r="J144" i="11"/>
  <c r="K69" i="11"/>
  <c r="J54" i="11"/>
  <c r="K65" i="11"/>
  <c r="K81" i="11"/>
  <c r="K97" i="11"/>
  <c r="K113" i="11"/>
  <c r="K128" i="11"/>
  <c r="K55" i="11"/>
  <c r="K112" i="11"/>
  <c r="K58" i="11"/>
  <c r="K74" i="11"/>
  <c r="K90" i="11"/>
  <c r="K106" i="11"/>
  <c r="K125" i="11"/>
  <c r="K141" i="11"/>
  <c r="K92" i="11"/>
  <c r="J145" i="11"/>
  <c r="K71" i="11"/>
  <c r="K87" i="11"/>
  <c r="K103" i="11"/>
  <c r="K119" i="11"/>
  <c r="K134" i="11"/>
  <c r="K68" i="11"/>
  <c r="K104" i="11"/>
  <c r="K28" i="11"/>
  <c r="K32" i="11"/>
  <c r="K36" i="11"/>
  <c r="K40" i="11"/>
  <c r="K44" i="11"/>
  <c r="K48" i="11"/>
  <c r="K52" i="11"/>
  <c r="B54" i="11"/>
  <c r="K25" i="11"/>
  <c r="K29" i="11"/>
  <c r="K33" i="11"/>
  <c r="K37" i="11"/>
  <c r="K41" i="11"/>
  <c r="K45" i="11"/>
  <c r="K49" i="11"/>
  <c r="K53" i="11"/>
  <c r="K31" i="11"/>
  <c r="K39" i="11"/>
  <c r="K47" i="11"/>
  <c r="K26" i="11"/>
  <c r="K30" i="11"/>
  <c r="K34" i="11"/>
  <c r="K38" i="11"/>
  <c r="K42" i="11"/>
  <c r="K46" i="11"/>
  <c r="K50" i="11"/>
  <c r="K24" i="11"/>
  <c r="K27" i="11"/>
  <c r="K35" i="11"/>
  <c r="K43" i="11"/>
  <c r="K51" i="11"/>
  <c r="K8" i="11"/>
  <c r="K5" i="11"/>
  <c r="K19" i="11"/>
  <c r="K15" i="11"/>
  <c r="K11" i="11"/>
  <c r="K7" i="11"/>
  <c r="K10" i="11"/>
  <c r="K21" i="11"/>
  <c r="K17" i="11"/>
  <c r="K13" i="11"/>
  <c r="K9" i="11"/>
  <c r="K22" i="11"/>
  <c r="K18" i="11"/>
  <c r="K14" i="11"/>
  <c r="K6" i="11"/>
  <c r="K20" i="11"/>
  <c r="K16" i="11"/>
  <c r="K12" i="11"/>
  <c r="L6" i="9"/>
  <c r="K6" i="9"/>
  <c r="K139" i="11"/>
  <c r="K96" i="11"/>
  <c r="K64" i="11"/>
  <c r="K130" i="11"/>
  <c r="K115" i="11"/>
  <c r="K99" i="11"/>
  <c r="K83" i="11"/>
  <c r="K67" i="11"/>
  <c r="K143" i="11"/>
  <c r="K80" i="11"/>
  <c r="K137" i="11"/>
  <c r="K118" i="11"/>
  <c r="K102" i="11"/>
  <c r="K86" i="11"/>
  <c r="K70" i="11"/>
  <c r="K135" i="11"/>
  <c r="K100" i="11"/>
  <c r="K140" i="11"/>
  <c r="K124" i="11"/>
  <c r="K109" i="11"/>
  <c r="K93" i="11"/>
  <c r="K77" i="11"/>
  <c r="K61" i="11"/>
  <c r="K127" i="11"/>
  <c r="K84" i="11"/>
  <c r="K142" i="11"/>
  <c r="K126" i="11"/>
  <c r="K111" i="11"/>
  <c r="K95" i="11"/>
  <c r="K79" i="11"/>
  <c r="K63" i="11"/>
  <c r="K123" i="11"/>
  <c r="K72" i="11"/>
  <c r="K133" i="11"/>
  <c r="K114" i="11"/>
  <c r="K98" i="11"/>
  <c r="K82" i="11"/>
  <c r="K66" i="11"/>
  <c r="K131" i="11"/>
  <c r="K88" i="11"/>
  <c r="K136" i="11"/>
  <c r="K121" i="11"/>
  <c r="K105" i="11"/>
  <c r="K89" i="11"/>
  <c r="K73" i="11"/>
  <c r="K57" i="11"/>
  <c r="K116" i="11"/>
  <c r="K76" i="11"/>
  <c r="K138" i="11"/>
  <c r="K122" i="11"/>
  <c r="K107" i="11"/>
  <c r="K91" i="11"/>
  <c r="K75" i="11"/>
  <c r="K59" i="11"/>
  <c r="K108" i="11"/>
  <c r="K60" i="11"/>
  <c r="K129" i="11"/>
  <c r="K110" i="11"/>
  <c r="K94" i="11"/>
  <c r="K78" i="11"/>
  <c r="K62" i="11"/>
  <c r="K120" i="11"/>
  <c r="K56" i="11"/>
  <c r="K132" i="11"/>
  <c r="K117" i="11"/>
  <c r="K101" i="11"/>
  <c r="K85" i="11"/>
  <c r="M7" i="9"/>
  <c r="M6" i="9"/>
  <c r="E226" i="10"/>
  <c r="D225" i="10"/>
  <c r="E225" i="10"/>
  <c r="C225" i="10"/>
  <c r="D226" i="10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143" i="10"/>
  <c r="G144" i="10"/>
  <c r="G145" i="10"/>
  <c r="G146" i="10"/>
  <c r="G147" i="10"/>
  <c r="G148" i="10"/>
  <c r="G149" i="10"/>
  <c r="G150" i="10"/>
  <c r="G151" i="10"/>
  <c r="G152" i="10"/>
  <c r="G153" i="10"/>
  <c r="G154" i="10"/>
  <c r="G155" i="10"/>
  <c r="G156" i="10"/>
  <c r="G157" i="10"/>
  <c r="G158" i="10"/>
  <c r="G159" i="10"/>
  <c r="G160" i="10"/>
  <c r="G161" i="10"/>
  <c r="G162" i="10"/>
  <c r="G163" i="10"/>
  <c r="G164" i="10"/>
  <c r="G165" i="10"/>
  <c r="G166" i="10"/>
  <c r="G167" i="10"/>
  <c r="G168" i="10"/>
  <c r="G169" i="10"/>
  <c r="G170" i="10"/>
  <c r="G171" i="10"/>
  <c r="G172" i="10"/>
  <c r="G173" i="10"/>
  <c r="G174" i="10"/>
  <c r="G175" i="10"/>
  <c r="G176" i="10"/>
  <c r="G177" i="10"/>
  <c r="G178" i="10"/>
  <c r="G179" i="10"/>
  <c r="G180" i="10"/>
  <c r="G181" i="10"/>
  <c r="G182" i="10"/>
  <c r="G183" i="10"/>
  <c r="G184" i="10"/>
  <c r="G185" i="10"/>
  <c r="G186" i="10"/>
  <c r="G187" i="10"/>
  <c r="G188" i="10"/>
  <c r="G189" i="10"/>
  <c r="G190" i="10"/>
  <c r="G191" i="10"/>
  <c r="G192" i="10"/>
  <c r="G193" i="10"/>
  <c r="G194" i="10"/>
  <c r="G195" i="10"/>
  <c r="G196" i="10"/>
  <c r="G197" i="10"/>
  <c r="G198" i="10"/>
  <c r="G199" i="10"/>
  <c r="G200" i="10"/>
  <c r="G201" i="10"/>
  <c r="G202" i="10"/>
  <c r="G203" i="10"/>
  <c r="G204" i="10"/>
  <c r="G205" i="10"/>
  <c r="G206" i="10"/>
  <c r="G207" i="10"/>
  <c r="G208" i="10"/>
  <c r="G209" i="10"/>
  <c r="G210" i="10"/>
  <c r="G211" i="10"/>
  <c r="G212" i="10"/>
  <c r="G213" i="10"/>
  <c r="G214" i="10"/>
  <c r="G215" i="10"/>
  <c r="G216" i="10"/>
  <c r="G217" i="10"/>
  <c r="G218" i="10"/>
  <c r="G219" i="10"/>
  <c r="G220" i="10"/>
  <c r="G221" i="10"/>
  <c r="G222" i="10"/>
  <c r="G223" i="10"/>
  <c r="G3" i="10"/>
  <c r="G226" i="10"/>
  <c r="G225" i="10"/>
  <c r="G144" i="9"/>
  <c r="I144" i="9"/>
  <c r="G145" i="9"/>
  <c r="I145" i="9"/>
  <c r="G146" i="9"/>
  <c r="I146" i="9"/>
  <c r="G143" i="9"/>
  <c r="G142" i="9"/>
  <c r="G141" i="9"/>
  <c r="H141" i="9"/>
  <c r="G140" i="9"/>
  <c r="G139" i="9"/>
  <c r="G138" i="9"/>
  <c r="G137" i="9"/>
  <c r="G136" i="9"/>
  <c r="G135" i="9"/>
  <c r="G134" i="9"/>
  <c r="G133" i="9"/>
  <c r="H133" i="9"/>
  <c r="G132" i="9"/>
  <c r="G131" i="9"/>
  <c r="G130" i="9"/>
  <c r="G129" i="9"/>
  <c r="G128" i="9"/>
  <c r="G127" i="9"/>
  <c r="G126" i="9"/>
  <c r="G125" i="9"/>
  <c r="H125" i="9"/>
  <c r="G124" i="9"/>
  <c r="G123" i="9"/>
  <c r="G122" i="9"/>
  <c r="G121" i="9"/>
  <c r="G120" i="9"/>
  <c r="G119" i="9"/>
  <c r="G118" i="9"/>
  <c r="G117" i="9"/>
  <c r="H117" i="9"/>
  <c r="G116" i="9"/>
  <c r="G115" i="9"/>
  <c r="H115" i="9"/>
  <c r="G114" i="9"/>
  <c r="G113" i="9"/>
  <c r="H113" i="9"/>
  <c r="G112" i="9"/>
  <c r="G111" i="9"/>
  <c r="G110" i="9"/>
  <c r="G109" i="9"/>
  <c r="H109" i="9"/>
  <c r="G108" i="9"/>
  <c r="G107" i="9"/>
  <c r="G106" i="9"/>
  <c r="G105" i="9"/>
  <c r="H105" i="9"/>
  <c r="G104" i="9"/>
  <c r="G103" i="9"/>
  <c r="G102" i="9"/>
  <c r="G101" i="9"/>
  <c r="H101" i="9"/>
  <c r="G100" i="9"/>
  <c r="G99" i="9"/>
  <c r="H99" i="9"/>
  <c r="G98" i="9"/>
  <c r="G97" i="9"/>
  <c r="H97" i="9"/>
  <c r="G96" i="9"/>
  <c r="G95" i="9"/>
  <c r="G94" i="9"/>
  <c r="G93" i="9"/>
  <c r="H93" i="9"/>
  <c r="G92" i="9"/>
  <c r="G91" i="9"/>
  <c r="H91" i="9"/>
  <c r="G90" i="9"/>
  <c r="G89" i="9"/>
  <c r="H89" i="9"/>
  <c r="G88" i="9"/>
  <c r="G87" i="9"/>
  <c r="G86" i="9"/>
  <c r="G85" i="9"/>
  <c r="H85" i="9"/>
  <c r="G84" i="9"/>
  <c r="G83" i="9"/>
  <c r="H83" i="9"/>
  <c r="G82" i="9"/>
  <c r="G81" i="9"/>
  <c r="H81" i="9"/>
  <c r="G80" i="9"/>
  <c r="G79" i="9"/>
  <c r="G78" i="9"/>
  <c r="G77" i="9"/>
  <c r="H77" i="9"/>
  <c r="G76" i="9"/>
  <c r="G75" i="9"/>
  <c r="G74" i="9"/>
  <c r="G73" i="9"/>
  <c r="H73" i="9"/>
  <c r="G72" i="9"/>
  <c r="G71" i="9"/>
  <c r="G70" i="9"/>
  <c r="G69" i="9"/>
  <c r="H69" i="9"/>
  <c r="G68" i="9"/>
  <c r="G67" i="9"/>
  <c r="G66" i="9"/>
  <c r="G65" i="9"/>
  <c r="G64" i="9"/>
  <c r="G63" i="9"/>
  <c r="G62" i="9"/>
  <c r="G61" i="9"/>
  <c r="H61" i="9"/>
  <c r="G60" i="9"/>
  <c r="G59" i="9"/>
  <c r="H59" i="9"/>
  <c r="G58" i="9"/>
  <c r="H58" i="9"/>
  <c r="G57" i="9"/>
  <c r="H57" i="9"/>
  <c r="G56" i="9"/>
  <c r="H56" i="9"/>
  <c r="G55" i="9"/>
  <c r="H55" i="9"/>
  <c r="G54" i="9"/>
  <c r="H54" i="9"/>
  <c r="G53" i="9"/>
  <c r="H53" i="9"/>
  <c r="G52" i="9"/>
  <c r="H52" i="9"/>
  <c r="G51" i="9"/>
  <c r="H51" i="9"/>
  <c r="G50" i="9"/>
  <c r="H50" i="9"/>
  <c r="G49" i="9"/>
  <c r="H49" i="9"/>
  <c r="G48" i="9"/>
  <c r="H48" i="9"/>
  <c r="G47" i="9"/>
  <c r="H47" i="9"/>
  <c r="G46" i="9"/>
  <c r="H46" i="9"/>
  <c r="G45" i="9"/>
  <c r="H45" i="9"/>
  <c r="G44" i="9"/>
  <c r="H44" i="9"/>
  <c r="G43" i="9"/>
  <c r="H43" i="9"/>
  <c r="G42" i="9"/>
  <c r="H42" i="9"/>
  <c r="G41" i="9"/>
  <c r="H41" i="9"/>
  <c r="G40" i="9"/>
  <c r="H40" i="9"/>
  <c r="G39" i="9"/>
  <c r="H39" i="9"/>
  <c r="G38" i="9"/>
  <c r="H38" i="9"/>
  <c r="G37" i="9"/>
  <c r="H37" i="9"/>
  <c r="G36" i="9"/>
  <c r="H36" i="9"/>
  <c r="G35" i="9"/>
  <c r="H35" i="9"/>
  <c r="G34" i="9"/>
  <c r="H34" i="9"/>
  <c r="G33" i="9"/>
  <c r="H33" i="9"/>
  <c r="G32" i="9"/>
  <c r="H32" i="9"/>
  <c r="G31" i="9"/>
  <c r="H31" i="9"/>
  <c r="G30" i="9"/>
  <c r="H30" i="9"/>
  <c r="G29" i="9"/>
  <c r="H29" i="9"/>
  <c r="G28" i="9"/>
  <c r="H28" i="9"/>
  <c r="G27" i="9"/>
  <c r="H27" i="9"/>
  <c r="G26" i="9"/>
  <c r="H26" i="9"/>
  <c r="G25" i="9"/>
  <c r="H25" i="9"/>
  <c r="G24" i="9"/>
  <c r="H24" i="9"/>
  <c r="G23" i="9"/>
  <c r="H23" i="9"/>
  <c r="G22" i="9"/>
  <c r="H22" i="9"/>
  <c r="G21" i="9"/>
  <c r="H21" i="9"/>
  <c r="G20" i="9"/>
  <c r="H20" i="9"/>
  <c r="G19" i="9"/>
  <c r="H19" i="9"/>
  <c r="G18" i="9"/>
  <c r="H18" i="9"/>
  <c r="G17" i="9"/>
  <c r="J17" i="9"/>
  <c r="G16" i="9"/>
  <c r="J16" i="9"/>
  <c r="G15" i="9"/>
  <c r="J15" i="9"/>
  <c r="G14" i="9"/>
  <c r="J14" i="9"/>
  <c r="G13" i="9"/>
  <c r="J13" i="9"/>
  <c r="G12" i="9"/>
  <c r="J12" i="9"/>
  <c r="G11" i="9"/>
  <c r="J11" i="9"/>
  <c r="G10" i="9"/>
  <c r="J10" i="9"/>
  <c r="G9" i="9"/>
  <c r="J9" i="9"/>
  <c r="G8" i="9"/>
  <c r="J8" i="9"/>
  <c r="G7" i="9"/>
  <c r="J7" i="9"/>
  <c r="G6" i="9"/>
  <c r="J6" i="9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4" i="4"/>
  <c r="C5" i="4"/>
  <c r="C3" i="4"/>
  <c r="N4" i="4"/>
  <c r="Q4" i="4"/>
  <c r="O4" i="4"/>
  <c r="R4" i="4"/>
  <c r="P4" i="4"/>
  <c r="S4" i="4"/>
  <c r="N5" i="4"/>
  <c r="Q5" i="4"/>
  <c r="O5" i="4"/>
  <c r="R5" i="4"/>
  <c r="P5" i="4"/>
  <c r="S5" i="4"/>
  <c r="N6" i="4"/>
  <c r="Q6" i="4"/>
  <c r="O6" i="4"/>
  <c r="R6" i="4"/>
  <c r="P6" i="4"/>
  <c r="S6" i="4"/>
  <c r="N7" i="4"/>
  <c r="Q7" i="4"/>
  <c r="O7" i="4"/>
  <c r="R7" i="4"/>
  <c r="P7" i="4"/>
  <c r="S7" i="4"/>
  <c r="N8" i="4"/>
  <c r="Q8" i="4"/>
  <c r="O8" i="4"/>
  <c r="R8" i="4"/>
  <c r="P8" i="4"/>
  <c r="S8" i="4"/>
  <c r="N9" i="4"/>
  <c r="Q9" i="4"/>
  <c r="O9" i="4"/>
  <c r="R9" i="4"/>
  <c r="P9" i="4"/>
  <c r="N10" i="4"/>
  <c r="Q10" i="4"/>
  <c r="O10" i="4"/>
  <c r="R10" i="4"/>
  <c r="P10" i="4"/>
  <c r="S10" i="4"/>
  <c r="N11" i="4"/>
  <c r="Q11" i="4"/>
  <c r="O11" i="4"/>
  <c r="R11" i="4"/>
  <c r="P11" i="4"/>
  <c r="S11" i="4"/>
  <c r="N12" i="4"/>
  <c r="Q12" i="4"/>
  <c r="O12" i="4"/>
  <c r="R12" i="4"/>
  <c r="P12" i="4"/>
  <c r="S12" i="4"/>
  <c r="N13" i="4"/>
  <c r="Q13" i="4"/>
  <c r="O13" i="4"/>
  <c r="R13" i="4"/>
  <c r="P13" i="4"/>
  <c r="S13" i="4"/>
  <c r="N14" i="4"/>
  <c r="Q14" i="4"/>
  <c r="O14" i="4"/>
  <c r="R14" i="4"/>
  <c r="P14" i="4"/>
  <c r="S14" i="4"/>
  <c r="N15" i="4"/>
  <c r="Q15" i="4"/>
  <c r="O15" i="4"/>
  <c r="R15" i="4"/>
  <c r="P15" i="4"/>
  <c r="S15" i="4"/>
  <c r="N16" i="4"/>
  <c r="Q16" i="4"/>
  <c r="O16" i="4"/>
  <c r="R16" i="4"/>
  <c r="P16" i="4"/>
  <c r="S16" i="4"/>
  <c r="N17" i="4"/>
  <c r="Q17" i="4"/>
  <c r="O17" i="4"/>
  <c r="R17" i="4"/>
  <c r="P17" i="4"/>
  <c r="S17" i="4"/>
  <c r="N18" i="4"/>
  <c r="Q18" i="4"/>
  <c r="O18" i="4"/>
  <c r="R18" i="4"/>
  <c r="P18" i="4"/>
  <c r="S18" i="4"/>
  <c r="N19" i="4"/>
  <c r="Q19" i="4"/>
  <c r="O19" i="4"/>
  <c r="R19" i="4"/>
  <c r="P19" i="4"/>
  <c r="S19" i="4"/>
  <c r="N20" i="4"/>
  <c r="Q20" i="4"/>
  <c r="O20" i="4"/>
  <c r="R20" i="4"/>
  <c r="P20" i="4"/>
  <c r="S20" i="4"/>
  <c r="N21" i="4"/>
  <c r="Q21" i="4"/>
  <c r="O21" i="4"/>
  <c r="R21" i="4"/>
  <c r="P21" i="4"/>
  <c r="S21" i="4"/>
  <c r="N22" i="4"/>
  <c r="Q22" i="4"/>
  <c r="O22" i="4"/>
  <c r="R22" i="4"/>
  <c r="P22" i="4"/>
  <c r="S22" i="4"/>
  <c r="N23" i="4"/>
  <c r="Q23" i="4"/>
  <c r="O23" i="4"/>
  <c r="R23" i="4"/>
  <c r="P23" i="4"/>
  <c r="S23" i="4"/>
  <c r="N24" i="4"/>
  <c r="Q24" i="4"/>
  <c r="O24" i="4"/>
  <c r="R24" i="4"/>
  <c r="P24" i="4"/>
  <c r="S24" i="4"/>
  <c r="N25" i="4"/>
  <c r="Q25" i="4"/>
  <c r="O25" i="4"/>
  <c r="R25" i="4"/>
  <c r="P25" i="4"/>
  <c r="S25" i="4"/>
  <c r="N26" i="4"/>
  <c r="Q26" i="4"/>
  <c r="O26" i="4"/>
  <c r="R26" i="4"/>
  <c r="P26" i="4"/>
  <c r="S26" i="4"/>
  <c r="N27" i="4"/>
  <c r="Q27" i="4"/>
  <c r="O27" i="4"/>
  <c r="R27" i="4"/>
  <c r="P27" i="4"/>
  <c r="S27" i="4"/>
  <c r="N28" i="4"/>
  <c r="Q28" i="4"/>
  <c r="O28" i="4"/>
  <c r="R28" i="4"/>
  <c r="P28" i="4"/>
  <c r="S28" i="4"/>
  <c r="N29" i="4"/>
  <c r="Q29" i="4"/>
  <c r="O29" i="4"/>
  <c r="R29" i="4"/>
  <c r="P29" i="4"/>
  <c r="S29" i="4"/>
  <c r="N30" i="4"/>
  <c r="Q30" i="4"/>
  <c r="O30" i="4"/>
  <c r="R30" i="4"/>
  <c r="P30" i="4"/>
  <c r="S30" i="4"/>
  <c r="N31" i="4"/>
  <c r="Q31" i="4"/>
  <c r="O31" i="4"/>
  <c r="R31" i="4"/>
  <c r="P31" i="4"/>
  <c r="S31" i="4"/>
  <c r="N32" i="4"/>
  <c r="Q32" i="4"/>
  <c r="O32" i="4"/>
  <c r="R32" i="4"/>
  <c r="P32" i="4"/>
  <c r="S32" i="4"/>
  <c r="N33" i="4"/>
  <c r="Q33" i="4"/>
  <c r="O33" i="4"/>
  <c r="R33" i="4"/>
  <c r="P33" i="4"/>
  <c r="S33" i="4"/>
  <c r="N34" i="4"/>
  <c r="Q34" i="4"/>
  <c r="O34" i="4"/>
  <c r="R34" i="4"/>
  <c r="P34" i="4"/>
  <c r="S34" i="4"/>
  <c r="N35" i="4"/>
  <c r="Q35" i="4"/>
  <c r="O35" i="4"/>
  <c r="R35" i="4"/>
  <c r="P35" i="4"/>
  <c r="S35" i="4"/>
  <c r="N36" i="4"/>
  <c r="Q36" i="4"/>
  <c r="O36" i="4"/>
  <c r="R36" i="4"/>
  <c r="P36" i="4"/>
  <c r="S36" i="4"/>
  <c r="N37" i="4"/>
  <c r="Q37" i="4"/>
  <c r="O37" i="4"/>
  <c r="R37" i="4"/>
  <c r="P37" i="4"/>
  <c r="S37" i="4"/>
  <c r="N38" i="4"/>
  <c r="Q38" i="4"/>
  <c r="O38" i="4"/>
  <c r="R38" i="4"/>
  <c r="P38" i="4"/>
  <c r="S38" i="4"/>
  <c r="N39" i="4"/>
  <c r="Q39" i="4"/>
  <c r="O39" i="4"/>
  <c r="R39" i="4"/>
  <c r="P39" i="4"/>
  <c r="S39" i="4"/>
  <c r="N40" i="4"/>
  <c r="Q40" i="4"/>
  <c r="O40" i="4"/>
  <c r="R40" i="4"/>
  <c r="P40" i="4"/>
  <c r="S40" i="4"/>
  <c r="N41" i="4"/>
  <c r="Q41" i="4"/>
  <c r="O41" i="4"/>
  <c r="R41" i="4"/>
  <c r="P41" i="4"/>
  <c r="S41" i="4"/>
  <c r="N42" i="4"/>
  <c r="Q42" i="4"/>
  <c r="O42" i="4"/>
  <c r="R42" i="4"/>
  <c r="P42" i="4"/>
  <c r="S42" i="4"/>
  <c r="N43" i="4"/>
  <c r="Q43" i="4"/>
  <c r="O43" i="4"/>
  <c r="R43" i="4"/>
  <c r="P43" i="4"/>
  <c r="S43" i="4"/>
  <c r="N44" i="4"/>
  <c r="Q44" i="4"/>
  <c r="O44" i="4"/>
  <c r="R44" i="4"/>
  <c r="P44" i="4"/>
  <c r="S44" i="4"/>
  <c r="N45" i="4"/>
  <c r="Q45" i="4"/>
  <c r="O45" i="4"/>
  <c r="R45" i="4"/>
  <c r="P45" i="4"/>
  <c r="S45" i="4"/>
  <c r="N46" i="4"/>
  <c r="Q46" i="4"/>
  <c r="O46" i="4"/>
  <c r="R46" i="4"/>
  <c r="P46" i="4"/>
  <c r="S46" i="4"/>
  <c r="N47" i="4"/>
  <c r="Q47" i="4"/>
  <c r="O47" i="4"/>
  <c r="R47" i="4"/>
  <c r="P47" i="4"/>
  <c r="S47" i="4"/>
  <c r="N48" i="4"/>
  <c r="Q48" i="4"/>
  <c r="O48" i="4"/>
  <c r="R48" i="4"/>
  <c r="P48" i="4"/>
  <c r="S48" i="4"/>
  <c r="N49" i="4"/>
  <c r="Q49" i="4"/>
  <c r="O49" i="4"/>
  <c r="R49" i="4"/>
  <c r="P49" i="4"/>
  <c r="S49" i="4"/>
  <c r="N50" i="4"/>
  <c r="Q50" i="4"/>
  <c r="O50" i="4"/>
  <c r="R50" i="4"/>
  <c r="P50" i="4"/>
  <c r="S50" i="4"/>
  <c r="N51" i="4"/>
  <c r="Q51" i="4"/>
  <c r="O51" i="4"/>
  <c r="R51" i="4"/>
  <c r="P51" i="4"/>
  <c r="S51" i="4"/>
  <c r="N52" i="4"/>
  <c r="Q52" i="4"/>
  <c r="O52" i="4"/>
  <c r="R52" i="4"/>
  <c r="P52" i="4"/>
  <c r="S52" i="4"/>
  <c r="N53" i="4"/>
  <c r="Q53" i="4"/>
  <c r="O53" i="4"/>
  <c r="R53" i="4"/>
  <c r="P53" i="4"/>
  <c r="S53" i="4"/>
  <c r="N54" i="4"/>
  <c r="Q54" i="4"/>
  <c r="O54" i="4"/>
  <c r="R54" i="4"/>
  <c r="P54" i="4"/>
  <c r="S54" i="4"/>
  <c r="N55" i="4"/>
  <c r="Q55" i="4"/>
  <c r="O55" i="4"/>
  <c r="R55" i="4"/>
  <c r="P55" i="4"/>
  <c r="S55" i="4"/>
  <c r="N56" i="4"/>
  <c r="Q56" i="4"/>
  <c r="O56" i="4"/>
  <c r="R56" i="4"/>
  <c r="P56" i="4"/>
  <c r="S56" i="4"/>
  <c r="N57" i="4"/>
  <c r="Q57" i="4"/>
  <c r="O57" i="4"/>
  <c r="R57" i="4"/>
  <c r="P57" i="4"/>
  <c r="S57" i="4"/>
  <c r="N58" i="4"/>
  <c r="Q58" i="4"/>
  <c r="O58" i="4"/>
  <c r="R58" i="4"/>
  <c r="P58" i="4"/>
  <c r="S58" i="4"/>
  <c r="N59" i="4"/>
  <c r="Q59" i="4"/>
  <c r="O59" i="4"/>
  <c r="R59" i="4"/>
  <c r="P59" i="4"/>
  <c r="S59" i="4"/>
  <c r="N60" i="4"/>
  <c r="Q60" i="4"/>
  <c r="O60" i="4"/>
  <c r="R60" i="4"/>
  <c r="P60" i="4"/>
  <c r="S60" i="4"/>
  <c r="N61" i="4"/>
  <c r="Q61" i="4"/>
  <c r="O61" i="4"/>
  <c r="R61" i="4"/>
  <c r="P61" i="4"/>
  <c r="S61" i="4"/>
  <c r="N62" i="4"/>
  <c r="Q62" i="4"/>
  <c r="O62" i="4"/>
  <c r="R62" i="4"/>
  <c r="P62" i="4"/>
  <c r="S62" i="4"/>
  <c r="N63" i="4"/>
  <c r="Q63" i="4"/>
  <c r="O63" i="4"/>
  <c r="R63" i="4"/>
  <c r="P63" i="4"/>
  <c r="S63" i="4"/>
  <c r="N64" i="4"/>
  <c r="Q64" i="4"/>
  <c r="O64" i="4"/>
  <c r="R64" i="4"/>
  <c r="P64" i="4"/>
  <c r="S64" i="4"/>
  <c r="N65" i="4"/>
  <c r="Q65" i="4"/>
  <c r="O65" i="4"/>
  <c r="R65" i="4"/>
  <c r="P65" i="4"/>
  <c r="S65" i="4"/>
  <c r="N66" i="4"/>
  <c r="Q66" i="4"/>
  <c r="O66" i="4"/>
  <c r="R66" i="4"/>
  <c r="P66" i="4"/>
  <c r="S66" i="4"/>
  <c r="N67" i="4"/>
  <c r="Q67" i="4"/>
  <c r="O67" i="4"/>
  <c r="R67" i="4"/>
  <c r="P67" i="4"/>
  <c r="S67" i="4"/>
  <c r="N68" i="4"/>
  <c r="Q68" i="4"/>
  <c r="O68" i="4"/>
  <c r="R68" i="4"/>
  <c r="P68" i="4"/>
  <c r="S68" i="4"/>
  <c r="N69" i="4"/>
  <c r="Q69" i="4"/>
  <c r="O69" i="4"/>
  <c r="R69" i="4"/>
  <c r="P69" i="4"/>
  <c r="S69" i="4"/>
  <c r="N70" i="4"/>
  <c r="Q70" i="4"/>
  <c r="O70" i="4"/>
  <c r="R70" i="4"/>
  <c r="P70" i="4"/>
  <c r="S70" i="4"/>
  <c r="N71" i="4"/>
  <c r="Q71" i="4"/>
  <c r="O71" i="4"/>
  <c r="R71" i="4"/>
  <c r="P71" i="4"/>
  <c r="S71" i="4"/>
  <c r="N72" i="4"/>
  <c r="Q72" i="4"/>
  <c r="O72" i="4"/>
  <c r="R72" i="4"/>
  <c r="P72" i="4"/>
  <c r="S72" i="4"/>
  <c r="N73" i="4"/>
  <c r="Q73" i="4"/>
  <c r="O73" i="4"/>
  <c r="R73" i="4"/>
  <c r="P73" i="4"/>
  <c r="S73" i="4"/>
  <c r="N74" i="4"/>
  <c r="Q74" i="4"/>
  <c r="O74" i="4"/>
  <c r="R74" i="4"/>
  <c r="P74" i="4"/>
  <c r="S74" i="4"/>
  <c r="N75" i="4"/>
  <c r="Q75" i="4"/>
  <c r="O75" i="4"/>
  <c r="R75" i="4"/>
  <c r="P75" i="4"/>
  <c r="S75" i="4"/>
  <c r="N76" i="4"/>
  <c r="Q76" i="4"/>
  <c r="O76" i="4"/>
  <c r="R76" i="4"/>
  <c r="P76" i="4"/>
  <c r="S76" i="4"/>
  <c r="N77" i="4"/>
  <c r="Q77" i="4"/>
  <c r="O77" i="4"/>
  <c r="R77" i="4"/>
  <c r="P77" i="4"/>
  <c r="S77" i="4"/>
  <c r="N78" i="4"/>
  <c r="Q78" i="4"/>
  <c r="O78" i="4"/>
  <c r="R78" i="4"/>
  <c r="P78" i="4"/>
  <c r="S78" i="4"/>
  <c r="N79" i="4"/>
  <c r="Q79" i="4"/>
  <c r="O79" i="4"/>
  <c r="R79" i="4"/>
  <c r="P79" i="4"/>
  <c r="S79" i="4"/>
  <c r="N80" i="4"/>
  <c r="Q80" i="4"/>
  <c r="O80" i="4"/>
  <c r="R80" i="4"/>
  <c r="P80" i="4"/>
  <c r="S80" i="4"/>
  <c r="N81" i="4"/>
  <c r="Q81" i="4"/>
  <c r="O81" i="4"/>
  <c r="R81" i="4"/>
  <c r="P81" i="4"/>
  <c r="S81" i="4"/>
  <c r="N82" i="4"/>
  <c r="Q82" i="4"/>
  <c r="O82" i="4"/>
  <c r="R82" i="4"/>
  <c r="P82" i="4"/>
  <c r="S82" i="4"/>
  <c r="N83" i="4"/>
  <c r="Q83" i="4"/>
  <c r="O83" i="4"/>
  <c r="R83" i="4"/>
  <c r="P83" i="4"/>
  <c r="S83" i="4"/>
  <c r="N84" i="4"/>
  <c r="Q84" i="4"/>
  <c r="O84" i="4"/>
  <c r="R84" i="4"/>
  <c r="P84" i="4"/>
  <c r="S84" i="4"/>
  <c r="N85" i="4"/>
  <c r="Q85" i="4"/>
  <c r="O85" i="4"/>
  <c r="R85" i="4"/>
  <c r="P85" i="4"/>
  <c r="S85" i="4"/>
  <c r="N86" i="4"/>
  <c r="Q86" i="4"/>
  <c r="O86" i="4"/>
  <c r="R86" i="4"/>
  <c r="P86" i="4"/>
  <c r="S86" i="4"/>
  <c r="N87" i="4"/>
  <c r="Q87" i="4"/>
  <c r="O87" i="4"/>
  <c r="R87" i="4"/>
  <c r="P87" i="4"/>
  <c r="S87" i="4"/>
  <c r="N88" i="4"/>
  <c r="Q88" i="4"/>
  <c r="O88" i="4"/>
  <c r="R88" i="4"/>
  <c r="P88" i="4"/>
  <c r="S88" i="4"/>
  <c r="N89" i="4"/>
  <c r="Q89" i="4"/>
  <c r="O89" i="4"/>
  <c r="R89" i="4"/>
  <c r="P89" i="4"/>
  <c r="S89" i="4"/>
  <c r="N90" i="4"/>
  <c r="Q90" i="4"/>
  <c r="O90" i="4"/>
  <c r="R90" i="4"/>
  <c r="P90" i="4"/>
  <c r="S90" i="4"/>
  <c r="N91" i="4"/>
  <c r="Q91" i="4"/>
  <c r="O91" i="4"/>
  <c r="R91" i="4"/>
  <c r="P91" i="4"/>
  <c r="S91" i="4"/>
  <c r="N92" i="4"/>
  <c r="Q92" i="4"/>
  <c r="O92" i="4"/>
  <c r="R92" i="4"/>
  <c r="P92" i="4"/>
  <c r="S92" i="4"/>
  <c r="N93" i="4"/>
  <c r="Q93" i="4"/>
  <c r="O93" i="4"/>
  <c r="R93" i="4"/>
  <c r="P93" i="4"/>
  <c r="S93" i="4"/>
  <c r="N94" i="4"/>
  <c r="Q94" i="4"/>
  <c r="O94" i="4"/>
  <c r="R94" i="4"/>
  <c r="P94" i="4"/>
  <c r="S94" i="4"/>
  <c r="N95" i="4"/>
  <c r="Q95" i="4"/>
  <c r="O95" i="4"/>
  <c r="R95" i="4"/>
  <c r="P95" i="4"/>
  <c r="S95" i="4"/>
  <c r="N96" i="4"/>
  <c r="Q96" i="4"/>
  <c r="O96" i="4"/>
  <c r="R96" i="4"/>
  <c r="P96" i="4"/>
  <c r="S96" i="4"/>
  <c r="N97" i="4"/>
  <c r="Q97" i="4"/>
  <c r="O97" i="4"/>
  <c r="R97" i="4"/>
  <c r="P97" i="4"/>
  <c r="S97" i="4"/>
  <c r="N98" i="4"/>
  <c r="Q98" i="4"/>
  <c r="O98" i="4"/>
  <c r="R98" i="4"/>
  <c r="P98" i="4"/>
  <c r="S98" i="4"/>
  <c r="N99" i="4"/>
  <c r="Q99" i="4"/>
  <c r="O99" i="4"/>
  <c r="R99" i="4"/>
  <c r="P99" i="4"/>
  <c r="S99" i="4"/>
  <c r="N100" i="4"/>
  <c r="Q100" i="4"/>
  <c r="O100" i="4"/>
  <c r="R100" i="4"/>
  <c r="P100" i="4"/>
  <c r="S100" i="4"/>
  <c r="N101" i="4"/>
  <c r="Q101" i="4"/>
  <c r="O101" i="4"/>
  <c r="R101" i="4"/>
  <c r="P101" i="4"/>
  <c r="S101" i="4"/>
  <c r="N102" i="4"/>
  <c r="Q102" i="4"/>
  <c r="O102" i="4"/>
  <c r="R102" i="4"/>
  <c r="P102" i="4"/>
  <c r="S102" i="4"/>
  <c r="N103" i="4"/>
  <c r="Q103" i="4"/>
  <c r="O103" i="4"/>
  <c r="R103" i="4"/>
  <c r="P103" i="4"/>
  <c r="S103" i="4"/>
  <c r="N104" i="4"/>
  <c r="Q104" i="4"/>
  <c r="O104" i="4"/>
  <c r="R104" i="4"/>
  <c r="P104" i="4"/>
  <c r="S104" i="4"/>
  <c r="N105" i="4"/>
  <c r="Q105" i="4"/>
  <c r="O105" i="4"/>
  <c r="R105" i="4"/>
  <c r="P105" i="4"/>
  <c r="S105" i="4"/>
  <c r="N106" i="4"/>
  <c r="Q106" i="4"/>
  <c r="O106" i="4"/>
  <c r="R106" i="4"/>
  <c r="P106" i="4"/>
  <c r="S106" i="4"/>
  <c r="N107" i="4"/>
  <c r="Q107" i="4"/>
  <c r="O107" i="4"/>
  <c r="R107" i="4"/>
  <c r="P107" i="4"/>
  <c r="S107" i="4"/>
  <c r="N108" i="4"/>
  <c r="Q108" i="4"/>
  <c r="O108" i="4"/>
  <c r="R108" i="4"/>
  <c r="P108" i="4"/>
  <c r="S108" i="4"/>
  <c r="N109" i="4"/>
  <c r="Q109" i="4"/>
  <c r="O109" i="4"/>
  <c r="R109" i="4"/>
  <c r="P109" i="4"/>
  <c r="S109" i="4"/>
  <c r="N110" i="4"/>
  <c r="Q110" i="4"/>
  <c r="O110" i="4"/>
  <c r="R110" i="4"/>
  <c r="P110" i="4"/>
  <c r="S110" i="4"/>
  <c r="N111" i="4"/>
  <c r="Q111" i="4"/>
  <c r="O111" i="4"/>
  <c r="R111" i="4"/>
  <c r="P111" i="4"/>
  <c r="S111" i="4"/>
  <c r="N112" i="4"/>
  <c r="Q112" i="4"/>
  <c r="O112" i="4"/>
  <c r="R112" i="4"/>
  <c r="P112" i="4"/>
  <c r="S112" i="4"/>
  <c r="N113" i="4"/>
  <c r="Q113" i="4"/>
  <c r="O113" i="4"/>
  <c r="R113" i="4"/>
  <c r="P113" i="4"/>
  <c r="S113" i="4"/>
  <c r="N114" i="4"/>
  <c r="Q114" i="4"/>
  <c r="O114" i="4"/>
  <c r="R114" i="4"/>
  <c r="P114" i="4"/>
  <c r="S114" i="4"/>
  <c r="N115" i="4"/>
  <c r="Q115" i="4"/>
  <c r="O115" i="4"/>
  <c r="R115" i="4"/>
  <c r="P115" i="4"/>
  <c r="S115" i="4"/>
  <c r="N116" i="4"/>
  <c r="Q116" i="4"/>
  <c r="O116" i="4"/>
  <c r="R116" i="4"/>
  <c r="P116" i="4"/>
  <c r="S116" i="4"/>
  <c r="N117" i="4"/>
  <c r="Q117" i="4"/>
  <c r="O117" i="4"/>
  <c r="R117" i="4"/>
  <c r="P117" i="4"/>
  <c r="S117" i="4"/>
  <c r="N118" i="4"/>
  <c r="Q118" i="4"/>
  <c r="O118" i="4"/>
  <c r="R118" i="4"/>
  <c r="P118" i="4"/>
  <c r="S118" i="4"/>
  <c r="N119" i="4"/>
  <c r="Q119" i="4"/>
  <c r="O119" i="4"/>
  <c r="R119" i="4"/>
  <c r="P119" i="4"/>
  <c r="S119" i="4"/>
  <c r="N120" i="4"/>
  <c r="Q120" i="4"/>
  <c r="O120" i="4"/>
  <c r="R120" i="4"/>
  <c r="P120" i="4"/>
  <c r="S120" i="4"/>
  <c r="N121" i="4"/>
  <c r="Q121" i="4"/>
  <c r="O121" i="4"/>
  <c r="R121" i="4"/>
  <c r="P121" i="4"/>
  <c r="S121" i="4"/>
  <c r="N122" i="4"/>
  <c r="Q122" i="4"/>
  <c r="O122" i="4"/>
  <c r="R122" i="4"/>
  <c r="P122" i="4"/>
  <c r="S122" i="4"/>
  <c r="N123" i="4"/>
  <c r="Q123" i="4"/>
  <c r="O123" i="4"/>
  <c r="R123" i="4"/>
  <c r="P123" i="4"/>
  <c r="S123" i="4"/>
  <c r="N124" i="4"/>
  <c r="Q124" i="4"/>
  <c r="O124" i="4"/>
  <c r="R124" i="4"/>
  <c r="P124" i="4"/>
  <c r="S124" i="4"/>
  <c r="N125" i="4"/>
  <c r="Q125" i="4"/>
  <c r="O125" i="4"/>
  <c r="R125" i="4"/>
  <c r="P125" i="4"/>
  <c r="S125" i="4"/>
  <c r="N126" i="4"/>
  <c r="Q126" i="4"/>
  <c r="O126" i="4"/>
  <c r="R126" i="4"/>
  <c r="P126" i="4"/>
  <c r="S126" i="4"/>
  <c r="N127" i="4"/>
  <c r="Q127" i="4"/>
  <c r="O127" i="4"/>
  <c r="R127" i="4"/>
  <c r="P127" i="4"/>
  <c r="S127" i="4"/>
  <c r="N128" i="4"/>
  <c r="Q128" i="4"/>
  <c r="O128" i="4"/>
  <c r="R128" i="4"/>
  <c r="P128" i="4"/>
  <c r="S128" i="4"/>
  <c r="N129" i="4"/>
  <c r="Q129" i="4"/>
  <c r="O129" i="4"/>
  <c r="R129" i="4"/>
  <c r="P129" i="4"/>
  <c r="S129" i="4"/>
  <c r="N130" i="4"/>
  <c r="Q130" i="4"/>
  <c r="O130" i="4"/>
  <c r="R130" i="4"/>
  <c r="P130" i="4"/>
  <c r="S130" i="4"/>
  <c r="N131" i="4"/>
  <c r="Q131" i="4"/>
  <c r="O131" i="4"/>
  <c r="R131" i="4"/>
  <c r="P131" i="4"/>
  <c r="S131" i="4"/>
  <c r="N132" i="4"/>
  <c r="Q132" i="4"/>
  <c r="O132" i="4"/>
  <c r="R132" i="4"/>
  <c r="P132" i="4"/>
  <c r="S132" i="4"/>
  <c r="N133" i="4"/>
  <c r="Q133" i="4"/>
  <c r="O133" i="4"/>
  <c r="R133" i="4"/>
  <c r="P133" i="4"/>
  <c r="S133" i="4"/>
  <c r="N134" i="4"/>
  <c r="Q134" i="4"/>
  <c r="O134" i="4"/>
  <c r="R134" i="4"/>
  <c r="P134" i="4"/>
  <c r="S134" i="4"/>
  <c r="N135" i="4"/>
  <c r="Q135" i="4"/>
  <c r="O135" i="4"/>
  <c r="R135" i="4"/>
  <c r="P135" i="4"/>
  <c r="S135" i="4"/>
  <c r="N136" i="4"/>
  <c r="Q136" i="4"/>
  <c r="O136" i="4"/>
  <c r="R136" i="4"/>
  <c r="P136" i="4"/>
  <c r="S136" i="4"/>
  <c r="N137" i="4"/>
  <c r="Q137" i="4"/>
  <c r="O137" i="4"/>
  <c r="R137" i="4"/>
  <c r="P137" i="4"/>
  <c r="S137" i="4"/>
  <c r="N138" i="4"/>
  <c r="Q138" i="4"/>
  <c r="O138" i="4"/>
  <c r="R138" i="4"/>
  <c r="P138" i="4"/>
  <c r="S138" i="4"/>
  <c r="N139" i="4"/>
  <c r="Q139" i="4"/>
  <c r="O139" i="4"/>
  <c r="R139" i="4"/>
  <c r="P139" i="4"/>
  <c r="S139" i="4"/>
  <c r="N140" i="4"/>
  <c r="Q140" i="4"/>
  <c r="O140" i="4"/>
  <c r="R140" i="4"/>
  <c r="P140" i="4"/>
  <c r="S140" i="4"/>
  <c r="N141" i="4"/>
  <c r="Q141" i="4"/>
  <c r="O141" i="4"/>
  <c r="R141" i="4"/>
  <c r="P141" i="4"/>
  <c r="S141" i="4"/>
  <c r="N142" i="4"/>
  <c r="Q142" i="4"/>
  <c r="O142" i="4"/>
  <c r="R142" i="4"/>
  <c r="P142" i="4"/>
  <c r="S142" i="4"/>
  <c r="N143" i="4"/>
  <c r="Q143" i="4"/>
  <c r="O143" i="4"/>
  <c r="R143" i="4"/>
  <c r="P143" i="4"/>
  <c r="S143" i="4"/>
  <c r="N144" i="4"/>
  <c r="Q144" i="4"/>
  <c r="O144" i="4"/>
  <c r="R144" i="4"/>
  <c r="P144" i="4"/>
  <c r="S144" i="4"/>
  <c r="N145" i="4"/>
  <c r="Q145" i="4"/>
  <c r="O145" i="4"/>
  <c r="R145" i="4"/>
  <c r="P145" i="4"/>
  <c r="S145" i="4"/>
  <c r="N146" i="4"/>
  <c r="Q146" i="4"/>
  <c r="O146" i="4"/>
  <c r="R146" i="4"/>
  <c r="P146" i="4"/>
  <c r="S146" i="4"/>
  <c r="N147" i="4"/>
  <c r="Q147" i="4"/>
  <c r="O147" i="4"/>
  <c r="R147" i="4"/>
  <c r="P147" i="4"/>
  <c r="S147" i="4"/>
  <c r="N148" i="4"/>
  <c r="Q148" i="4"/>
  <c r="O148" i="4"/>
  <c r="R148" i="4"/>
  <c r="P148" i="4"/>
  <c r="S148" i="4"/>
  <c r="N149" i="4"/>
  <c r="Q149" i="4"/>
  <c r="O149" i="4"/>
  <c r="R149" i="4"/>
  <c r="P149" i="4"/>
  <c r="S149" i="4"/>
  <c r="N150" i="4"/>
  <c r="Q150" i="4"/>
  <c r="O150" i="4"/>
  <c r="R150" i="4"/>
  <c r="P150" i="4"/>
  <c r="S150" i="4"/>
  <c r="N151" i="4"/>
  <c r="Q151" i="4"/>
  <c r="O151" i="4"/>
  <c r="R151" i="4"/>
  <c r="P151" i="4"/>
  <c r="S151" i="4"/>
  <c r="N152" i="4"/>
  <c r="Q152" i="4"/>
  <c r="O152" i="4"/>
  <c r="R152" i="4"/>
  <c r="P152" i="4"/>
  <c r="S152" i="4"/>
  <c r="N153" i="4"/>
  <c r="Q153" i="4"/>
  <c r="O153" i="4"/>
  <c r="R153" i="4"/>
  <c r="P153" i="4"/>
  <c r="S153" i="4"/>
  <c r="N154" i="4"/>
  <c r="Q154" i="4"/>
  <c r="O154" i="4"/>
  <c r="R154" i="4"/>
  <c r="P154" i="4"/>
  <c r="S154" i="4"/>
  <c r="N155" i="4"/>
  <c r="Q155" i="4"/>
  <c r="O155" i="4"/>
  <c r="R155" i="4"/>
  <c r="P155" i="4"/>
  <c r="S155" i="4"/>
  <c r="N156" i="4"/>
  <c r="Q156" i="4"/>
  <c r="O156" i="4"/>
  <c r="R156" i="4"/>
  <c r="P156" i="4"/>
  <c r="S156" i="4"/>
  <c r="N157" i="4"/>
  <c r="Q157" i="4"/>
  <c r="O157" i="4"/>
  <c r="R157" i="4"/>
  <c r="P157" i="4"/>
  <c r="S157" i="4"/>
  <c r="N158" i="4"/>
  <c r="Q158" i="4"/>
  <c r="O158" i="4"/>
  <c r="R158" i="4"/>
  <c r="P158" i="4"/>
  <c r="S158" i="4"/>
  <c r="N159" i="4"/>
  <c r="Q159" i="4"/>
  <c r="O159" i="4"/>
  <c r="R159" i="4"/>
  <c r="P159" i="4"/>
  <c r="S159" i="4"/>
  <c r="N160" i="4"/>
  <c r="Q160" i="4"/>
  <c r="O160" i="4"/>
  <c r="R160" i="4"/>
  <c r="P160" i="4"/>
  <c r="S160" i="4"/>
  <c r="N161" i="4"/>
  <c r="Q161" i="4"/>
  <c r="O161" i="4"/>
  <c r="R161" i="4"/>
  <c r="P161" i="4"/>
  <c r="S161" i="4"/>
  <c r="N162" i="4"/>
  <c r="Q162" i="4"/>
  <c r="O162" i="4"/>
  <c r="R162" i="4"/>
  <c r="P162" i="4"/>
  <c r="S162" i="4"/>
  <c r="N163" i="4"/>
  <c r="Q163" i="4"/>
  <c r="O163" i="4"/>
  <c r="R163" i="4"/>
  <c r="P163" i="4"/>
  <c r="S163" i="4"/>
  <c r="N164" i="4"/>
  <c r="Q164" i="4"/>
  <c r="O164" i="4"/>
  <c r="R164" i="4"/>
  <c r="P164" i="4"/>
  <c r="S164" i="4"/>
  <c r="N165" i="4"/>
  <c r="Q165" i="4"/>
  <c r="O165" i="4"/>
  <c r="R165" i="4"/>
  <c r="P165" i="4"/>
  <c r="S165" i="4"/>
  <c r="N166" i="4"/>
  <c r="Q166" i="4"/>
  <c r="O166" i="4"/>
  <c r="R166" i="4"/>
  <c r="P166" i="4"/>
  <c r="S166" i="4"/>
  <c r="N167" i="4"/>
  <c r="Q167" i="4"/>
  <c r="O167" i="4"/>
  <c r="R167" i="4"/>
  <c r="P167" i="4"/>
  <c r="S167" i="4"/>
  <c r="N168" i="4"/>
  <c r="Q168" i="4"/>
  <c r="O168" i="4"/>
  <c r="R168" i="4"/>
  <c r="P168" i="4"/>
  <c r="S168" i="4"/>
  <c r="N169" i="4"/>
  <c r="Q169" i="4"/>
  <c r="O169" i="4"/>
  <c r="R169" i="4"/>
  <c r="P169" i="4"/>
  <c r="S169" i="4"/>
  <c r="N170" i="4"/>
  <c r="Q170" i="4"/>
  <c r="O170" i="4"/>
  <c r="R170" i="4"/>
  <c r="P170" i="4"/>
  <c r="S170" i="4"/>
  <c r="N171" i="4"/>
  <c r="Q171" i="4"/>
  <c r="O171" i="4"/>
  <c r="R171" i="4"/>
  <c r="P171" i="4"/>
  <c r="S171" i="4"/>
  <c r="N172" i="4"/>
  <c r="Q172" i="4"/>
  <c r="O172" i="4"/>
  <c r="R172" i="4"/>
  <c r="P172" i="4"/>
  <c r="S172" i="4"/>
  <c r="N173" i="4"/>
  <c r="Q173" i="4"/>
  <c r="O173" i="4"/>
  <c r="R173" i="4"/>
  <c r="P173" i="4"/>
  <c r="S173" i="4"/>
  <c r="N174" i="4"/>
  <c r="Q174" i="4"/>
  <c r="O174" i="4"/>
  <c r="R174" i="4"/>
  <c r="P174" i="4"/>
  <c r="S174" i="4"/>
  <c r="N175" i="4"/>
  <c r="Q175" i="4"/>
  <c r="O175" i="4"/>
  <c r="R175" i="4"/>
  <c r="P175" i="4"/>
  <c r="S175" i="4"/>
  <c r="N176" i="4"/>
  <c r="Q176" i="4"/>
  <c r="O176" i="4"/>
  <c r="R176" i="4"/>
  <c r="P176" i="4"/>
  <c r="S176" i="4"/>
  <c r="N177" i="4"/>
  <c r="Q177" i="4"/>
  <c r="O177" i="4"/>
  <c r="R177" i="4"/>
  <c r="P177" i="4"/>
  <c r="S177" i="4"/>
  <c r="N178" i="4"/>
  <c r="Q178" i="4"/>
  <c r="O178" i="4"/>
  <c r="R178" i="4"/>
  <c r="P178" i="4"/>
  <c r="S178" i="4"/>
  <c r="N179" i="4"/>
  <c r="Q179" i="4"/>
  <c r="O179" i="4"/>
  <c r="R179" i="4"/>
  <c r="P179" i="4"/>
  <c r="S179" i="4"/>
  <c r="N180" i="4"/>
  <c r="Q180" i="4"/>
  <c r="O180" i="4"/>
  <c r="R180" i="4"/>
  <c r="P180" i="4"/>
  <c r="S180" i="4"/>
  <c r="N181" i="4"/>
  <c r="Q181" i="4"/>
  <c r="O181" i="4"/>
  <c r="R181" i="4"/>
  <c r="P181" i="4"/>
  <c r="S181" i="4"/>
  <c r="N182" i="4"/>
  <c r="Q182" i="4"/>
  <c r="O182" i="4"/>
  <c r="R182" i="4"/>
  <c r="P182" i="4"/>
  <c r="S182" i="4"/>
  <c r="N183" i="4"/>
  <c r="Q183" i="4"/>
  <c r="O183" i="4"/>
  <c r="R183" i="4"/>
  <c r="P183" i="4"/>
  <c r="S183" i="4"/>
  <c r="N184" i="4"/>
  <c r="Q184" i="4"/>
  <c r="O184" i="4"/>
  <c r="R184" i="4"/>
  <c r="P184" i="4"/>
  <c r="S184" i="4"/>
  <c r="N185" i="4"/>
  <c r="Q185" i="4"/>
  <c r="O185" i="4"/>
  <c r="R185" i="4"/>
  <c r="P185" i="4"/>
  <c r="S185" i="4"/>
  <c r="N186" i="4"/>
  <c r="Q186" i="4"/>
  <c r="O186" i="4"/>
  <c r="R186" i="4"/>
  <c r="P186" i="4"/>
  <c r="S186" i="4"/>
  <c r="N187" i="4"/>
  <c r="Q187" i="4"/>
  <c r="O187" i="4"/>
  <c r="R187" i="4"/>
  <c r="P187" i="4"/>
  <c r="S187" i="4"/>
  <c r="N188" i="4"/>
  <c r="Q188" i="4"/>
  <c r="O188" i="4"/>
  <c r="R188" i="4"/>
  <c r="P188" i="4"/>
  <c r="S188" i="4"/>
  <c r="N189" i="4"/>
  <c r="Q189" i="4"/>
  <c r="O189" i="4"/>
  <c r="R189" i="4"/>
  <c r="P189" i="4"/>
  <c r="S189" i="4"/>
  <c r="N190" i="4"/>
  <c r="Q190" i="4"/>
  <c r="O190" i="4"/>
  <c r="R190" i="4"/>
  <c r="P190" i="4"/>
  <c r="S190" i="4"/>
  <c r="N191" i="4"/>
  <c r="Q191" i="4"/>
  <c r="O191" i="4"/>
  <c r="R191" i="4"/>
  <c r="P191" i="4"/>
  <c r="S191" i="4"/>
  <c r="N192" i="4"/>
  <c r="Q192" i="4"/>
  <c r="O192" i="4"/>
  <c r="R192" i="4"/>
  <c r="P192" i="4"/>
  <c r="S192" i="4"/>
  <c r="N193" i="4"/>
  <c r="Q193" i="4"/>
  <c r="O193" i="4"/>
  <c r="R193" i="4"/>
  <c r="P193" i="4"/>
  <c r="S193" i="4"/>
  <c r="N194" i="4"/>
  <c r="Q194" i="4"/>
  <c r="O194" i="4"/>
  <c r="R194" i="4"/>
  <c r="P194" i="4"/>
  <c r="S194" i="4"/>
  <c r="N195" i="4"/>
  <c r="Q195" i="4"/>
  <c r="O195" i="4"/>
  <c r="R195" i="4"/>
  <c r="P195" i="4"/>
  <c r="S195" i="4"/>
  <c r="N196" i="4"/>
  <c r="Q196" i="4"/>
  <c r="O196" i="4"/>
  <c r="R196" i="4"/>
  <c r="P196" i="4"/>
  <c r="S196" i="4"/>
  <c r="N197" i="4"/>
  <c r="Q197" i="4"/>
  <c r="O197" i="4"/>
  <c r="R197" i="4"/>
  <c r="P197" i="4"/>
  <c r="S197" i="4"/>
  <c r="N198" i="4"/>
  <c r="Q198" i="4"/>
  <c r="O198" i="4"/>
  <c r="R198" i="4"/>
  <c r="P198" i="4"/>
  <c r="S198" i="4"/>
  <c r="N199" i="4"/>
  <c r="Q199" i="4"/>
  <c r="O199" i="4"/>
  <c r="R199" i="4"/>
  <c r="P199" i="4"/>
  <c r="S199" i="4"/>
  <c r="N200" i="4"/>
  <c r="Q200" i="4"/>
  <c r="O200" i="4"/>
  <c r="R200" i="4"/>
  <c r="P200" i="4"/>
  <c r="S200" i="4"/>
  <c r="N201" i="4"/>
  <c r="Q201" i="4"/>
  <c r="O201" i="4"/>
  <c r="R201" i="4"/>
  <c r="P201" i="4"/>
  <c r="S201" i="4"/>
  <c r="N202" i="4"/>
  <c r="Q202" i="4"/>
  <c r="O202" i="4"/>
  <c r="R202" i="4"/>
  <c r="P202" i="4"/>
  <c r="S202" i="4"/>
  <c r="N203" i="4"/>
  <c r="Q203" i="4"/>
  <c r="O203" i="4"/>
  <c r="R203" i="4"/>
  <c r="P203" i="4"/>
  <c r="S203" i="4"/>
  <c r="N204" i="4"/>
  <c r="Q204" i="4"/>
  <c r="O204" i="4"/>
  <c r="R204" i="4"/>
  <c r="P204" i="4"/>
  <c r="S204" i="4"/>
  <c r="N205" i="4"/>
  <c r="Q205" i="4"/>
  <c r="O205" i="4"/>
  <c r="R205" i="4"/>
  <c r="P205" i="4"/>
  <c r="S205" i="4"/>
  <c r="N206" i="4"/>
  <c r="Q206" i="4"/>
  <c r="O206" i="4"/>
  <c r="R206" i="4"/>
  <c r="P206" i="4"/>
  <c r="S206" i="4"/>
  <c r="N207" i="4"/>
  <c r="Q207" i="4"/>
  <c r="O207" i="4"/>
  <c r="R207" i="4"/>
  <c r="P207" i="4"/>
  <c r="S207" i="4"/>
  <c r="N208" i="4"/>
  <c r="Q208" i="4"/>
  <c r="O208" i="4"/>
  <c r="R208" i="4"/>
  <c r="P208" i="4"/>
  <c r="S208" i="4"/>
  <c r="N209" i="4"/>
  <c r="Q209" i="4"/>
  <c r="O209" i="4"/>
  <c r="R209" i="4"/>
  <c r="P209" i="4"/>
  <c r="S209" i="4"/>
  <c r="N210" i="4"/>
  <c r="Q210" i="4"/>
  <c r="O210" i="4"/>
  <c r="R210" i="4"/>
  <c r="P210" i="4"/>
  <c r="S210" i="4"/>
  <c r="N211" i="4"/>
  <c r="Q211" i="4"/>
  <c r="O211" i="4"/>
  <c r="R211" i="4"/>
  <c r="P211" i="4"/>
  <c r="S211" i="4"/>
  <c r="N212" i="4"/>
  <c r="Q212" i="4"/>
  <c r="O212" i="4"/>
  <c r="R212" i="4"/>
  <c r="P212" i="4"/>
  <c r="S212" i="4"/>
  <c r="N213" i="4"/>
  <c r="Q213" i="4"/>
  <c r="O213" i="4"/>
  <c r="R213" i="4"/>
  <c r="P213" i="4"/>
  <c r="S213" i="4"/>
  <c r="N214" i="4"/>
  <c r="Q214" i="4"/>
  <c r="O214" i="4"/>
  <c r="R214" i="4"/>
  <c r="P214" i="4"/>
  <c r="S214" i="4"/>
  <c r="N215" i="4"/>
  <c r="Q215" i="4"/>
  <c r="O215" i="4"/>
  <c r="R215" i="4"/>
  <c r="P215" i="4"/>
  <c r="S215" i="4"/>
  <c r="N216" i="4"/>
  <c r="Q216" i="4"/>
  <c r="O216" i="4"/>
  <c r="R216" i="4"/>
  <c r="P216" i="4"/>
  <c r="S216" i="4"/>
  <c r="N217" i="4"/>
  <c r="Q217" i="4"/>
  <c r="O217" i="4"/>
  <c r="R217" i="4"/>
  <c r="P217" i="4"/>
  <c r="S217" i="4"/>
  <c r="N218" i="4"/>
  <c r="Q218" i="4"/>
  <c r="O218" i="4"/>
  <c r="R218" i="4"/>
  <c r="P218" i="4"/>
  <c r="S218" i="4"/>
  <c r="N219" i="4"/>
  <c r="Q219" i="4"/>
  <c r="O219" i="4"/>
  <c r="R219" i="4"/>
  <c r="P219" i="4"/>
  <c r="S219" i="4"/>
  <c r="N220" i="4"/>
  <c r="Q220" i="4"/>
  <c r="O220" i="4"/>
  <c r="R220" i="4"/>
  <c r="P220" i="4"/>
  <c r="S220" i="4"/>
  <c r="N221" i="4"/>
  <c r="Q221" i="4"/>
  <c r="O221" i="4"/>
  <c r="R221" i="4"/>
  <c r="P221" i="4"/>
  <c r="S221" i="4"/>
  <c r="N222" i="4"/>
  <c r="Q222" i="4"/>
  <c r="O222" i="4"/>
  <c r="R222" i="4"/>
  <c r="P222" i="4"/>
  <c r="S222" i="4"/>
  <c r="N223" i="4"/>
  <c r="Q223" i="4"/>
  <c r="O223" i="4"/>
  <c r="R223" i="4"/>
  <c r="P223" i="4"/>
  <c r="S223" i="4"/>
  <c r="O3" i="4"/>
  <c r="R3" i="4"/>
  <c r="P3" i="4"/>
  <c r="S3" i="4"/>
  <c r="N3" i="4"/>
  <c r="Q3" i="4"/>
  <c r="I43" i="9"/>
  <c r="I35" i="9"/>
  <c r="J55" i="9"/>
  <c r="I47" i="9"/>
  <c r="J19" i="9"/>
  <c r="J47" i="9"/>
  <c r="I39" i="9"/>
  <c r="J28" i="9"/>
  <c r="I31" i="9"/>
  <c r="J39" i="9"/>
  <c r="I51" i="9"/>
  <c r="J144" i="9"/>
  <c r="I59" i="9"/>
  <c r="J31" i="9"/>
  <c r="I55" i="9"/>
  <c r="J35" i="9"/>
  <c r="J43" i="9"/>
  <c r="J51" i="9"/>
  <c r="J59" i="9"/>
  <c r="H146" i="9"/>
  <c r="I33" i="9"/>
  <c r="J20" i="9"/>
  <c r="I23" i="9"/>
  <c r="J145" i="9"/>
  <c r="H144" i="9"/>
  <c r="I37" i="9"/>
  <c r="I41" i="9"/>
  <c r="I45" i="9"/>
  <c r="I49" i="9"/>
  <c r="I53" i="9"/>
  <c r="I57" i="9"/>
  <c r="J32" i="9"/>
  <c r="J36" i="9"/>
  <c r="J40" i="9"/>
  <c r="J44" i="9"/>
  <c r="J48" i="9"/>
  <c r="J52" i="9"/>
  <c r="J56" i="9"/>
  <c r="J146" i="9"/>
  <c r="H145" i="9"/>
  <c r="J27" i="9"/>
  <c r="J34" i="9"/>
  <c r="J38" i="9"/>
  <c r="J42" i="9"/>
  <c r="J46" i="9"/>
  <c r="J50" i="9"/>
  <c r="J54" i="9"/>
  <c r="J58" i="9"/>
  <c r="I19" i="9"/>
  <c r="J23" i="9"/>
  <c r="I32" i="9"/>
  <c r="J33" i="9"/>
  <c r="I36" i="9"/>
  <c r="J37" i="9"/>
  <c r="I40" i="9"/>
  <c r="J41" i="9"/>
  <c r="I44" i="9"/>
  <c r="J45" i="9"/>
  <c r="I48" i="9"/>
  <c r="J49" i="9"/>
  <c r="I52" i="9"/>
  <c r="J53" i="9"/>
  <c r="I56" i="9"/>
  <c r="J57" i="9"/>
  <c r="J24" i="9"/>
  <c r="I27" i="9"/>
  <c r="I34" i="9"/>
  <c r="I38" i="9"/>
  <c r="I42" i="9"/>
  <c r="I46" i="9"/>
  <c r="I50" i="9"/>
  <c r="I54" i="9"/>
  <c r="I58" i="9"/>
  <c r="J75" i="9"/>
  <c r="I75" i="9"/>
  <c r="J107" i="9"/>
  <c r="I107" i="9"/>
  <c r="J131" i="9"/>
  <c r="I131" i="9"/>
  <c r="J139" i="9"/>
  <c r="I139" i="9"/>
  <c r="H6" i="9"/>
  <c r="H8" i="9"/>
  <c r="H10" i="9"/>
  <c r="H12" i="9"/>
  <c r="H14" i="9"/>
  <c r="H16" i="9"/>
  <c r="I18" i="9"/>
  <c r="I22" i="9"/>
  <c r="I26" i="9"/>
  <c r="J65" i="9"/>
  <c r="I65" i="9"/>
  <c r="H75" i="9"/>
  <c r="H107" i="9"/>
  <c r="J121" i="9"/>
  <c r="I121" i="9"/>
  <c r="J129" i="9"/>
  <c r="I129" i="9"/>
  <c r="H131" i="9"/>
  <c r="J137" i="9"/>
  <c r="I137" i="9"/>
  <c r="I6" i="9"/>
  <c r="I7" i="9"/>
  <c r="I8" i="9"/>
  <c r="I9" i="9"/>
  <c r="I10" i="9"/>
  <c r="I11" i="9"/>
  <c r="I12" i="9"/>
  <c r="I13" i="9"/>
  <c r="I14" i="9"/>
  <c r="I15" i="9"/>
  <c r="I16" i="9"/>
  <c r="I17" i="9"/>
  <c r="J18" i="9"/>
  <c r="I21" i="9"/>
  <c r="J22" i="9"/>
  <c r="I25" i="9"/>
  <c r="J26" i="9"/>
  <c r="I29" i="9"/>
  <c r="J30" i="9"/>
  <c r="J63" i="9"/>
  <c r="I63" i="9"/>
  <c r="H65" i="9"/>
  <c r="J71" i="9"/>
  <c r="I71" i="9"/>
  <c r="J79" i="9"/>
  <c r="I79" i="9"/>
  <c r="J87" i="9"/>
  <c r="I87" i="9"/>
  <c r="J95" i="9"/>
  <c r="I95" i="9"/>
  <c r="J103" i="9"/>
  <c r="I103" i="9"/>
  <c r="J111" i="9"/>
  <c r="I111" i="9"/>
  <c r="J119" i="9"/>
  <c r="I119" i="9"/>
  <c r="H121" i="9"/>
  <c r="J127" i="9"/>
  <c r="I127" i="9"/>
  <c r="H129" i="9"/>
  <c r="J135" i="9"/>
  <c r="I135" i="9"/>
  <c r="H137" i="9"/>
  <c r="J143" i="9"/>
  <c r="I143" i="9"/>
  <c r="J67" i="9"/>
  <c r="I67" i="9"/>
  <c r="J83" i="9"/>
  <c r="I83" i="9"/>
  <c r="J91" i="9"/>
  <c r="I91" i="9"/>
  <c r="J99" i="9"/>
  <c r="I99" i="9"/>
  <c r="J115" i="9"/>
  <c r="I115" i="9"/>
  <c r="J123" i="9"/>
  <c r="I123" i="9"/>
  <c r="H7" i="9"/>
  <c r="H9" i="9"/>
  <c r="H11" i="9"/>
  <c r="H13" i="9"/>
  <c r="H15" i="9"/>
  <c r="H17" i="9"/>
  <c r="I30" i="9"/>
  <c r="H67" i="9"/>
  <c r="J73" i="9"/>
  <c r="I73" i="9"/>
  <c r="J81" i="9"/>
  <c r="I81" i="9"/>
  <c r="J89" i="9"/>
  <c r="I89" i="9"/>
  <c r="J97" i="9"/>
  <c r="I97" i="9"/>
  <c r="J105" i="9"/>
  <c r="I105" i="9"/>
  <c r="J113" i="9"/>
  <c r="I113" i="9"/>
  <c r="H123" i="9"/>
  <c r="H139" i="9"/>
  <c r="I20" i="9"/>
  <c r="J21" i="9"/>
  <c r="I24" i="9"/>
  <c r="J25" i="9"/>
  <c r="I28" i="9"/>
  <c r="J29" i="9"/>
  <c r="J61" i="9"/>
  <c r="I61" i="9"/>
  <c r="H63" i="9"/>
  <c r="J69" i="9"/>
  <c r="I69" i="9"/>
  <c r="H71" i="9"/>
  <c r="J77" i="9"/>
  <c r="I77" i="9"/>
  <c r="H79" i="9"/>
  <c r="J85" i="9"/>
  <c r="I85" i="9"/>
  <c r="H87" i="9"/>
  <c r="J93" i="9"/>
  <c r="I93" i="9"/>
  <c r="H95" i="9"/>
  <c r="J101" i="9"/>
  <c r="I101" i="9"/>
  <c r="H103" i="9"/>
  <c r="J109" i="9"/>
  <c r="I109" i="9"/>
  <c r="H111" i="9"/>
  <c r="J117" i="9"/>
  <c r="I117" i="9"/>
  <c r="H119" i="9"/>
  <c r="J125" i="9"/>
  <c r="I125" i="9"/>
  <c r="H127" i="9"/>
  <c r="J133" i="9"/>
  <c r="I133" i="9"/>
  <c r="H135" i="9"/>
  <c r="J141" i="9"/>
  <c r="I141" i="9"/>
  <c r="H143" i="9"/>
  <c r="J60" i="9"/>
  <c r="I60" i="9"/>
  <c r="J62" i="9"/>
  <c r="I62" i="9"/>
  <c r="J64" i="9"/>
  <c r="I64" i="9"/>
  <c r="J66" i="9"/>
  <c r="I66" i="9"/>
  <c r="J68" i="9"/>
  <c r="I68" i="9"/>
  <c r="J70" i="9"/>
  <c r="I70" i="9"/>
  <c r="J72" i="9"/>
  <c r="I72" i="9"/>
  <c r="J74" i="9"/>
  <c r="I74" i="9"/>
  <c r="J76" i="9"/>
  <c r="I76" i="9"/>
  <c r="J78" i="9"/>
  <c r="I78" i="9"/>
  <c r="J80" i="9"/>
  <c r="I80" i="9"/>
  <c r="J82" i="9"/>
  <c r="I82" i="9"/>
  <c r="J84" i="9"/>
  <c r="I84" i="9"/>
  <c r="J86" i="9"/>
  <c r="I86" i="9"/>
  <c r="J88" i="9"/>
  <c r="I88" i="9"/>
  <c r="J90" i="9"/>
  <c r="I90" i="9"/>
  <c r="J92" i="9"/>
  <c r="I92" i="9"/>
  <c r="J94" i="9"/>
  <c r="I94" i="9"/>
  <c r="J96" i="9"/>
  <c r="I96" i="9"/>
  <c r="J98" i="9"/>
  <c r="I98" i="9"/>
  <c r="J100" i="9"/>
  <c r="I100" i="9"/>
  <c r="J102" i="9"/>
  <c r="I102" i="9"/>
  <c r="J104" i="9"/>
  <c r="I104" i="9"/>
  <c r="J106" i="9"/>
  <c r="I106" i="9"/>
  <c r="J108" i="9"/>
  <c r="I108" i="9"/>
  <c r="J110" i="9"/>
  <c r="I110" i="9"/>
  <c r="J112" i="9"/>
  <c r="I112" i="9"/>
  <c r="J114" i="9"/>
  <c r="I114" i="9"/>
  <c r="J116" i="9"/>
  <c r="I116" i="9"/>
  <c r="J118" i="9"/>
  <c r="I118" i="9"/>
  <c r="J120" i="9"/>
  <c r="I120" i="9"/>
  <c r="J122" i="9"/>
  <c r="I122" i="9"/>
  <c r="J124" i="9"/>
  <c r="I124" i="9"/>
  <c r="J126" i="9"/>
  <c r="I126" i="9"/>
  <c r="J128" i="9"/>
  <c r="I128" i="9"/>
  <c r="J130" i="9"/>
  <c r="I130" i="9"/>
  <c r="J132" i="9"/>
  <c r="I132" i="9"/>
  <c r="J134" i="9"/>
  <c r="I134" i="9"/>
  <c r="J136" i="9"/>
  <c r="I136" i="9"/>
  <c r="J138" i="9"/>
  <c r="I138" i="9"/>
  <c r="J140" i="9"/>
  <c r="I140" i="9"/>
  <c r="J142" i="9"/>
  <c r="I142" i="9"/>
  <c r="H60" i="9"/>
  <c r="H62" i="9"/>
  <c r="H64" i="9"/>
  <c r="H66" i="9"/>
  <c r="H68" i="9"/>
  <c r="H70" i="9"/>
  <c r="H72" i="9"/>
  <c r="H74" i="9"/>
  <c r="H76" i="9"/>
  <c r="H78" i="9"/>
  <c r="H80" i="9"/>
  <c r="H82" i="9"/>
  <c r="H84" i="9"/>
  <c r="H86" i="9"/>
  <c r="H88" i="9"/>
  <c r="H90" i="9"/>
  <c r="H92" i="9"/>
  <c r="H94" i="9"/>
  <c r="H96" i="9"/>
  <c r="H98" i="9"/>
  <c r="H100" i="9"/>
  <c r="H102" i="9"/>
  <c r="H104" i="9"/>
  <c r="H106" i="9"/>
  <c r="H108" i="9"/>
  <c r="H110" i="9"/>
  <c r="H112" i="9"/>
  <c r="H114" i="9"/>
  <c r="H116" i="9"/>
  <c r="H118" i="9"/>
  <c r="H120" i="9"/>
  <c r="H122" i="9"/>
  <c r="H124" i="9"/>
  <c r="H126" i="9"/>
  <c r="H128" i="9"/>
  <c r="H130" i="9"/>
  <c r="H132" i="9"/>
  <c r="H134" i="9"/>
  <c r="H136" i="9"/>
  <c r="H138" i="9"/>
  <c r="H140" i="9"/>
  <c r="H142" i="9"/>
  <c r="C3" i="8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" i="8"/>
  <c r="I224" i="4"/>
</calcChain>
</file>

<file path=xl/sharedStrings.xml><?xml version="1.0" encoding="utf-8"?>
<sst xmlns="http://schemas.openxmlformats.org/spreadsheetml/2006/main" count="3461" uniqueCount="1876">
  <si>
    <t>Unit name</t>
  </si>
  <si>
    <t>Acute Intensive Care Unit</t>
  </si>
  <si>
    <t>Adult Intensive Care Unit</t>
  </si>
  <si>
    <t>Critical Care 30 and 300</t>
  </si>
  <si>
    <t>Critical Care Complex</t>
  </si>
  <si>
    <t>Critical Care Department</t>
  </si>
  <si>
    <t>Critical Care Directorate</t>
  </si>
  <si>
    <t>Critical Care Services</t>
  </si>
  <si>
    <t>Critical Care Services ITU/HDU</t>
  </si>
  <si>
    <t>Critical Care Unit</t>
  </si>
  <si>
    <t>Department of Critical Care</t>
  </si>
  <si>
    <t>Derek Cadle Critical Care Unit</t>
  </si>
  <si>
    <t>GICU 2 &amp; 3</t>
  </si>
  <si>
    <t>General Adult Critical Care Unit</t>
  </si>
  <si>
    <t>General Critical Care Unit</t>
  </si>
  <si>
    <t>General Intensive Care Unit</t>
  </si>
  <si>
    <t>General Intensive Therapy Unit</t>
  </si>
  <si>
    <t>General Intensive Therapy/High Dependency Unit</t>
  </si>
  <si>
    <t>Integrated Critical Care Unit</t>
  </si>
  <si>
    <t>Intensive Care / High Dependency Unit</t>
  </si>
  <si>
    <t>Intensive Care Unit</t>
  </si>
  <si>
    <t>Intensive Care Unit (4E AACU)</t>
  </si>
  <si>
    <t>Intensive Care Unit, Milne Ward</t>
  </si>
  <si>
    <t>Intensive Care Unit/High Dependency Care Unit</t>
  </si>
  <si>
    <t>Intensive Care Unit/High Dependency Unit</t>
  </si>
  <si>
    <t>Intensive Care/ High Dependency Unit</t>
  </si>
  <si>
    <t>Intensive Care/High Dependency Unit</t>
  </si>
  <si>
    <t>Intensive Critical Care Unit</t>
  </si>
  <si>
    <t>Intensive Therapy Unit</t>
  </si>
  <si>
    <t>Intensive Therapy Unit/High Dependency Unit</t>
  </si>
  <si>
    <t>Intensive Therapy/High Dependency Unit</t>
  </si>
  <si>
    <t>Intensive Therapy/Surgical High Dependency Unit</t>
  </si>
  <si>
    <t>Intensive/Coronary Care Unit</t>
  </si>
  <si>
    <t>Intensive/High Dependency Unit</t>
  </si>
  <si>
    <t>John Farman Intensive Care Unit/High Dependency Unit</t>
  </si>
  <si>
    <t>Medical and Surgical Critical Care Unit</t>
  </si>
  <si>
    <t>Michael Grummit Intensive Care Unit</t>
  </si>
  <si>
    <t>Radnor Ward</t>
  </si>
  <si>
    <t>The Vanessa Woodward Intensive Care Unit</t>
  </si>
  <si>
    <t>Ward 18, Victoria Wing ITU</t>
  </si>
  <si>
    <t>Ward 37 ICCU</t>
  </si>
  <si>
    <t>Ward 38, Intensive Therapy Unit</t>
  </si>
  <si>
    <t>Type of unit</t>
  </si>
  <si>
    <t>ICU</t>
  </si>
  <si>
    <t>ICU/Neuro</t>
  </si>
  <si>
    <t>Hospital name</t>
  </si>
  <si>
    <t>Wythenshawe Hospital</t>
  </si>
  <si>
    <t>John Radcliffe Hospital</t>
  </si>
  <si>
    <t>Nottingham City Hospital</t>
  </si>
  <si>
    <t>Royal Derby Hospital</t>
  </si>
  <si>
    <t>Queen's Medical Centre</t>
  </si>
  <si>
    <t>Hull Royal Infirmary</t>
  </si>
  <si>
    <t>Bedford Hospital</t>
  </si>
  <si>
    <t>Norfolk and Norwich University Hospital</t>
  </si>
  <si>
    <t>Queen Elizabeth Hospital Gateshead</t>
  </si>
  <si>
    <t>Salford Royal Hospital</t>
  </si>
  <si>
    <t>City Hospital</t>
  </si>
  <si>
    <t>Sandwell General Hospital</t>
  </si>
  <si>
    <t>Wansbeck General Hospital</t>
  </si>
  <si>
    <t>Cheltenham General Hospital</t>
  </si>
  <si>
    <t>Croydon University Hospital</t>
  </si>
  <si>
    <t>Darlington Memorial Hospital</t>
  </si>
  <si>
    <t>Horton Hospital</t>
  </si>
  <si>
    <t>Leicester Royal Infirmary</t>
  </si>
  <si>
    <t>Leighton Hospital</t>
  </si>
  <si>
    <t>Manor Hospital</t>
  </si>
  <si>
    <t>North Tyneside General Hospital</t>
  </si>
  <si>
    <t>Pinderfields Hospital</t>
  </si>
  <si>
    <t>Royal Cornwall Hospital</t>
  </si>
  <si>
    <t>Russells Hall Hospital</t>
  </si>
  <si>
    <t>Southend University Hospital</t>
  </si>
  <si>
    <t>Stepping Hill Hospital</t>
  </si>
  <si>
    <t>The Christie Hospital</t>
  </si>
  <si>
    <t>The Royal Marsden Hospital (London)</t>
  </si>
  <si>
    <t>University Hospital Aintree</t>
  </si>
  <si>
    <t>University Hospital of North Tees</t>
  </si>
  <si>
    <t>West Suffolk Hospital</t>
  </si>
  <si>
    <t>Wexham Park Hospital</t>
  </si>
  <si>
    <t>Whittington Hospital</t>
  </si>
  <si>
    <t>William Harvey Hospital</t>
  </si>
  <si>
    <t>Worthing Hospital</t>
  </si>
  <si>
    <t>Derriford Hospital</t>
  </si>
  <si>
    <t>Queen Elizabeth Hospital Birmingham</t>
  </si>
  <si>
    <t>Royal Stoke University Hospital</t>
  </si>
  <si>
    <t>Bassetlaw District General Hospital</t>
  </si>
  <si>
    <t>Doncaster Royal Infirmary</t>
  </si>
  <si>
    <t>Milton Keynes General Hospital</t>
  </si>
  <si>
    <t>Torbay Hospital</t>
  </si>
  <si>
    <t>Castle Hill Hospital</t>
  </si>
  <si>
    <t>Hammersmith Hospital</t>
  </si>
  <si>
    <t>Charing Cross Hospital</t>
  </si>
  <si>
    <t>St George's Hospital</t>
  </si>
  <si>
    <t>University Hospital Coventry</t>
  </si>
  <si>
    <t>Leeds General Infirmary</t>
  </si>
  <si>
    <t>Northern General Hospital</t>
  </si>
  <si>
    <t>Queen's Hospital, Romford</t>
  </si>
  <si>
    <t>King's Mill Hospital</t>
  </si>
  <si>
    <t>New Cross Hospital</t>
  </si>
  <si>
    <t>Sunderland Royal Hospital</t>
  </si>
  <si>
    <t>Barnsley Hospital</t>
  </si>
  <si>
    <t>Airedale General Hospital</t>
  </si>
  <si>
    <t>Basildon Hospital</t>
  </si>
  <si>
    <t>Basingstoke and North Hampshire Hospital</t>
  </si>
  <si>
    <t>Birmingham Heartlands Hospital</t>
  </si>
  <si>
    <t>Blackpool Victoria Hospital</t>
  </si>
  <si>
    <t>Broomfield Hospital</t>
  </si>
  <si>
    <t>Calderdale Royal Hospital</t>
  </si>
  <si>
    <t>Central Middlesex Hospital</t>
  </si>
  <si>
    <t>Chesterfield Royal Hospital</t>
  </si>
  <si>
    <t>Churchill Hospital</t>
  </si>
  <si>
    <t>Colchester General Hospital</t>
  </si>
  <si>
    <t>Conquest Hospital</t>
  </si>
  <si>
    <t>Countess of Chester Hospital</t>
  </si>
  <si>
    <t>Dewsbury and District Hospital</t>
  </si>
  <si>
    <t>Diana, Princess of Wales Hospital</t>
  </si>
  <si>
    <t>Ealing Hospital</t>
  </si>
  <si>
    <t>Eastbourne District General Hospital</t>
  </si>
  <si>
    <t>Guy's Hospital</t>
  </si>
  <si>
    <t>Huddersfield Royal Infirmary</t>
  </si>
  <si>
    <t>Kent and Canterbury Hospital</t>
  </si>
  <si>
    <t>Kettering General Hospital</t>
  </si>
  <si>
    <t>Kingston Hospital</t>
  </si>
  <si>
    <t>Leicester General Hospital</t>
  </si>
  <si>
    <t>Lincoln County Hospital</t>
  </si>
  <si>
    <t>Lister Hospital</t>
  </si>
  <si>
    <t>Maidstone Hospital</t>
  </si>
  <si>
    <t>Medway Maritime Hospital</t>
  </si>
  <si>
    <t>Musgrove Park Hospital</t>
  </si>
  <si>
    <t>North Manchester General Hospital</t>
  </si>
  <si>
    <t>Northampton General Hospital</t>
  </si>
  <si>
    <t>Peterborough City Hospital</t>
  </si>
  <si>
    <t>Pilgrim Hospital</t>
  </si>
  <si>
    <t>Queen Alexandra Hospital</t>
  </si>
  <si>
    <t>Queen Elizabeth, The Queen Mother Hospital</t>
  </si>
  <si>
    <t>Queen's Hospital, Burton</t>
  </si>
  <si>
    <t>Rotherham General Hospital</t>
  </si>
  <si>
    <t>Royal Albert Edward Infirmary</t>
  </si>
  <si>
    <t>Royal Berkshire Hospital</t>
  </si>
  <si>
    <t>Royal Bolton Hospital</t>
  </si>
  <si>
    <t>Royal Devon and Exeter Hospital (Wonford)</t>
  </si>
  <si>
    <t>Royal Hallamshire Hospital</t>
  </si>
  <si>
    <t>Royal Surrey County Hospital</t>
  </si>
  <si>
    <t>Royal Sussex County Hospital</t>
  </si>
  <si>
    <t>Scarborough Hospital</t>
  </si>
  <si>
    <t>Scunthorpe General Hospital</t>
  </si>
  <si>
    <t>Southmead Hospital</t>
  </si>
  <si>
    <t>Southmead Hospital, Bristol</t>
  </si>
  <si>
    <t>St Helier Hospital</t>
  </si>
  <si>
    <t>St James's University Hospital</t>
  </si>
  <si>
    <t>St Mary's Hospital IOW</t>
  </si>
  <si>
    <t>St Peters Hospital</t>
  </si>
  <si>
    <t>St Richard's Hospital</t>
  </si>
  <si>
    <t>St Thomas' Hospital</t>
  </si>
  <si>
    <t>The Princess Royal Hospital (Sussex)</t>
  </si>
  <si>
    <t>The Royal Blackburn Hospital</t>
  </si>
  <si>
    <t>The Royal Liverpool University Hospital</t>
  </si>
  <si>
    <t>University College Hospital</t>
  </si>
  <si>
    <t>Warrington Hospital</t>
  </si>
  <si>
    <t>Warwick Hospital</t>
  </si>
  <si>
    <t>West Middlesex University Hospital</t>
  </si>
  <si>
    <t>Whipps Cross University Hospital</t>
  </si>
  <si>
    <t>The James Cook University Hospital</t>
  </si>
  <si>
    <t>The Royal London Hospital</t>
  </si>
  <si>
    <t>St Mary's Hospital London</t>
  </si>
  <si>
    <t>Royal Hampshire County Hospital</t>
  </si>
  <si>
    <t>Bradford Royal Infirmary</t>
  </si>
  <si>
    <t>Darent Valley Hospital</t>
  </si>
  <si>
    <t>Royal Bournemouth Hospital</t>
  </si>
  <si>
    <t>Royal Shrewsbury Hospital</t>
  </si>
  <si>
    <t>Weston General Hospital</t>
  </si>
  <si>
    <t>Yeovil District Hospital</t>
  </si>
  <si>
    <t>Frenchay Hospital</t>
  </si>
  <si>
    <t>Arrowe Park Hospital</t>
  </si>
  <si>
    <t>Chorley and South Ribble District General Hospital</t>
  </si>
  <si>
    <t>Dorset County Hospital</t>
  </si>
  <si>
    <t>East Surrey Hospital</t>
  </si>
  <si>
    <t>Epsom General Hospital</t>
  </si>
  <si>
    <t>Fairfield General Hospital</t>
  </si>
  <si>
    <t>Frimley Park Hospital</t>
  </si>
  <si>
    <t>Furness General Hospital</t>
  </si>
  <si>
    <t>Gloucestershire Royal Hospital</t>
  </si>
  <si>
    <t>Harrogate District Hospital</t>
  </si>
  <si>
    <t>Homerton Hospital</t>
  </si>
  <si>
    <t>Luton and Dunstable Hospital</t>
  </si>
  <si>
    <t>Macclesfield District General Hospital</t>
  </si>
  <si>
    <t>Manchester Royal Infirmary</t>
  </si>
  <si>
    <t>Newham University Hospital</t>
  </si>
  <si>
    <t>North Devon District Hospital</t>
  </si>
  <si>
    <t>North Middlesex University Hospital</t>
  </si>
  <si>
    <t>Poole Hospital</t>
  </si>
  <si>
    <t>Princess Royal University Hospital (Farnborough)</t>
  </si>
  <si>
    <t>Queen Elizabeth Hospital (Woolwich)</t>
  </si>
  <si>
    <t>Royal Lancaster Infirmary</t>
  </si>
  <si>
    <t>Southampton General Hospital</t>
  </si>
  <si>
    <t>St Bartholomew's Hospital</t>
  </si>
  <si>
    <t>Stoke Mandeville Hospital</t>
  </si>
  <si>
    <t>The Great Western Hospital</t>
  </si>
  <si>
    <t>The Ipswich Hospital</t>
  </si>
  <si>
    <t>The Princess Alexandra Hospital</t>
  </si>
  <si>
    <t>Tunbridge Wells Hospital at Pembury</t>
  </si>
  <si>
    <t>University Hospital Lewisham</t>
  </si>
  <si>
    <t>University Hospital of North Durham</t>
  </si>
  <si>
    <t>Whiston Hospital</t>
  </si>
  <si>
    <t>York Hospital</t>
  </si>
  <si>
    <t>Royal Preston Hospital</t>
  </si>
  <si>
    <t>Worcestershire Royal Hospital</t>
  </si>
  <si>
    <t>Alexandra Hospital</t>
  </si>
  <si>
    <t>Barnet Hospital</t>
  </si>
  <si>
    <t>Cumberland Infirmary</t>
  </si>
  <si>
    <t>George Eliot Hospital</t>
  </si>
  <si>
    <t>Good Hope Hospital</t>
  </si>
  <si>
    <t>Hereford County Hospital</t>
  </si>
  <si>
    <t>Northwick Park Hospital</t>
  </si>
  <si>
    <t>Royal Free Hospital</t>
  </si>
  <si>
    <t>South Tyneside District Hospital</t>
  </si>
  <si>
    <t>The Royal Oldham Hospital</t>
  </si>
  <si>
    <t>West Cumberland Hospital</t>
  </si>
  <si>
    <t>Wycombe Hospital</t>
  </si>
  <si>
    <t>The Princess Royal Hospital</t>
  </si>
  <si>
    <t>Bristol Royal Infirmary</t>
  </si>
  <si>
    <t>Friarage Hospital</t>
  </si>
  <si>
    <t>Royal United Hospital</t>
  </si>
  <si>
    <t>Tameside General Hospital</t>
  </si>
  <si>
    <t>Hinchingbrooke Hospital</t>
  </si>
  <si>
    <t>Southport and Formby District General Hospital</t>
  </si>
  <si>
    <t>The Queen Elizabeth Hospital, King's Lynn</t>
  </si>
  <si>
    <t>The James Paget Hospital</t>
  </si>
  <si>
    <t>Addenbrooke's Hospital</t>
  </si>
  <si>
    <t>King's College Hospital</t>
  </si>
  <si>
    <t>Watford General Hospital</t>
  </si>
  <si>
    <t>Salisbury District Hospital</t>
  </si>
  <si>
    <t>King George Hospital</t>
  </si>
  <si>
    <t>Royal Victoria Infirmary</t>
  </si>
  <si>
    <t>Freeman Hospital</t>
  </si>
  <si>
    <t>Critical care network</t>
  </si>
  <si>
    <t>Greater Manchester</t>
  </si>
  <si>
    <t>South Central</t>
  </si>
  <si>
    <t>Mid-Trent</t>
  </si>
  <si>
    <t>North Yorkshire and Humberside</t>
  </si>
  <si>
    <t>Herts and Beds</t>
  </si>
  <si>
    <t>Norfolk, Suffolk and Cambridgeshire</t>
  </si>
  <si>
    <t>North of England Critical Care Network</t>
  </si>
  <si>
    <t>Birmingham and Black Country</t>
  </si>
  <si>
    <t>South West Critical Care Network</t>
  </si>
  <si>
    <t>South London</t>
  </si>
  <si>
    <t>Central England</t>
  </si>
  <si>
    <t>Cheshire and Mersey</t>
  </si>
  <si>
    <t>West Yorkshire</t>
  </si>
  <si>
    <t>Essex</t>
  </si>
  <si>
    <t>North West London</t>
  </si>
  <si>
    <t>London-North East &amp; North Central Critical Care Network</t>
  </si>
  <si>
    <t>Kent &amp; Medway</t>
  </si>
  <si>
    <t>Sussex</t>
  </si>
  <si>
    <t>North West Midlands</t>
  </si>
  <si>
    <t>North-Trent</t>
  </si>
  <si>
    <t>Lancashire and South Cumbria</t>
  </si>
  <si>
    <t>Surrey Wide</t>
  </si>
  <si>
    <t>SHA</t>
  </si>
  <si>
    <t>North West Strategic Health Authority</t>
  </si>
  <si>
    <t>South Central Strategic Health Authority</t>
  </si>
  <si>
    <t>East Midlands Strategic Health Authority</t>
  </si>
  <si>
    <t>Yorkshire and The Humber Strategic Health Authority</t>
  </si>
  <si>
    <t>East Of England Strategic Health Authority</t>
  </si>
  <si>
    <t>North East Strategic Health Authority</t>
  </si>
  <si>
    <t>West Midlands Strategic Health Authority</t>
  </si>
  <si>
    <t>South West Strategic Health Authority</t>
  </si>
  <si>
    <t>London Strategic Health Authority</t>
  </si>
  <si>
    <t>South East Coast Critical Care Network</t>
  </si>
  <si>
    <t>157 (55.1)</t>
  </si>
  <si>
    <t>10 (30.3)</t>
  </si>
  <si>
    <t>33 (34.4)</t>
  </si>
  <si>
    <t>112 (23.6)</t>
  </si>
  <si>
    <t>65 (36.7)</t>
  </si>
  <si>
    <t>107 (37.5)</t>
  </si>
  <si>
    <t>15 (45.5)</t>
  </si>
  <si>
    <t>43 (44.8)</t>
  </si>
  <si>
    <t>282 (59.4)</t>
  </si>
  <si>
    <t>75 (42.4)</t>
  </si>
  <si>
    <t>21 (7.4)</t>
  </si>
  <si>
    <t>2 (0.6)</t>
  </si>
  <si>
    <t>9 (2.8)</t>
  </si>
  <si>
    <t>8 (24.2)</t>
  </si>
  <si>
    <t>20 (20.8)</t>
  </si>
  <si>
    <t>81 (17.1)</t>
  </si>
  <si>
    <t>26 (7.1)</t>
  </si>
  <si>
    <t>13 (2.3)</t>
  </si>
  <si>
    <t>37 (20.9)</t>
  </si>
  <si>
    <t>4 hour standard</t>
  </si>
  <si>
    <t xml:space="preserve">&gt;24hrs     </t>
  </si>
  <si>
    <t>Description</t>
  </si>
  <si>
    <t>Numerator</t>
  </si>
  <si>
    <t>Denominator</t>
  </si>
  <si>
    <t>Date Range</t>
  </si>
  <si>
    <t>Number of critical care unit survivors discharged to a ward in the same hospital</t>
  </si>
  <si>
    <t>Apr14-Mar15</t>
  </si>
  <si>
    <t>Discharges 1800-1959</t>
  </si>
  <si>
    <t>Discharges 2000-2159</t>
  </si>
  <si>
    <t>Label</t>
  </si>
  <si>
    <t xml:space="preserve">Percentage of discharges which occur within 4hrs – 24hrs </t>
  </si>
  <si>
    <t xml:space="preserve">Percentage of discharges which occur after more than 24hrs </t>
  </si>
  <si>
    <t>Number of critical care unit survivors discharged to a ward in the same hospital  which occur  within the 4 hour standard</t>
  </si>
  <si>
    <t xml:space="preserve">Number of critical care unit survivors discharged to a ward in the same hospital  which occur  within 4hrs – 24hrs </t>
  </si>
  <si>
    <t xml:space="preserve">Number of critical care unit survivors discharged to a ward in the same hospital  which occur  after more than 24hrs </t>
  </si>
  <si>
    <t xml:space="preserve">4hrs – 24hrs </t>
  </si>
  <si>
    <t>Percentage of discharges which occur within the 4 hour standard</t>
  </si>
  <si>
    <t>Row Labels</t>
  </si>
  <si>
    <t>Grand Total</t>
  </si>
  <si>
    <t>Sum of 4h</t>
  </si>
  <si>
    <t>Sum of 4h-24h</t>
  </si>
  <si>
    <t>Sum of 24h+</t>
  </si>
  <si>
    <t>4hval</t>
  </si>
  <si>
    <t>4h-24hval</t>
  </si>
  <si>
    <t>24h+val</t>
  </si>
  <si>
    <t>Total</t>
  </si>
  <si>
    <t>% 4h</t>
  </si>
  <si>
    <t>% 4-24h</t>
  </si>
  <si>
    <t>%24+</t>
  </si>
  <si>
    <t>128.01</t>
  </si>
  <si>
    <t>128 (15.4)</t>
  </si>
  <si>
    <t>262 (31.6)</t>
  </si>
  <si>
    <t>440 (53.0)</t>
  </si>
  <si>
    <t>175.84</t>
  </si>
  <si>
    <t>174 (25.9)</t>
  </si>
  <si>
    <t>275 (40.9)</t>
  </si>
  <si>
    <t>224 (33.3)</t>
  </si>
  <si>
    <t>173.82</t>
  </si>
  <si>
    <t>218 (25.3)</t>
  </si>
  <si>
    <t>524 (60.9)</t>
  </si>
  <si>
    <t>118 (13.7)</t>
  </si>
  <si>
    <t>18.98</t>
  </si>
  <si>
    <t>154 (47.2)</t>
  </si>
  <si>
    <t>163 (50.0)</t>
  </si>
  <si>
    <t>357.70</t>
  </si>
  <si>
    <t>188 (37.8)</t>
  </si>
  <si>
    <t>227 (45.7)</t>
  </si>
  <si>
    <t>82 (16.5)</t>
  </si>
  <si>
    <t>175.69</t>
  </si>
  <si>
    <t>124 (26.4)</t>
  </si>
  <si>
    <t>241 (51.4)</t>
  </si>
  <si>
    <t>104 (22.2)</t>
  </si>
  <si>
    <t>48.52</t>
  </si>
  <si>
    <t>69 (10.1)</t>
  </si>
  <si>
    <t>404 (59.0)</t>
  </si>
  <si>
    <t>212 (30.9)</t>
  </si>
  <si>
    <t>233.75</t>
  </si>
  <si>
    <t>187 (32.0)</t>
  </si>
  <si>
    <t>295 (50.4)</t>
  </si>
  <si>
    <t>103 (17.6)</t>
  </si>
  <si>
    <t>198.12</t>
  </si>
  <si>
    <t>164 (24.0)</t>
  </si>
  <si>
    <t>152 (22.2)</t>
  </si>
  <si>
    <t>368 (53.8)</t>
  </si>
  <si>
    <t>15.74</t>
  </si>
  <si>
    <t>36 (7.1)</t>
  </si>
  <si>
    <t>303 (59.8)</t>
  </si>
  <si>
    <t>168 (33.1)</t>
  </si>
  <si>
    <t>159.70</t>
  </si>
  <si>
    <t>105 (21.1)</t>
  </si>
  <si>
    <t>249 (50.0)</t>
  </si>
  <si>
    <t>144 (28.9)</t>
  </si>
  <si>
    <t>101.88</t>
  </si>
  <si>
    <t>78 (35.1)</t>
  </si>
  <si>
    <t>101 (45.5)</t>
  </si>
  <si>
    <t>43 (19.4)</t>
  </si>
  <si>
    <t>334.97</t>
  </si>
  <si>
    <t>178 (41.6)</t>
  </si>
  <si>
    <t>134 (31.3)</t>
  </si>
  <si>
    <t>116 (27.1)</t>
  </si>
  <si>
    <t>86.52</t>
  </si>
  <si>
    <t>66 (16.7)</t>
  </si>
  <si>
    <t>199 (50.3)</t>
  </si>
  <si>
    <t>131 (33.1)</t>
  </si>
  <si>
    <t>15.44</t>
  </si>
  <si>
    <t>4 (1.4)</t>
  </si>
  <si>
    <t>38 (13.4)</t>
  </si>
  <si>
    <t>242 (85.2)</t>
  </si>
  <si>
    <t>736.36</t>
  </si>
  <si>
    <t>396 (53.7)</t>
  </si>
  <si>
    <t>269 (36.4)</t>
  </si>
  <si>
    <t>73 (9.9)</t>
  </si>
  <si>
    <t>210.89</t>
  </si>
  <si>
    <t>146 (47.2)</t>
  </si>
  <si>
    <t>94 (30.4)</t>
  </si>
  <si>
    <t>69 (22.3)</t>
  </si>
  <si>
    <t>47.21</t>
  </si>
  <si>
    <t>126 (20.9)</t>
  </si>
  <si>
    <t>336 (55.6)</t>
  </si>
  <si>
    <t>142 (23.5)</t>
  </si>
  <si>
    <t>50.76</t>
  </si>
  <si>
    <t>55 (10.9)</t>
  </si>
  <si>
    <t>253 (50.0)</t>
  </si>
  <si>
    <t>198 (39.1)</t>
  </si>
  <si>
    <t/>
  </si>
  <si>
    <t>145.35</t>
  </si>
  <si>
    <t>114 (16.3)</t>
  </si>
  <si>
    <t>279 (39.8)</t>
  </si>
  <si>
    <t>308 (43.9)</t>
  </si>
  <si>
    <t>44.74</t>
  </si>
  <si>
    <t>65 (11.2)</t>
  </si>
  <si>
    <t>337 (57.9)</t>
  </si>
  <si>
    <t>180 (30.9)</t>
  </si>
  <si>
    <t>484.33</t>
  </si>
  <si>
    <t>240 (39.5)</t>
  </si>
  <si>
    <t>274 (45.1)</t>
  </si>
  <si>
    <t>93 (15.3)</t>
  </si>
  <si>
    <t>20.27</t>
  </si>
  <si>
    <t>33 (2.5)</t>
  </si>
  <si>
    <t>805 (62.0)</t>
  </si>
  <si>
    <t>461 (35.5)</t>
  </si>
  <si>
    <t>373.84</t>
  </si>
  <si>
    <t>321 (28.7)</t>
  </si>
  <si>
    <t>460 (41.1)</t>
  </si>
  <si>
    <t>339 (30.3)</t>
  </si>
  <si>
    <t>189.49</t>
  </si>
  <si>
    <t>204 (20.0)</t>
  </si>
  <si>
    <t>35 (3.4)</t>
  </si>
  <si>
    <t>781 (76.6)</t>
  </si>
  <si>
    <t>245.65</t>
  </si>
  <si>
    <t>159 (34.9)</t>
  </si>
  <si>
    <t>166 (36.4)</t>
  </si>
  <si>
    <t>131 (28.7)</t>
  </si>
  <si>
    <t>0.75</t>
  </si>
  <si>
    <t>7 (4.2)</t>
  </si>
  <si>
    <t>59 (35.5)</t>
  </si>
  <si>
    <t>100 (60.2)</t>
  </si>
  <si>
    <t>Surgical High Care Unit</t>
  </si>
  <si>
    <t>HDU</t>
  </si>
  <si>
    <t>30.62</t>
  </si>
  <si>
    <t>40 (6.7)</t>
  </si>
  <si>
    <t>269 (45.3)</t>
  </si>
  <si>
    <t>285 (48.0)</t>
  </si>
  <si>
    <t>313.58</t>
  </si>
  <si>
    <t>173 (21.4)</t>
  </si>
  <si>
    <t>488 (60.4)</t>
  </si>
  <si>
    <t>147 (18.2)</t>
  </si>
  <si>
    <t>Horsley Critical Care Unit</t>
  </si>
  <si>
    <t>Neuro</t>
  </si>
  <si>
    <t>The Walton Centre</t>
  </si>
  <si>
    <t>47.31</t>
  </si>
  <si>
    <t>57 (21.1)</t>
  </si>
  <si>
    <t>74 (27.4)</t>
  </si>
  <si>
    <t>139 (51.5)</t>
  </si>
  <si>
    <t>137.22</t>
  </si>
  <si>
    <t>139 (25.4)</t>
  </si>
  <si>
    <t>218 (39.8)</t>
  </si>
  <si>
    <t>191 (34.9)</t>
  </si>
  <si>
    <t>High Dependency Unit</t>
  </si>
  <si>
    <t>19.37</t>
  </si>
  <si>
    <t>42 (3.3)</t>
  </si>
  <si>
    <t>233 (18.4)</t>
  </si>
  <si>
    <t>991 (78.3)</t>
  </si>
  <si>
    <t>562.48</t>
  </si>
  <si>
    <t>466 (32.9)</t>
  </si>
  <si>
    <t>667 (47.0)</t>
  </si>
  <si>
    <t>285 (20.1)</t>
  </si>
  <si>
    <t>High Dependency Unit (4F AACU)</t>
  </si>
  <si>
    <t>326.96</t>
  </si>
  <si>
    <t>185 (19.2)</t>
  </si>
  <si>
    <t>296 (30.7)</t>
  </si>
  <si>
    <t>483 (50.1)</t>
  </si>
  <si>
    <t>116.27</t>
  </si>
  <si>
    <t>111 (21.5)</t>
  </si>
  <si>
    <t>292 (56.5)</t>
  </si>
  <si>
    <t>114 (22.1)</t>
  </si>
  <si>
    <t>271.75</t>
  </si>
  <si>
    <t>181 (26.9)</t>
  </si>
  <si>
    <t>403 (60.0)</t>
  </si>
  <si>
    <t>88 (13.1)</t>
  </si>
  <si>
    <t>117.62</t>
  </si>
  <si>
    <t>152 (11.1)</t>
  </si>
  <si>
    <t>849 (62.1)</t>
  </si>
  <si>
    <t>367 (26.8)</t>
  </si>
  <si>
    <t>180.96</t>
  </si>
  <si>
    <t>118 (15.4)</t>
  </si>
  <si>
    <t>543 (70.9)</t>
  </si>
  <si>
    <t>105 (13.7)</t>
  </si>
  <si>
    <t>107.93</t>
  </si>
  <si>
    <t>77 (19.0)</t>
  </si>
  <si>
    <t>86 (21.2)</t>
  </si>
  <si>
    <t>242 (59.8)</t>
  </si>
  <si>
    <t>41.06</t>
  </si>
  <si>
    <t>218.17</t>
  </si>
  <si>
    <t>164 (31.4)</t>
  </si>
  <si>
    <t>238 (45.5)</t>
  </si>
  <si>
    <t>121 (23.1)</t>
  </si>
  <si>
    <t>94.24</t>
  </si>
  <si>
    <t>111 (22.9)</t>
  </si>
  <si>
    <t>182 (37.5)</t>
  </si>
  <si>
    <t>192 (39.6)</t>
  </si>
  <si>
    <t>255.49</t>
  </si>
  <si>
    <t>259 (20.0)</t>
  </si>
  <si>
    <t>829 (63.9)</t>
  </si>
  <si>
    <t>210 (16.2)</t>
  </si>
  <si>
    <t>Generic High Dependency Unit</t>
  </si>
  <si>
    <t>114.05</t>
  </si>
  <si>
    <t>114 (19.2)</t>
  </si>
  <si>
    <t>328 (55.1)</t>
  </si>
  <si>
    <t>153 (25.7)</t>
  </si>
  <si>
    <t>21.50</t>
  </si>
  <si>
    <t>20 (1.7)</t>
  </si>
  <si>
    <t>94 (8.2)</t>
  </si>
  <si>
    <t>1,034 (90.1)</t>
  </si>
  <si>
    <t>Cardiac Intensive Care Unit</t>
  </si>
  <si>
    <t>Cardio</t>
  </si>
  <si>
    <t>48.66</t>
  </si>
  <si>
    <t>61 (7.2)</t>
  </si>
  <si>
    <t>518 (60.9)</t>
  </si>
  <si>
    <t>272 (32.0)</t>
  </si>
  <si>
    <t>117.14</t>
  </si>
  <si>
    <t>102 (13.3)</t>
  </si>
  <si>
    <t>458 (59.6)</t>
  </si>
  <si>
    <t>208 (27.1)</t>
  </si>
  <si>
    <t>7.93</t>
  </si>
  <si>
    <t>20 (3.6)</t>
  </si>
  <si>
    <t>81 (14.7)</t>
  </si>
  <si>
    <t>449 (81.6)</t>
  </si>
  <si>
    <t>0.40</t>
  </si>
  <si>
    <t>5 (1.9)</t>
  </si>
  <si>
    <t>160 (61.5)</t>
  </si>
  <si>
    <t>95 (36.5)</t>
  </si>
  <si>
    <t>109.32</t>
  </si>
  <si>
    <t>83 (9.9)</t>
  </si>
  <si>
    <t>115 (13.7)</t>
  </si>
  <si>
    <t>642 (76.4)</t>
  </si>
  <si>
    <t>43.22</t>
  </si>
  <si>
    <t>72 (16.3)</t>
  </si>
  <si>
    <t>314 (71.2)</t>
  </si>
  <si>
    <t>55 (12.5)</t>
  </si>
  <si>
    <t>159.97</t>
  </si>
  <si>
    <t>164 (23.7)</t>
  </si>
  <si>
    <t>360 (52.0)</t>
  </si>
  <si>
    <t>168 (24.3)</t>
  </si>
  <si>
    <t>174.20</t>
  </si>
  <si>
    <t>147 (9.8)</t>
  </si>
  <si>
    <t>501 (33.4)</t>
  </si>
  <si>
    <t>854 (56.9)</t>
  </si>
  <si>
    <t>150.24</t>
  </si>
  <si>
    <t>154 (23.2)</t>
  </si>
  <si>
    <t>349 (52.6)</t>
  </si>
  <si>
    <t>161 (24.2)</t>
  </si>
  <si>
    <t>14.06</t>
  </si>
  <si>
    <t>31 (6.6)</t>
  </si>
  <si>
    <t>231 (49.4)</t>
  </si>
  <si>
    <t>206 (44.0)</t>
  </si>
  <si>
    <t>Medical High Dependency Unit</t>
  </si>
  <si>
    <t>28.99</t>
  </si>
  <si>
    <t>42 (6.9)</t>
  </si>
  <si>
    <t>317 (52.3)</t>
  </si>
  <si>
    <t>247 (40.8)</t>
  </si>
  <si>
    <t>398.55</t>
  </si>
  <si>
    <t>224 (49.6)</t>
  </si>
  <si>
    <t>171 (37.8)</t>
  </si>
  <si>
    <t>57 (12.6)</t>
  </si>
  <si>
    <t>223.63</t>
  </si>
  <si>
    <t>112 (45.7)</t>
  </si>
  <si>
    <t>46 (18.8)</t>
  </si>
  <si>
    <t>87 (35.5)</t>
  </si>
  <si>
    <t>121.40</t>
  </si>
  <si>
    <t>67 (8.4)</t>
  </si>
  <si>
    <t>569 (70.9)</t>
  </si>
  <si>
    <t>166 (20.7)</t>
  </si>
  <si>
    <t>395.63</t>
  </si>
  <si>
    <t>223 (48.3)</t>
  </si>
  <si>
    <t>181 (39.2)</t>
  </si>
  <si>
    <t>58 (12.6)</t>
  </si>
  <si>
    <t>112.47</t>
  </si>
  <si>
    <t>105 (10.2)</t>
  </si>
  <si>
    <t>568 (55.3)</t>
  </si>
  <si>
    <t>354 (34.5)</t>
  </si>
  <si>
    <t>Neuro Critical Care Unit</t>
  </si>
  <si>
    <t>89.98</t>
  </si>
  <si>
    <t>137 (7.7)</t>
  </si>
  <si>
    <t>610 (34.1)</t>
  </si>
  <si>
    <t>1,041 (58.2)</t>
  </si>
  <si>
    <t>55.92</t>
  </si>
  <si>
    <t>67 (5.0)</t>
  </si>
  <si>
    <t>508 (37.6)</t>
  </si>
  <si>
    <t>776 (57.4)</t>
  </si>
  <si>
    <t>Cardiothoracic Critical Care Unit</t>
  </si>
  <si>
    <t>8.83</t>
  </si>
  <si>
    <t>7 (2.6)</t>
  </si>
  <si>
    <t>75 (27.4)</t>
  </si>
  <si>
    <t>192 (70.1)</t>
  </si>
  <si>
    <t>166.87</t>
  </si>
  <si>
    <t>141 (33.5)</t>
  </si>
  <si>
    <t>168 (39.9)</t>
  </si>
  <si>
    <t>112 (26.6)</t>
  </si>
  <si>
    <t>808.83</t>
  </si>
  <si>
    <t>501 (38.3)</t>
  </si>
  <si>
    <t>660 (50.4)</t>
  </si>
  <si>
    <t>148 (11.3)</t>
  </si>
  <si>
    <t>9.00</t>
  </si>
  <si>
    <t>87.06</t>
  </si>
  <si>
    <t>76 (21.3)</t>
  </si>
  <si>
    <t>164 (45.9)</t>
  </si>
  <si>
    <t>117 (32.8)</t>
  </si>
  <si>
    <t>19.69</t>
  </si>
  <si>
    <t>113 (30.9)</t>
  </si>
  <si>
    <t>227 (62.0)</t>
  </si>
  <si>
    <t>216.74</t>
  </si>
  <si>
    <t>229 (17.6)</t>
  </si>
  <si>
    <t>698 (53.5)</t>
  </si>
  <si>
    <t>377 (28.9)</t>
  </si>
  <si>
    <t>33.44</t>
  </si>
  <si>
    <t>35 (14.3)</t>
  </si>
  <si>
    <t>85 (34.7)</t>
  </si>
  <si>
    <t>125 (51.0)</t>
  </si>
  <si>
    <t>196.04</t>
  </si>
  <si>
    <t>60 (18.9)</t>
  </si>
  <si>
    <t>118 (37.2)</t>
  </si>
  <si>
    <t>139 (43.8)</t>
  </si>
  <si>
    <t>37.69</t>
  </si>
  <si>
    <t>45 (17.9)</t>
  </si>
  <si>
    <t>123 (48.8)</t>
  </si>
  <si>
    <t>84 (33.3)</t>
  </si>
  <si>
    <t>8.09</t>
  </si>
  <si>
    <t>23 (4.2)</t>
  </si>
  <si>
    <t>389 (70.6)</t>
  </si>
  <si>
    <t>139 (25.2)</t>
  </si>
  <si>
    <t>70.36</t>
  </si>
  <si>
    <t>57 (16.4)</t>
  </si>
  <si>
    <t>180 (51.9)</t>
  </si>
  <si>
    <t>110 (31.7)</t>
  </si>
  <si>
    <t>128.54</t>
  </si>
  <si>
    <t>186 (8.2)</t>
  </si>
  <si>
    <t>1,007 (44.5)</t>
  </si>
  <si>
    <t>1,069 (47.3)</t>
  </si>
  <si>
    <t>33.55</t>
  </si>
  <si>
    <t>54 (8.7)</t>
  </si>
  <si>
    <t>187 (30.0)</t>
  </si>
  <si>
    <t>382 (61.3)</t>
  </si>
  <si>
    <t>14.00</t>
  </si>
  <si>
    <t>22 (8.9)</t>
  </si>
  <si>
    <t>67 (27.2)</t>
  </si>
  <si>
    <t>157 (63.8)</t>
  </si>
  <si>
    <t>221.13</t>
  </si>
  <si>
    <t>59 (73.8)</t>
  </si>
  <si>
    <t>11 (13.8)</t>
  </si>
  <si>
    <t>10 (12.5)</t>
  </si>
  <si>
    <t>106.02</t>
  </si>
  <si>
    <t>104 (9.0)</t>
  </si>
  <si>
    <t>602 (51.8)</t>
  </si>
  <si>
    <t>456 (39.2)</t>
  </si>
  <si>
    <t>71.00</t>
  </si>
  <si>
    <t>65 (4.6)</t>
  </si>
  <si>
    <t>908 (63.6)</t>
  </si>
  <si>
    <t>454 (31.8)</t>
  </si>
  <si>
    <t>72.32</t>
  </si>
  <si>
    <t>98 (14.8)</t>
  </si>
  <si>
    <t>423 (63.9)</t>
  </si>
  <si>
    <t>141 (21.3)</t>
  </si>
  <si>
    <t>658.35</t>
  </si>
  <si>
    <t>287 (45.2)</t>
  </si>
  <si>
    <t>180 (28.3)</t>
  </si>
  <si>
    <t>168 (26.5)</t>
  </si>
  <si>
    <t>623.22</t>
  </si>
  <si>
    <t>525 (43.6)</t>
  </si>
  <si>
    <t>533 (44.3)</t>
  </si>
  <si>
    <t>146 (12.1)</t>
  </si>
  <si>
    <t>306.43</t>
  </si>
  <si>
    <t>151 (24.3)</t>
  </si>
  <si>
    <t>222 (35.7)</t>
  </si>
  <si>
    <t>248 (39.9)</t>
  </si>
  <si>
    <t>178.90</t>
  </si>
  <si>
    <t>109 (22.3)</t>
  </si>
  <si>
    <t>288 (59.0)</t>
  </si>
  <si>
    <t>91 (18.6)</t>
  </si>
  <si>
    <t>261.80</t>
  </si>
  <si>
    <t>264 (23.0)</t>
  </si>
  <si>
    <t>697 (60.8)</t>
  </si>
  <si>
    <t>186 (16.2)</t>
  </si>
  <si>
    <t>107.92</t>
  </si>
  <si>
    <t>98 (23.3)</t>
  </si>
  <si>
    <t>178 (42.3)</t>
  </si>
  <si>
    <t>145 (34.4)</t>
  </si>
  <si>
    <t>12.86</t>
  </si>
  <si>
    <t>15 (4.3)</t>
  </si>
  <si>
    <t>179 (51.3)</t>
  </si>
  <si>
    <t>155 (44.4)</t>
  </si>
  <si>
    <t>17.06</t>
  </si>
  <si>
    <t>16 (2.5)</t>
  </si>
  <si>
    <t>218 (33.5)</t>
  </si>
  <si>
    <t>416 (64.0)</t>
  </si>
  <si>
    <t>130.01</t>
  </si>
  <si>
    <t>76 (8.1)</t>
  </si>
  <si>
    <t>328 (35.1)</t>
  </si>
  <si>
    <t>531 (56.8)</t>
  </si>
  <si>
    <t>49.93</t>
  </si>
  <si>
    <t>44 (4.6)</t>
  </si>
  <si>
    <t>592 (61.9)</t>
  </si>
  <si>
    <t>320 (33.5)</t>
  </si>
  <si>
    <t>57.36</t>
  </si>
  <si>
    <t>34 (4.4)</t>
  </si>
  <si>
    <t>388 (49.7)</t>
  </si>
  <si>
    <t>359 (46.0)</t>
  </si>
  <si>
    <t>52.02</t>
  </si>
  <si>
    <t>89 (8.3)</t>
  </si>
  <si>
    <t>682 (63.4)</t>
  </si>
  <si>
    <t>305 (28.3)</t>
  </si>
  <si>
    <t>308.86</t>
  </si>
  <si>
    <t>248 (27.8)</t>
  </si>
  <si>
    <t>378 (42.4)</t>
  </si>
  <si>
    <t>266 (29.8)</t>
  </si>
  <si>
    <t>195.70</t>
  </si>
  <si>
    <t>189 (25.6)</t>
  </si>
  <si>
    <t>342 (46.3)</t>
  </si>
  <si>
    <t>207 (28.0)</t>
  </si>
  <si>
    <t>51.00</t>
  </si>
  <si>
    <t>46 (15.7)</t>
  </si>
  <si>
    <t>84 (28.7)</t>
  </si>
  <si>
    <t>163 (55.6)</t>
  </si>
  <si>
    <t>188.95</t>
  </si>
  <si>
    <t>150 (18.5)</t>
  </si>
  <si>
    <t>441 (54.5)</t>
  </si>
  <si>
    <t>218 (26.9)</t>
  </si>
  <si>
    <t>22.10</t>
  </si>
  <si>
    <t>48 (8.2)</t>
  </si>
  <si>
    <t>234 (39.8)</t>
  </si>
  <si>
    <t>306 (52.0)</t>
  </si>
  <si>
    <t>16.47</t>
  </si>
  <si>
    <t>18 (12.2)</t>
  </si>
  <si>
    <t>29 (19.6)</t>
  </si>
  <si>
    <t>101 (68.2)</t>
  </si>
  <si>
    <t>22.50</t>
  </si>
  <si>
    <t>11 (1.2)</t>
  </si>
  <si>
    <t>434 (45.4)</t>
  </si>
  <si>
    <t>510 (53.4)</t>
  </si>
  <si>
    <t>322.92</t>
  </si>
  <si>
    <t>219 (14.2)</t>
  </si>
  <si>
    <t>608 (39.3)</t>
  </si>
  <si>
    <t>719 (46.5)</t>
  </si>
  <si>
    <t>Surgical High Dependency Unit</t>
  </si>
  <si>
    <t>6.72</t>
  </si>
  <si>
    <t>17 (1.5)</t>
  </si>
  <si>
    <t>392 (34.4)</t>
  </si>
  <si>
    <t>730 (64.1)</t>
  </si>
  <si>
    <t>48.94</t>
  </si>
  <si>
    <t>22 (3.9)</t>
  </si>
  <si>
    <t>524 (93.7)</t>
  </si>
  <si>
    <t>Neurosciences Intensive Therapy Unit/High Dependency Unit</t>
  </si>
  <si>
    <t>3.16</t>
  </si>
  <si>
    <t>12 (3.4)</t>
  </si>
  <si>
    <t>83 (23.5)</t>
  </si>
  <si>
    <t>258 (73.1)</t>
  </si>
  <si>
    <t>49.57</t>
  </si>
  <si>
    <t>85 (15.6)</t>
  </si>
  <si>
    <t>207 (37.9)</t>
  </si>
  <si>
    <t>254 (46.5)</t>
  </si>
  <si>
    <t>85.32</t>
  </si>
  <si>
    <t>118 (12.0)</t>
  </si>
  <si>
    <t>501 (51.0)</t>
  </si>
  <si>
    <t>363 (37.0)</t>
  </si>
  <si>
    <t>1091.18</t>
  </si>
  <si>
    <t>781 (30.9)</t>
  </si>
  <si>
    <t>1,169 (46.2)</t>
  </si>
  <si>
    <t>578 (22.9)</t>
  </si>
  <si>
    <t>460.50</t>
  </si>
  <si>
    <t>208 (40.9)</t>
  </si>
  <si>
    <t>196 (38.6)</t>
  </si>
  <si>
    <t>104 (20.5)</t>
  </si>
  <si>
    <t>270.58</t>
  </si>
  <si>
    <t>231 (20.2)</t>
  </si>
  <si>
    <t>451 (39.5)</t>
  </si>
  <si>
    <t>460 (40.3)</t>
  </si>
  <si>
    <t>105.82</t>
  </si>
  <si>
    <t>91 (24.3)</t>
  </si>
  <si>
    <t>188 (50.3)</t>
  </si>
  <si>
    <t>95 (25.4)</t>
  </si>
  <si>
    <t>313.91</t>
  </si>
  <si>
    <t>197 (32.5)</t>
  </si>
  <si>
    <t>151 (24.9)</t>
  </si>
  <si>
    <t>258 (42.6)</t>
  </si>
  <si>
    <t>46.30</t>
  </si>
  <si>
    <t>49 (9.9)</t>
  </si>
  <si>
    <t>319 (64.4)</t>
  </si>
  <si>
    <t>127 (25.7)</t>
  </si>
  <si>
    <t>59.96</t>
  </si>
  <si>
    <t>88 (17.2)</t>
  </si>
  <si>
    <t>273 (53.2)</t>
  </si>
  <si>
    <t>152 (29.6)</t>
  </si>
  <si>
    <t>212.43</t>
  </si>
  <si>
    <t>160 (26.0)</t>
  </si>
  <si>
    <t>299 (48.5)</t>
  </si>
  <si>
    <t>157 (25.5)</t>
  </si>
  <si>
    <t>3.68</t>
  </si>
  <si>
    <t>9 (0.4)</t>
  </si>
  <si>
    <t>246 (12.3)</t>
  </si>
  <si>
    <t>1,748 (87.3)</t>
  </si>
  <si>
    <t>Papworth Hospital</t>
  </si>
  <si>
    <t>11.67</t>
  </si>
  <si>
    <t>19 (2.6)</t>
  </si>
  <si>
    <t>329 (44.9)</t>
  </si>
  <si>
    <t>384 (52.5)</t>
  </si>
  <si>
    <t>37.79</t>
  </si>
  <si>
    <t>27 (12.4)</t>
  </si>
  <si>
    <t>75 (34.4)</t>
  </si>
  <si>
    <t>116 (53.2)</t>
  </si>
  <si>
    <t>65.25</t>
  </si>
  <si>
    <t>75 (11.9)</t>
  </si>
  <si>
    <t>274 (43.6)</t>
  </si>
  <si>
    <t>280 (44.5)</t>
  </si>
  <si>
    <t>39.73</t>
  </si>
  <si>
    <t>51 (13.0)</t>
  </si>
  <si>
    <t>98 (25.1)</t>
  </si>
  <si>
    <t>242 (61.9)</t>
  </si>
  <si>
    <t>48.87</t>
  </si>
  <si>
    <t>56 (10.8)</t>
  </si>
  <si>
    <t>254 (48.8)</t>
  </si>
  <si>
    <t>210 (40.4)</t>
  </si>
  <si>
    <t>22.63</t>
  </si>
  <si>
    <t>9 (2.4)</t>
  </si>
  <si>
    <t>103 (27.0)</t>
  </si>
  <si>
    <t>269 (70.6)</t>
  </si>
  <si>
    <t>105.23</t>
  </si>
  <si>
    <t>139 (21.2)</t>
  </si>
  <si>
    <t>284 (43.4)</t>
  </si>
  <si>
    <t>232 (35.4)</t>
  </si>
  <si>
    <t>98.03</t>
  </si>
  <si>
    <t>57 (28.4)</t>
  </si>
  <si>
    <t>53 (26.4)</t>
  </si>
  <si>
    <t>91 (45.3)</t>
  </si>
  <si>
    <t>16.64</t>
  </si>
  <si>
    <t>21 (8.8)</t>
  </si>
  <si>
    <t>85 (35.4)</t>
  </si>
  <si>
    <t>134 (55.8)</t>
  </si>
  <si>
    <t>182.80</t>
  </si>
  <si>
    <t>193 (13.5)</t>
  </si>
  <si>
    <t>743 (52.1)</t>
  </si>
  <si>
    <t>490 (34.4)</t>
  </si>
  <si>
    <t>209.86</t>
  </si>
  <si>
    <t>94 (29.2)</t>
  </si>
  <si>
    <t>140 (43.5)</t>
  </si>
  <si>
    <t>88 (27.3)</t>
  </si>
  <si>
    <t>163.38</t>
  </si>
  <si>
    <t>163 (23.6)</t>
  </si>
  <si>
    <t>444 (64.3)</t>
  </si>
  <si>
    <t>83 (12.0)</t>
  </si>
  <si>
    <t>127.92</t>
  </si>
  <si>
    <t>72 (9.7)</t>
  </si>
  <si>
    <t>281 (37.8)</t>
  </si>
  <si>
    <t>390 (52.5)</t>
  </si>
  <si>
    <t>National Hospital for Neurology and Neurosurgery</t>
  </si>
  <si>
    <t>4.93</t>
  </si>
  <si>
    <t>12 (3.3)</t>
  </si>
  <si>
    <t>106 (29.1)</t>
  </si>
  <si>
    <t>246 (67.6)</t>
  </si>
  <si>
    <t>377.75</t>
  </si>
  <si>
    <t>167 (43.9)</t>
  </si>
  <si>
    <t>121 (31.8)</t>
  </si>
  <si>
    <t>92 (24.2)</t>
  </si>
  <si>
    <t>122.75</t>
  </si>
  <si>
    <t>85 (23.5)</t>
  </si>
  <si>
    <t>118 (32.7)</t>
  </si>
  <si>
    <t>158 (43.8)</t>
  </si>
  <si>
    <t>372.62</t>
  </si>
  <si>
    <t>289 (32.3)</t>
  </si>
  <si>
    <t>463 (51.7)</t>
  </si>
  <si>
    <t>144 (16.1)</t>
  </si>
  <si>
    <t>Trafalgar Surgical High Dependency Unit</t>
  </si>
  <si>
    <t>260.03</t>
  </si>
  <si>
    <t>194 (45.0)</t>
  </si>
  <si>
    <t>160 (37.1)</t>
  </si>
  <si>
    <t>77 (17.9)</t>
  </si>
  <si>
    <t>The Medical High Dependency Unit</t>
  </si>
  <si>
    <t>444.38</t>
  </si>
  <si>
    <t>301 (43.6)</t>
  </si>
  <si>
    <t>254 (36.8)</t>
  </si>
  <si>
    <t>136 (19.7)</t>
  </si>
  <si>
    <t>157.03</t>
  </si>
  <si>
    <t>152 (8.2)</t>
  </si>
  <si>
    <t>1,538 (83.2)</t>
  </si>
  <si>
    <t>158 (8.5)</t>
  </si>
  <si>
    <t>276.66</t>
  </si>
  <si>
    <t>176 (46.3)</t>
  </si>
  <si>
    <t>127 (33.4)</t>
  </si>
  <si>
    <t>77 (20.3)</t>
  </si>
  <si>
    <t>5.34</t>
  </si>
  <si>
    <t>9 (3.0)</t>
  </si>
  <si>
    <t>88 (29.2)</t>
  </si>
  <si>
    <t>204 (67.8)</t>
  </si>
  <si>
    <t>53.47</t>
  </si>
  <si>
    <t>47 (13.7)</t>
  </si>
  <si>
    <t>68 (19.8)</t>
  </si>
  <si>
    <t>229 (66.6)</t>
  </si>
  <si>
    <t>166.82</t>
  </si>
  <si>
    <t>149 (6.9)</t>
  </si>
  <si>
    <t>1,036 (47.8)</t>
  </si>
  <si>
    <t>984 (45.4)</t>
  </si>
  <si>
    <t>Liverpool Heart and Chest Hospital</t>
  </si>
  <si>
    <t>356.39</t>
  </si>
  <si>
    <t>227 (32.2)</t>
  </si>
  <si>
    <t>139 (19.7)</t>
  </si>
  <si>
    <t>338 (48.0)</t>
  </si>
  <si>
    <t>79.35</t>
  </si>
  <si>
    <t>108 (13.9)</t>
  </si>
  <si>
    <t>348 (44.8)</t>
  </si>
  <si>
    <t>321 (41.3)</t>
  </si>
  <si>
    <t>318.99</t>
  </si>
  <si>
    <t>163 (43.2)</t>
  </si>
  <si>
    <t>142 (37.7)</t>
  </si>
  <si>
    <t>72 (19.1)</t>
  </si>
  <si>
    <t>79.41</t>
  </si>
  <si>
    <t>98 (11.3)</t>
  </si>
  <si>
    <t>417 (47.9)</t>
  </si>
  <si>
    <t>356 (40.9)</t>
  </si>
  <si>
    <t>129.65</t>
  </si>
  <si>
    <t>148 (18.0)</t>
  </si>
  <si>
    <t>448 (54.4)</t>
  </si>
  <si>
    <t>227 (27.6)</t>
  </si>
  <si>
    <t>143.20</t>
  </si>
  <si>
    <t>51 (6.3)</t>
  </si>
  <si>
    <t>400 (49.2)</t>
  </si>
  <si>
    <t>362 (44.5)</t>
  </si>
  <si>
    <t>Ward 6 (Neuro Intensive Care Unit)</t>
  </si>
  <si>
    <t>26.91</t>
  </si>
  <si>
    <t>41 (5.8)</t>
  </si>
  <si>
    <t>382 (53.8)</t>
  </si>
  <si>
    <t>287 (40.4)</t>
  </si>
  <si>
    <t>57.94</t>
  </si>
  <si>
    <t>57 (11.8)</t>
  </si>
  <si>
    <t>252 (52.2)</t>
  </si>
  <si>
    <t>174 (36.0)</t>
  </si>
  <si>
    <t>73.02</t>
  </si>
  <si>
    <t>102 (16.9)</t>
  </si>
  <si>
    <t>310 (51.4)</t>
  </si>
  <si>
    <t>191 (31.7)</t>
  </si>
  <si>
    <t>872.44</t>
  </si>
  <si>
    <t>577 (30.5)</t>
  </si>
  <si>
    <t>1,060 (56.0)</t>
  </si>
  <si>
    <t>257 (13.6)</t>
  </si>
  <si>
    <t>17.87</t>
  </si>
  <si>
    <t>24 (3.7)</t>
  </si>
  <si>
    <t>229 (35.2)</t>
  </si>
  <si>
    <t>398 (61.1)</t>
  </si>
  <si>
    <t>Liver Intensive Therapy Unit</t>
  </si>
  <si>
    <t>Liver</t>
  </si>
  <si>
    <t>32.60</t>
  </si>
  <si>
    <t>37 (8.3)</t>
  </si>
  <si>
    <t>237 (52.9)</t>
  </si>
  <si>
    <t>174 (38.8)</t>
  </si>
  <si>
    <t>369.46</t>
  </si>
  <si>
    <t>181 (34.3)</t>
  </si>
  <si>
    <t>182 (34.5)</t>
  </si>
  <si>
    <t>164 (31.1)</t>
  </si>
  <si>
    <t>63.98</t>
  </si>
  <si>
    <t>54 (11.9)</t>
  </si>
  <si>
    <t>229 (50.3)</t>
  </si>
  <si>
    <t>172 (37.8)</t>
  </si>
  <si>
    <t>19.76</t>
  </si>
  <si>
    <t>26 (5.3)</t>
  </si>
  <si>
    <t>68 (13.8)</t>
  </si>
  <si>
    <t>399 (80.9)</t>
  </si>
  <si>
    <t>Neurosciences Intensive Care Unit</t>
  </si>
  <si>
    <t>51.88</t>
  </si>
  <si>
    <t>40 (5.7)</t>
  </si>
  <si>
    <t>152 (21.7)</t>
  </si>
  <si>
    <t>510 (72.6)</t>
  </si>
  <si>
    <t>24.02</t>
  </si>
  <si>
    <t>59 (4.2)</t>
  </si>
  <si>
    <t>576 (40.6)</t>
  </si>
  <si>
    <t>784 (55.3)</t>
  </si>
  <si>
    <t>51.01</t>
  </si>
  <si>
    <t>60 (17.1)</t>
  </si>
  <si>
    <t>167 (47.6)</t>
  </si>
  <si>
    <t>124 (35.3)</t>
  </si>
  <si>
    <t>256.34</t>
  </si>
  <si>
    <t>97 (24.4)</t>
  </si>
  <si>
    <t>57 (14.4)</t>
  </si>
  <si>
    <t>243 (61.2)</t>
  </si>
  <si>
    <t>104.05</t>
  </si>
  <si>
    <t>96 (22.1)</t>
  </si>
  <si>
    <t>146 (33.6)</t>
  </si>
  <si>
    <t>193 (44.4)</t>
  </si>
  <si>
    <t>135.27</t>
  </si>
  <si>
    <t>100 (19.4)</t>
  </si>
  <si>
    <t>165 (32.0)</t>
  </si>
  <si>
    <t>250 (48.5)</t>
  </si>
  <si>
    <t>126.71</t>
  </si>
  <si>
    <t>90 (24.1)</t>
  </si>
  <si>
    <t>194 (51.9)</t>
  </si>
  <si>
    <t>19.71</t>
  </si>
  <si>
    <t>28 (7.1)</t>
  </si>
  <si>
    <t>256 (65.3)</t>
  </si>
  <si>
    <t>108 (27.6)</t>
  </si>
  <si>
    <t>21.04</t>
  </si>
  <si>
    <t>30 (6.3)</t>
  </si>
  <si>
    <t>293 (61.7)</t>
  </si>
  <si>
    <t>152 (32.0)</t>
  </si>
  <si>
    <t>84.23</t>
  </si>
  <si>
    <t>47 (4.7)</t>
  </si>
  <si>
    <t>214 (21.3)</t>
  </si>
  <si>
    <t>743 (74.0)</t>
  </si>
  <si>
    <t>87.80</t>
  </si>
  <si>
    <t>79 (15.8)</t>
  </si>
  <si>
    <t>327 (65.5)</t>
  </si>
  <si>
    <t>93 (18.6)</t>
  </si>
  <si>
    <t>69.15</t>
  </si>
  <si>
    <t>44.72</t>
  </si>
  <si>
    <t>80 (5.2)</t>
  </si>
  <si>
    <t>249 (16.1)</t>
  </si>
  <si>
    <t>1,217 (78.7)</t>
  </si>
  <si>
    <t>Glenfield General Hospital</t>
  </si>
  <si>
    <t>21.83</t>
  </si>
  <si>
    <t>35 (8.4)</t>
  </si>
  <si>
    <t>97 (23.2)</t>
  </si>
  <si>
    <t>287 (68.5)</t>
  </si>
  <si>
    <t>52.65</t>
  </si>
  <si>
    <t>39 (13.0)</t>
  </si>
  <si>
    <t>74 (24.7)</t>
  </si>
  <si>
    <t>187 (62.3)</t>
  </si>
  <si>
    <t>392.13</t>
  </si>
  <si>
    <t>236 (40.3)</t>
  </si>
  <si>
    <t>215 (36.8)</t>
  </si>
  <si>
    <t>134 (22.9)</t>
  </si>
  <si>
    <t>7.64</t>
  </si>
  <si>
    <t>11 (5.7)</t>
  </si>
  <si>
    <t>42 (21.6)</t>
  </si>
  <si>
    <t>141 (72.7)</t>
  </si>
  <si>
    <t>26.55</t>
  </si>
  <si>
    <t>36.43</t>
  </si>
  <si>
    <t>33 (3.5)</t>
  </si>
  <si>
    <t>226 (23.9)</t>
  </si>
  <si>
    <t>686 (72.6)</t>
  </si>
  <si>
    <t>Ward 21 CITU</t>
  </si>
  <si>
    <t>172.82</t>
  </si>
  <si>
    <t>138 (10.2)</t>
  </si>
  <si>
    <t>796 (58.7)</t>
  </si>
  <si>
    <t>422 (31.1)</t>
  </si>
  <si>
    <t>75.78</t>
  </si>
  <si>
    <t>60 (29.9)</t>
  </si>
  <si>
    <t>59 (29.4)</t>
  </si>
  <si>
    <t>82 (40.8)</t>
  </si>
  <si>
    <t>289.47</t>
  </si>
  <si>
    <t>146 (27.4)</t>
  </si>
  <si>
    <t>233 (43.7)</t>
  </si>
  <si>
    <t>154 (28.9)</t>
  </si>
  <si>
    <t>92.81</t>
  </si>
  <si>
    <t>61 (26.6)</t>
  </si>
  <si>
    <t>63 (27.5)</t>
  </si>
  <si>
    <t>105 (45.9)</t>
  </si>
  <si>
    <t>460.57</t>
  </si>
  <si>
    <t>243 (35.0)</t>
  </si>
  <si>
    <t>264 (38.0)</t>
  </si>
  <si>
    <t>187 (26.9)</t>
  </si>
  <si>
    <t>47.95</t>
  </si>
  <si>
    <t>41 (11.6)</t>
  </si>
  <si>
    <t>253 (71.5)</t>
  </si>
  <si>
    <t>60 (16.9)</t>
  </si>
  <si>
    <t>26.60</t>
  </si>
  <si>
    <t>49 (8.6)</t>
  </si>
  <si>
    <t>339 (59.7)</t>
  </si>
  <si>
    <t>180 (31.7)</t>
  </si>
  <si>
    <t>398.28</t>
  </si>
  <si>
    <t>245 (31.0)</t>
  </si>
  <si>
    <t>215 (27.2)</t>
  </si>
  <si>
    <t>331 (41.8)</t>
  </si>
  <si>
    <t>52.85</t>
  </si>
  <si>
    <t>55 (16.4)</t>
  </si>
  <si>
    <t>124 (36.9)</t>
  </si>
  <si>
    <t>157 (46.7)</t>
  </si>
  <si>
    <t>7.52</t>
  </si>
  <si>
    <t>16 (7.3)</t>
  </si>
  <si>
    <t>98 (44.5)</t>
  </si>
  <si>
    <t>106 (48.2)</t>
  </si>
  <si>
    <t>244.25</t>
  </si>
  <si>
    <t>250 (17.7)</t>
  </si>
  <si>
    <t>799 (56.5)</t>
  </si>
  <si>
    <t>364 (25.8)</t>
  </si>
  <si>
    <t>121.18</t>
  </si>
  <si>
    <t>113 (21.3)</t>
  </si>
  <si>
    <t>310 (58.4)</t>
  </si>
  <si>
    <t>108 (20.3)</t>
  </si>
  <si>
    <t>157.21</t>
  </si>
  <si>
    <t>166 (31.7)</t>
  </si>
  <si>
    <t>250 (47.8)</t>
  </si>
  <si>
    <t>107 (20.5)</t>
  </si>
  <si>
    <t>16.35</t>
  </si>
  <si>
    <t>13 (2.1)</t>
  </si>
  <si>
    <t>34 (5.5)</t>
  </si>
  <si>
    <t>575 (92.4)</t>
  </si>
  <si>
    <t>205.89</t>
  </si>
  <si>
    <t>89 (21.4)</t>
  </si>
  <si>
    <t>199 (47.8)</t>
  </si>
  <si>
    <t>128 (30.8)</t>
  </si>
  <si>
    <t>145.49</t>
  </si>
  <si>
    <t>110 (30.1)</t>
  </si>
  <si>
    <t>170 (46.6)</t>
  </si>
  <si>
    <t>85 (23.3)</t>
  </si>
  <si>
    <t>County Hospital, Stafford</t>
  </si>
  <si>
    <t>165.60</t>
  </si>
  <si>
    <t>149 (22.2)</t>
  </si>
  <si>
    <t>220 (32.8)</t>
  </si>
  <si>
    <t>301 (44.9)</t>
  </si>
  <si>
    <t>135.68</t>
  </si>
  <si>
    <t>105 (22.6)</t>
  </si>
  <si>
    <t>145 (31.3)</t>
  </si>
  <si>
    <t>214 (46.1)</t>
  </si>
  <si>
    <t>256.43</t>
  </si>
  <si>
    <t>157 (30.7)</t>
  </si>
  <si>
    <t>218 (42.7)</t>
  </si>
  <si>
    <t>136 (26.6)</t>
  </si>
  <si>
    <t>10.27</t>
  </si>
  <si>
    <t>19 (3.3)</t>
  </si>
  <si>
    <t>372 (63.7)</t>
  </si>
  <si>
    <t>193 (33.0)</t>
  </si>
  <si>
    <t>6.03</t>
  </si>
  <si>
    <t>60 (10.6)</t>
  </si>
  <si>
    <t>493 (87.1)</t>
  </si>
  <si>
    <t>37.85</t>
  </si>
  <si>
    <t>31 (25.2)</t>
  </si>
  <si>
    <t>50 (40.7)</t>
  </si>
  <si>
    <t>42 (34.1)</t>
  </si>
  <si>
    <t>12.90</t>
  </si>
  <si>
    <t>20 (6.5)</t>
  </si>
  <si>
    <t>220 (71.2)</t>
  </si>
  <si>
    <t>44.91</t>
  </si>
  <si>
    <t>72 (8.5)</t>
  </si>
  <si>
    <t>233 (27.4)</t>
  </si>
  <si>
    <t>546 (64.2)</t>
  </si>
  <si>
    <t>7.24</t>
  </si>
  <si>
    <t>44.01</t>
  </si>
  <si>
    <t>46 (7.5)</t>
  </si>
  <si>
    <t>336 (54.7)</t>
  </si>
  <si>
    <t>232 (37.8)</t>
  </si>
  <si>
    <t>2.87</t>
  </si>
  <si>
    <t>5 (8.3)</t>
  </si>
  <si>
    <t>28 (46.7)</t>
  </si>
  <si>
    <t>27 (45.0)</t>
  </si>
  <si>
    <t>5.01</t>
  </si>
  <si>
    <t>10 (1.5)</t>
  </si>
  <si>
    <t>68 (10.3)</t>
  </si>
  <si>
    <t>582 (88.2)</t>
  </si>
  <si>
    <t>19.33</t>
  </si>
  <si>
    <t>18 (2.2)</t>
  </si>
  <si>
    <t>114 (13.9)</t>
  </si>
  <si>
    <t>691 (84.0)</t>
  </si>
  <si>
    <t>GICU 1</t>
  </si>
  <si>
    <t>24.40</t>
  </si>
  <si>
    <t>26 (14.1)</t>
  </si>
  <si>
    <t>73 (39.7)</t>
  </si>
  <si>
    <t>85 (46.2)</t>
  </si>
  <si>
    <t>12.85</t>
  </si>
  <si>
    <t>10 (1.6)</t>
  </si>
  <si>
    <t>493 (79.4)</t>
  </si>
  <si>
    <t>118 (19.0)</t>
  </si>
  <si>
    <t>158.27</t>
  </si>
  <si>
    <t>174 (17.1)</t>
  </si>
  <si>
    <t>634 (62.3)</t>
  </si>
  <si>
    <t>209 (20.6)</t>
  </si>
  <si>
    <t>307.97</t>
  </si>
  <si>
    <t>215 (25.5)</t>
  </si>
  <si>
    <t>349 (41.4)</t>
  </si>
  <si>
    <t>280 (33.2)</t>
  </si>
  <si>
    <t>36.89</t>
  </si>
  <si>
    <t>31 (3.9)</t>
  </si>
  <si>
    <t>419 (52.3)</t>
  </si>
  <si>
    <t>351 (43.8)</t>
  </si>
  <si>
    <t>17.52</t>
  </si>
  <si>
    <t>30 (2.5)</t>
  </si>
  <si>
    <t>1,006 (83.8)</t>
  </si>
  <si>
    <t>164 (13.7)</t>
  </si>
  <si>
    <t>407.65</t>
  </si>
  <si>
    <t>182 (45.8)</t>
  </si>
  <si>
    <t>146 (36.8)</t>
  </si>
  <si>
    <t>69 (17.4)</t>
  </si>
  <si>
    <t>31.11</t>
  </si>
  <si>
    <t>21 (9.5)</t>
  </si>
  <si>
    <t>73 (33.2)</t>
  </si>
  <si>
    <t>126 (57.3)</t>
  </si>
  <si>
    <t>86.59</t>
  </si>
  <si>
    <t>64 (9.3)</t>
  </si>
  <si>
    <t>427 (61.9)</t>
  </si>
  <si>
    <t>199 (28.8)</t>
  </si>
  <si>
    <t>125.11</t>
  </si>
  <si>
    <t>118 (25.3)</t>
  </si>
  <si>
    <t>233 (49.9)</t>
  </si>
  <si>
    <t>116 (24.8)</t>
  </si>
  <si>
    <t>0.37</t>
  </si>
  <si>
    <t>182 (51.4)</t>
  </si>
  <si>
    <t>170 (48.0)</t>
  </si>
  <si>
    <t>0.00</t>
  </si>
  <si>
    <t>198 (45.4)</t>
  </si>
  <si>
    <t>238 (54.6)</t>
  </si>
  <si>
    <t>647.09</t>
  </si>
  <si>
    <t>276 (42.5)</t>
  </si>
  <si>
    <t>263 (40.5)</t>
  </si>
  <si>
    <t>111 (17.1)</t>
  </si>
  <si>
    <t>63.87</t>
  </si>
  <si>
    <t>43 (6.5)</t>
  </si>
  <si>
    <t>483 (72.9)</t>
  </si>
  <si>
    <t>137 (20.7)</t>
  </si>
  <si>
    <t>81.02</t>
  </si>
  <si>
    <t>65 (20.1)</t>
  </si>
  <si>
    <t>150 (46.3)</t>
  </si>
  <si>
    <t>109 (33.6)</t>
  </si>
  <si>
    <t>222.93</t>
  </si>
  <si>
    <t>150 (26.1)</t>
  </si>
  <si>
    <t>277 (48.3)</t>
  </si>
  <si>
    <t>147 (25.6)</t>
  </si>
  <si>
    <t>34.25</t>
  </si>
  <si>
    <t>36 (21.4)</t>
  </si>
  <si>
    <t>98 (58.3)</t>
  </si>
  <si>
    <t>34 (20.2)</t>
  </si>
  <si>
    <t>27.54</t>
  </si>
  <si>
    <t>38 (19.2)</t>
  </si>
  <si>
    <t>116 (58.6)</t>
  </si>
  <si>
    <t>44 (22.2)</t>
  </si>
  <si>
    <t>Neurosciences Critical Care Unit</t>
  </si>
  <si>
    <t>Total bed days in excess of 24hrs delay</t>
  </si>
  <si>
    <t>Discharges greater than 24 hours</t>
  </si>
  <si>
    <t>Discharges between 4hrs and 24hrs</t>
  </si>
  <si>
    <t>Discharges within 4hrs</t>
  </si>
  <si>
    <t>Total Number of Discharges</t>
  </si>
  <si>
    <t>Loss of cquin payment with no progress over 14/15 in Approach One</t>
  </si>
  <si>
    <t>RF4:BARKING, HAVERING AND REDBRIDGE UNIVERSITY HOSPITALS NHS TRUST</t>
  </si>
  <si>
    <t>R1H:BARTS HEALTH NHS TRUST</t>
  </si>
  <si>
    <t>RAL:ROYAL FREE LONDON NHS FOUNDATION TRUST</t>
  </si>
  <si>
    <t>RJ1:GUY'S AND ST THOMAS' NHS FOUNDATION TRUST</t>
  </si>
  <si>
    <t>RJ7:ST GEORGE'S UNIVERSITY HOSPITALS NHS FOUNDATION TRUST</t>
  </si>
  <si>
    <t>RJZ:KING'S COLLEGE HOSPITAL NHS FOUNDATION TRUST</t>
  </si>
  <si>
    <t>RRV:UNIVERSITY COLLEGE LONDON HOSPITALS NHS FOUNDATION TRUST</t>
  </si>
  <si>
    <t>RYJ:IMPERIAL COLLEGE HEALTHCARE NHS TRUST</t>
  </si>
  <si>
    <t>RGT:CAMBRIDGE UNIVERSITY HOSPITALS NHS FOUNDATION TRUST</t>
  </si>
  <si>
    <t>RRK:UNIVERSITY HOSPITALS BIRMINGHAM NHS FOUNDATION TRUST</t>
  </si>
  <si>
    <t>RWE:UNIVERSITY HOSPITALS OF LEICESTER NHS TRUST</t>
  </si>
  <si>
    <t>RX1:NOTTINGHAM UNIVERSITY HOSPITALS NHS TRUST</t>
  </si>
  <si>
    <t>RHQ:SHEFFIELD TEACHING HOSPITALS NHS FOUNDATION TRUST</t>
  </si>
  <si>
    <t>RR8:LEEDS TEACHING HOSPITALS NHS TRUST</t>
  </si>
  <si>
    <t>RTD:THE NEWCASTLE UPON TYNE HOSPITALS NHS FOUNDATION TRUST</t>
  </si>
  <si>
    <t>RW3:CENTRAL MANCHESTER UNIVERSITY HOSPITALS NHS FOUNDATION TRUST</t>
  </si>
  <si>
    <t>RA7:UNIVERSITY HOSPITALS BRISTOL NHS FOUNDATION TRUST</t>
  </si>
  <si>
    <t>RHM:UNIVERSITY HOSPITAL SOUTHAMPTON NHS FOUNDATION TRUST</t>
  </si>
  <si>
    <t>RPY:THE ROYAL MARSDEN NHS FOUNDATION TRUST</t>
  </si>
  <si>
    <t>RQM:CHELSEA AND WESTMINSTER HOSPITAL NHS FOUNDATION TRUST</t>
  </si>
  <si>
    <t>RJE:UNIVERSITY HOSPITALS OF NORTH MIDLANDS NHS TRUST</t>
  </si>
  <si>
    <t>RKB:UNIVERSITY HOSPITALS COVENTRY AND WARWICKSHIRE NHS TRUST</t>
  </si>
  <si>
    <t>RL4:THE ROYAL WOLVERHAMPTON NHS TRUST</t>
  </si>
  <si>
    <t>RR1:HEART OF ENGLAND NHS FOUNDATION TRUST</t>
  </si>
  <si>
    <t>RWH:EAST AND NORTH HERTFORDSHIRE NHS TRUST</t>
  </si>
  <si>
    <t>RGM:PAPWORTH HOSPITAL NHS FOUNDATION TRUST</t>
  </si>
  <si>
    <t>RBV:THE CHRISTIE NHS FOUNDATION TRUST</t>
  </si>
  <si>
    <t>RBQ:LIVERPOOL HEART AND CHEST HOSPITAL NHS FOUNDATION TRUST</t>
  </si>
  <si>
    <t>RET:THE WALTON CENTRE NHS FOUNDATION TRUST</t>
  </si>
  <si>
    <t>RM2:UNIVERSITY HOSPITAL OF SOUTH MANCHESTER NHS FOUNDATION TRUST</t>
  </si>
  <si>
    <t>RM3:SALFORD ROYAL NHS FOUNDATION TRUST</t>
  </si>
  <si>
    <t>RQ6:ROYAL LIVERPOOL AND BROADGREEN UNIVERSITY HOSPITALS NHS TRUST</t>
  </si>
  <si>
    <t>RTR:SOUTH TEES HOSPITALS NHS FOUNDATION TRUST</t>
  </si>
  <si>
    <t>RW6:PENNINE ACUTE HOSPITALS NHS TRUST</t>
  </si>
  <si>
    <t>RWA:HULL AND EAST YORKSHIRE HOSPITALS NHS TRUST</t>
  </si>
  <si>
    <t>RXL:BLACKPOOL TEACHING HOSPITALS NHS FOUNDATION TRUST</t>
  </si>
  <si>
    <t>RXN:LANCASHIRE TEACHING HOSPITALS NHS FOUNDATION TRUST</t>
  </si>
  <si>
    <t>RA2:ROYAL SURREY COUNTY HOSPITAL NHS FOUNDATION TRUST</t>
  </si>
  <si>
    <t>RH8:ROYAL DEVON AND EXETER NHS FOUNDATION TRUST</t>
  </si>
  <si>
    <t>RHU:PORTSMOUTH HOSPITALS NHS TRUST</t>
  </si>
  <si>
    <t>RK9:PLYMOUTH HOSPITALS NHS TRUST</t>
  </si>
  <si>
    <t>RTE:GLOUCESTERSHIRE HOSPITALS NHS FOUNDATION TRUST</t>
  </si>
  <si>
    <t>RVJ:NORTH BRISTOL NHS TRUST</t>
  </si>
  <si>
    <t>RVV:EAST KENT HOSPITALS UNIVERSITY NHS FOUNDATION TRUST</t>
  </si>
  <si>
    <t>RWF:MAIDSTONE AND TUNBRIDGE WELLS NHS TRUST</t>
  </si>
  <si>
    <t>RXH:BRIGHTON AND SUSSEX UNIVERSITY HOSPITALS NHS TRUST</t>
  </si>
  <si>
    <t>RXQ:BUCKINGHAMSHIRE HEALTHCARE NHS TRUST</t>
  </si>
  <si>
    <t>TIER 1</t>
  </si>
  <si>
    <t>TIER 2</t>
  </si>
  <si>
    <t>Sum of 4hval</t>
  </si>
  <si>
    <t>Sum of 4h-24hval</t>
  </si>
  <si>
    <t>Sum of 24h+val</t>
  </si>
  <si>
    <t>R1H</t>
  </si>
  <si>
    <t>BARTS HEALTH NHS TRUST</t>
  </si>
  <si>
    <t>RGT</t>
  </si>
  <si>
    <t>CAMBRIDGE UNIVERSITY HOSPITALS NHS FOUNDATION TRUST</t>
  </si>
  <si>
    <t>RW3</t>
  </si>
  <si>
    <t>CENTRAL MANCHESTER UNIVERSITY HOSPITALS NHS FOUNDATION TRUST</t>
  </si>
  <si>
    <t>RP4</t>
  </si>
  <si>
    <t>GREAT ORMOND STREET HOSPITAL FOR CHILDREN NHS FOUNDATION TRUST</t>
  </si>
  <si>
    <t>RJ1</t>
  </si>
  <si>
    <t>GUY'S AND ST THOMAS' NHS FOUNDATION TRUST</t>
  </si>
  <si>
    <t>RYJ</t>
  </si>
  <si>
    <t>IMPERIAL COLLEGE HEALTHCARE NHS TRUST</t>
  </si>
  <si>
    <t>RJZ</t>
  </si>
  <si>
    <t>KING'S COLLEGE HOSPITAL NHS FOUNDATION TRUST</t>
  </si>
  <si>
    <t>RR8</t>
  </si>
  <si>
    <t>LEEDS TEACHING HOSPITALS NHS TRUST</t>
  </si>
  <si>
    <t>RX1</t>
  </si>
  <si>
    <t>NOTTINGHAM UNIVERSITY HOSPITALS NHS TRUST</t>
  </si>
  <si>
    <t>RTH</t>
  </si>
  <si>
    <t>RT3</t>
  </si>
  <si>
    <t>ROYAL BROMPTON &amp; HAREFIELD NHS FOUNDATION TRUST</t>
  </si>
  <si>
    <t>RAL</t>
  </si>
  <si>
    <t>ROYAL FREE LONDON NHS FOUNDATION TRUST</t>
  </si>
  <si>
    <t>RHQ</t>
  </si>
  <si>
    <t>SHEFFIELD TEACHING HOSPITALS NHS FOUNDATION TRUST</t>
  </si>
  <si>
    <t>RJ7</t>
  </si>
  <si>
    <t>ST GEORGE'S UNIVERSITY HOSPITALS NHS FOUNDATION TRUST</t>
  </si>
  <si>
    <t>RTD</t>
  </si>
  <si>
    <t>THE NEWCASTLE UPON TYNE HOSPITALS NHS FOUNDATION TRUST</t>
  </si>
  <si>
    <t>RRV</t>
  </si>
  <si>
    <t>UNIVERSITY COLLEGE LONDON HOSPITALS NHS FOUNDATION TRUST</t>
  </si>
  <si>
    <t>RHM</t>
  </si>
  <si>
    <t>UNIVERSITY HOSPITAL SOUTHAMPTON NHS FOUNDATION TRUST</t>
  </si>
  <si>
    <t>RRK</t>
  </si>
  <si>
    <t>UNIVERSITY HOSPITALS BIRMINGHAM NHS FOUNDATION TRUST</t>
  </si>
  <si>
    <t>RA7</t>
  </si>
  <si>
    <t>UNIVERSITY HOSPITALS BRISTOL NHS FOUNDATION TRUST</t>
  </si>
  <si>
    <t>RWE</t>
  </si>
  <si>
    <t>UNIVERSITY HOSPITALS OF LEICESTER NHS TRUST</t>
  </si>
  <si>
    <t>RBS</t>
  </si>
  <si>
    <t>ALDER HEY CHILDREN'S NHS FOUNDATION TRUST</t>
  </si>
  <si>
    <t>RF4</t>
  </si>
  <si>
    <t>BARKING, HAVERING AND REDBRIDGE UNIVERSITY HOSPITALS NHS TRUST</t>
  </si>
  <si>
    <t>RQ3</t>
  </si>
  <si>
    <t>BIRMINGHAM CHILDREN'S HOSPITAL NHS FOUNDATION TRUST</t>
  </si>
  <si>
    <t>RXL</t>
  </si>
  <si>
    <t>BLACKPOOL TEACHING HOSPITALS NHS FOUNDATION TRUST</t>
  </si>
  <si>
    <t>RXH</t>
  </si>
  <si>
    <t>BRIGHTON AND SUSSEX UNIVERSITY HOSPITALS NHS TRUST</t>
  </si>
  <si>
    <t>RXQ</t>
  </si>
  <si>
    <t>BUCKINGHAMSHIRE HEALTHCARE NHS TRUST</t>
  </si>
  <si>
    <t>RQM</t>
  </si>
  <si>
    <t>CHELSEA AND WESTMINSTER HOSPITAL NHS FOUNDATION TRUST</t>
  </si>
  <si>
    <t>RTG</t>
  </si>
  <si>
    <t>DERBY TEACHING HOSPITALS NHS FOUNDATION TRUST</t>
  </si>
  <si>
    <t>RWH</t>
  </si>
  <si>
    <t>EAST AND NORTH HERTFORDSHIRE NHS TRUST</t>
  </si>
  <si>
    <t>RVV</t>
  </si>
  <si>
    <t>EAST KENT HOSPITALS UNIVERSITY NHS FOUNDATION TRUST</t>
  </si>
  <si>
    <t>RTE</t>
  </si>
  <si>
    <t>GLOUCESTERSHIRE HOSPITALS NHS FOUNDATION TRUST</t>
  </si>
  <si>
    <t>RR1</t>
  </si>
  <si>
    <t>HEART OF ENGLAND NHS FOUNDATION TRUST</t>
  </si>
  <si>
    <t>RWA</t>
  </si>
  <si>
    <t>HULL AND EAST YORKSHIRE HOSPITALS NHS TRUST</t>
  </si>
  <si>
    <t>RXN</t>
  </si>
  <si>
    <t>LANCASHIRE TEACHING HOSPITALS NHS FOUNDATION TRUST</t>
  </si>
  <si>
    <t>RBQ</t>
  </si>
  <si>
    <t>LIVERPOOL HEART AND CHEST HOSPITAL NHS FOUNDATION TRUST</t>
  </si>
  <si>
    <t>RWF</t>
  </si>
  <si>
    <t>MAIDSTONE AND TUNBRIDGE WELLS NHS TRUST</t>
  </si>
  <si>
    <t>RM1</t>
  </si>
  <si>
    <t>NORFOLK AND NORWICH UNIVERSITY HOSPITALS NHS FOUNDATION TRUST</t>
  </si>
  <si>
    <t>RVJ</t>
  </si>
  <si>
    <t>NORTH BRISTOL NHS TRUST</t>
  </si>
  <si>
    <t>RV8</t>
  </si>
  <si>
    <t>NORTH WEST LONDON HOSPITALS NHS TRUST</t>
  </si>
  <si>
    <t>RGM</t>
  </si>
  <si>
    <t>PAPWORTH HOSPITAL NHS FOUNDATION TRUST</t>
  </si>
  <si>
    <t>RW6</t>
  </si>
  <si>
    <t>PENNINE ACUTE HOSPITALS NHS TRUST</t>
  </si>
  <si>
    <t>RK9</t>
  </si>
  <si>
    <t>PLYMOUTH HOSPITALS NHS TRUST</t>
  </si>
  <si>
    <t>RHU</t>
  </si>
  <si>
    <t>PORTSMOUTH HOSPITALS NHS TRUST</t>
  </si>
  <si>
    <t>RH8</t>
  </si>
  <si>
    <t>ROYAL DEVON AND EXETER NHS FOUNDATION TRUST</t>
  </si>
  <si>
    <t>RQ6</t>
  </si>
  <si>
    <t>ROYAL LIVERPOOL AND BROADGREEN UNIVERSITY HOSPITALS NHS TRUST</t>
  </si>
  <si>
    <t>RA2</t>
  </si>
  <si>
    <t>ROYAL SURREY COUNTY HOSPITAL NHS FOUNDATION TRUST</t>
  </si>
  <si>
    <t>RM3</t>
  </si>
  <si>
    <t>SALFORD ROYAL NHS FOUNDATION TRUST</t>
  </si>
  <si>
    <t>RCU</t>
  </si>
  <si>
    <t>SHEFFIELD CHILDREN'S NHS FOUNDATION TRUST</t>
  </si>
  <si>
    <t>RTR</t>
  </si>
  <si>
    <t>SOUTH TEES HOSPITALS NHS FOUNDATION TRUST</t>
  </si>
  <si>
    <t>RBV</t>
  </si>
  <si>
    <t>THE CHRISTIE NHS FOUNDATION TRUST</t>
  </si>
  <si>
    <t>REN</t>
  </si>
  <si>
    <t>THE CLATTERBRIDGE CANCER CENTRE NHS FOUNDATION TRUST</t>
  </si>
  <si>
    <t>RPY</t>
  </si>
  <si>
    <t>THE ROYAL MARSDEN NHS FOUNDATION TRUST</t>
  </si>
  <si>
    <t>RL4</t>
  </si>
  <si>
    <t>THE ROYAL WOLVERHAMPTON NHS TRUST</t>
  </si>
  <si>
    <t>RET</t>
  </si>
  <si>
    <t>THE WALTON CENTRE NHS FOUNDATION TRUST</t>
  </si>
  <si>
    <t>RM2</t>
  </si>
  <si>
    <t>UNIVERSITY HOSPITAL OF SOUTH MANCHESTER NHS FOUNDATION TRUST</t>
  </si>
  <si>
    <t>RKB</t>
  </si>
  <si>
    <t>UNIVERSITY HOSPITALS COVENTRY AND WARWICKSHIRE NHS TRUST</t>
  </si>
  <si>
    <t>RJE</t>
  </si>
  <si>
    <t>UNIVERSITY HOSPITALS OF NORTH MIDLANDS NHS TRUST</t>
  </si>
  <si>
    <t>ODS Code</t>
  </si>
  <si>
    <t>ORG_CODE</t>
  </si>
  <si>
    <t>ORG_NAME</t>
  </si>
  <si>
    <t>NORTHUMBRIA HEALTHCARE NHS FOUNDATION TRUST</t>
  </si>
  <si>
    <t>STOCKPORT NHS FOUNDATION TRUST</t>
  </si>
  <si>
    <t>LIVERPOOL COMMUNITY HEALTH NHS TRUST</t>
  </si>
  <si>
    <t>R1A</t>
  </si>
  <si>
    <t>R1C</t>
  </si>
  <si>
    <t>R1D</t>
  </si>
  <si>
    <t>R1E</t>
  </si>
  <si>
    <t>R1F</t>
  </si>
  <si>
    <t>R1G</t>
  </si>
  <si>
    <t>R1J</t>
  </si>
  <si>
    <t>R1K</t>
  </si>
  <si>
    <t>RA3</t>
  </si>
  <si>
    <t>RA4</t>
  </si>
  <si>
    <t>RA9</t>
  </si>
  <si>
    <t>RAE</t>
  </si>
  <si>
    <t>RAJ</t>
  </si>
  <si>
    <t>RAN</t>
  </si>
  <si>
    <t>RAP</t>
  </si>
  <si>
    <t>RAS</t>
  </si>
  <si>
    <t>RAT</t>
  </si>
  <si>
    <t>RAX</t>
  </si>
  <si>
    <t>RBA</t>
  </si>
  <si>
    <t>RBB</t>
  </si>
  <si>
    <t>RBD</t>
  </si>
  <si>
    <t>RBK</t>
  </si>
  <si>
    <t>RBL</t>
  </si>
  <si>
    <t>RBN</t>
  </si>
  <si>
    <t>RBT</t>
  </si>
  <si>
    <t>RBZ</t>
  </si>
  <si>
    <t>RC1</t>
  </si>
  <si>
    <t>RC3</t>
  </si>
  <si>
    <t>RC9</t>
  </si>
  <si>
    <t>RCB</t>
  </si>
  <si>
    <t>RCD</t>
  </si>
  <si>
    <t>RCF</t>
  </si>
  <si>
    <t>RCX</t>
  </si>
  <si>
    <t>RD1</t>
  </si>
  <si>
    <t>RX2</t>
  </si>
  <si>
    <t>RD3</t>
  </si>
  <si>
    <t>RD7</t>
  </si>
  <si>
    <t>RD8</t>
  </si>
  <si>
    <t>RDD</t>
  </si>
  <si>
    <t>RDE</t>
  </si>
  <si>
    <t>RDR</t>
  </si>
  <si>
    <t>RDU</t>
  </si>
  <si>
    <t>RDY</t>
  </si>
  <si>
    <t>RDZ</t>
  </si>
  <si>
    <t>RE9</t>
  </si>
  <si>
    <t>REF</t>
  </si>
  <si>
    <t>REM</t>
  </si>
  <si>
    <t>REP</t>
  </si>
  <si>
    <t>RFF</t>
  </si>
  <si>
    <t>RFR</t>
  </si>
  <si>
    <t>RFS</t>
  </si>
  <si>
    <t>RFW</t>
  </si>
  <si>
    <t>RGD</t>
  </si>
  <si>
    <t>RGN</t>
  </si>
  <si>
    <t>RGP</t>
  </si>
  <si>
    <t>RGQ</t>
  </si>
  <si>
    <t>RGR</t>
  </si>
  <si>
    <t>RH5</t>
  </si>
  <si>
    <t>RHA</t>
  </si>
  <si>
    <t>RHW</t>
  </si>
  <si>
    <t>RJ2</t>
  </si>
  <si>
    <t>RJ6</t>
  </si>
  <si>
    <t>RJ8</t>
  </si>
  <si>
    <t>RJC</t>
  </si>
  <si>
    <t>RJD</t>
  </si>
  <si>
    <t>RJF</t>
  </si>
  <si>
    <t>RJL</t>
  </si>
  <si>
    <t>RJN</t>
  </si>
  <si>
    <t>RJR</t>
  </si>
  <si>
    <t>RJX</t>
  </si>
  <si>
    <t>RK5</t>
  </si>
  <si>
    <t>RKE</t>
  </si>
  <si>
    <t>RKL</t>
  </si>
  <si>
    <t>WEST LONDON MENTAL HEALTH NHS TRUST</t>
  </si>
  <si>
    <t>RL1</t>
  </si>
  <si>
    <t>RLN</t>
  </si>
  <si>
    <t>RLQ</t>
  </si>
  <si>
    <t>RLT</t>
  </si>
  <si>
    <t>RLU</t>
  </si>
  <si>
    <t>RLY</t>
  </si>
  <si>
    <t>RMC</t>
  </si>
  <si>
    <t>RMP</t>
  </si>
  <si>
    <t>RMY</t>
  </si>
  <si>
    <t>RN3</t>
  </si>
  <si>
    <t>RN5</t>
  </si>
  <si>
    <t>RN7</t>
  </si>
  <si>
    <t>RNA</t>
  </si>
  <si>
    <t>RNK</t>
  </si>
  <si>
    <t>RNL</t>
  </si>
  <si>
    <t>RNN</t>
  </si>
  <si>
    <t>RNQ</t>
  </si>
  <si>
    <t>RNS</t>
  </si>
  <si>
    <t>RNU</t>
  </si>
  <si>
    <t>RNZ</t>
  </si>
  <si>
    <t>RP1</t>
  </si>
  <si>
    <t>RP5</t>
  </si>
  <si>
    <t>RP6</t>
  </si>
  <si>
    <t>EALING HOSPITAL NHS TRUST</t>
  </si>
  <si>
    <t>RP7</t>
  </si>
  <si>
    <t>RPA</t>
  </si>
  <si>
    <t>RPC</t>
  </si>
  <si>
    <t>RPG</t>
  </si>
  <si>
    <t>RQ8</t>
  </si>
  <si>
    <t>RQF</t>
  </si>
  <si>
    <t>RQQ</t>
  </si>
  <si>
    <t>RQW</t>
  </si>
  <si>
    <t>RQX</t>
  </si>
  <si>
    <t>RQY</t>
  </si>
  <si>
    <t>RR7</t>
  </si>
  <si>
    <t>RRD</t>
  </si>
  <si>
    <t>RRE</t>
  </si>
  <si>
    <t>RRF</t>
  </si>
  <si>
    <t>RRJ</t>
  </si>
  <si>
    <t>RRP</t>
  </si>
  <si>
    <t>RRU</t>
  </si>
  <si>
    <t>RT1</t>
  </si>
  <si>
    <t>RT2</t>
  </si>
  <si>
    <t>RT4</t>
  </si>
  <si>
    <t>RT5</t>
  </si>
  <si>
    <t>RTF</t>
  </si>
  <si>
    <t>RTK</t>
  </si>
  <si>
    <t>RTP</t>
  </si>
  <si>
    <t>RTQ</t>
  </si>
  <si>
    <t>RTV</t>
  </si>
  <si>
    <t>RTX</t>
  </si>
  <si>
    <t>RV3</t>
  </si>
  <si>
    <t>RV5</t>
  </si>
  <si>
    <t>RV9</t>
  </si>
  <si>
    <t>RVL</t>
  </si>
  <si>
    <t>RVN</t>
  </si>
  <si>
    <t>RVR</t>
  </si>
  <si>
    <t>RVW</t>
  </si>
  <si>
    <t>RVY</t>
  </si>
  <si>
    <t>RW1</t>
  </si>
  <si>
    <t>RW4</t>
  </si>
  <si>
    <t>RW5</t>
  </si>
  <si>
    <t>RWD</t>
  </si>
  <si>
    <t>RWG</t>
  </si>
  <si>
    <t>RWJ</t>
  </si>
  <si>
    <t>RWK</t>
  </si>
  <si>
    <t>RWN</t>
  </si>
  <si>
    <t>RWP</t>
  </si>
  <si>
    <t>RWR</t>
  </si>
  <si>
    <t>RWV</t>
  </si>
  <si>
    <t>RWW</t>
  </si>
  <si>
    <t>RWX</t>
  </si>
  <si>
    <t>RWY</t>
  </si>
  <si>
    <t>RYE</t>
  </si>
  <si>
    <t>RX3</t>
  </si>
  <si>
    <t>RX4</t>
  </si>
  <si>
    <t>RX6</t>
  </si>
  <si>
    <t>RX7</t>
  </si>
  <si>
    <t>RX8</t>
  </si>
  <si>
    <t>RX9</t>
  </si>
  <si>
    <t>RXA</t>
  </si>
  <si>
    <t>RXC</t>
  </si>
  <si>
    <t>RXE</t>
  </si>
  <si>
    <t>RXF</t>
  </si>
  <si>
    <t>MID YORKSHIRE HOSPITALS NHS TRUST</t>
  </si>
  <si>
    <t>RXG</t>
  </si>
  <si>
    <t>RXK</t>
  </si>
  <si>
    <t>RXM</t>
  </si>
  <si>
    <t>RXP</t>
  </si>
  <si>
    <t>RXR</t>
  </si>
  <si>
    <t>RXT</t>
  </si>
  <si>
    <t>RXV</t>
  </si>
  <si>
    <t>RXW</t>
  </si>
  <si>
    <t>RXX</t>
  </si>
  <si>
    <t>RXY</t>
  </si>
  <si>
    <t>RY1</t>
  </si>
  <si>
    <t>RY2</t>
  </si>
  <si>
    <t>RY3</t>
  </si>
  <si>
    <t>RY4</t>
  </si>
  <si>
    <t>RY5</t>
  </si>
  <si>
    <t>RY6</t>
  </si>
  <si>
    <t>RY7</t>
  </si>
  <si>
    <t>RY8</t>
  </si>
  <si>
    <t>RY9</t>
  </si>
  <si>
    <t>RYA</t>
  </si>
  <si>
    <t>RYC</t>
  </si>
  <si>
    <t>RYD</t>
  </si>
  <si>
    <t>RYF</t>
  </si>
  <si>
    <t>RYG</t>
  </si>
  <si>
    <t>RYK</t>
  </si>
  <si>
    <t>RYR</t>
  </si>
  <si>
    <t>RYT</t>
  </si>
  <si>
    <t>RYV</t>
  </si>
  <si>
    <t>RYW</t>
  </si>
  <si>
    <t>RYX</t>
  </si>
  <si>
    <t>RYY</t>
  </si>
  <si>
    <t>WORCESTERSHIRE HEALTH AND CARE NHS TRUST</t>
  </si>
  <si>
    <t>SOLENT NHS TRUST</t>
  </si>
  <si>
    <t>SHROPSHIRE COMMUNITY HEALTH NHS TRUST</t>
  </si>
  <si>
    <t>STAFFORDSHIRE AND STOKE ON TRENT PARTNERSHIP NHS TRUST</t>
  </si>
  <si>
    <t>ISLE OF WIGHT NHS TRUST</t>
  </si>
  <si>
    <t>TORBAY AND SOUTHERN DEVON HEALTH AND CARE NHS TRUST</t>
  </si>
  <si>
    <t>GLOUCESTERSHIRE CARE SERVICES NHS TRUST</t>
  </si>
  <si>
    <t>LONDON NORTH WEST HEALTHCARE NHS TRUST</t>
  </si>
  <si>
    <t>WESTON AREA HEALTH NHS TRUST</t>
  </si>
  <si>
    <t>YEOVIL DISTRICT HOSPITAL NHS FOUNDATION TRUST</t>
  </si>
  <si>
    <t>TORBAY AND SOUTH DEVON NHS FOUNDATION TRUST</t>
  </si>
  <si>
    <t>BRADFORD TEACHING HOSPITALS NHS FOUNDATION TRUST</t>
  </si>
  <si>
    <t>SOUTHEND UNIVERSITY HOSPITAL NHS FOUNDATION TRUST</t>
  </si>
  <si>
    <t>ROYAL NATIONAL ORTHOPAEDIC HOSPITAL NHS TRUST</t>
  </si>
  <si>
    <t>NORTH MIDDLESEX UNIVERSITY HOSPITAL NHS TRUST</t>
  </si>
  <si>
    <t>THE HILLINGDON HOSPITALS NHS FOUNDATION TRUST</t>
  </si>
  <si>
    <t>NORTH EAST LONDON NHS FOUNDATION TRUST</t>
  </si>
  <si>
    <t>KINGSTON HOSPITAL NHS FOUNDATION TRUST</t>
  </si>
  <si>
    <t>TAUNTON AND SOMERSET NHS FOUNDATION TRUST</t>
  </si>
  <si>
    <t>ROYAL NATIONAL HOSPITAL FOR RHEUMATIC DISEASES NHS FOUNDATION TRUST</t>
  </si>
  <si>
    <t>DORSET COUNTY HOSPITAL NHS FOUNDATION TRUST</t>
  </si>
  <si>
    <t>WALSALL HEALTHCARE NHS TRUST</t>
  </si>
  <si>
    <t>WIRRAL UNIVERSITY TEACHING HOSPITAL NHS FOUNDATION TRUST</t>
  </si>
  <si>
    <t>ST HELENS AND KNOWSLEY HOSPITALS NHS TRUST</t>
  </si>
  <si>
    <t>MID CHESHIRE HOSPITALS NHS FOUNDATION TRUST</t>
  </si>
  <si>
    <t>NORTHERN DEVON HEALTHCARE NHS TRUST</t>
  </si>
  <si>
    <t>BEDFORD HOSPITAL NHS TRUST</t>
  </si>
  <si>
    <t>LUTON AND DUNSTABLE UNIVERSITY HOSPITAL NHS FOUNDATION TRUST</t>
  </si>
  <si>
    <t>YORK TEACHING HOSPITAL NHS FOUNDATION TRUST</t>
  </si>
  <si>
    <t>HARROGATE AND DISTRICT NHS FOUNDATION TRUST</t>
  </si>
  <si>
    <t>AIREDALE NHS FOUNDATION TRUST</t>
  </si>
  <si>
    <t>THE QUEEN ELIZABETH HOSPITAL, KING'S LYNN, NHS FOUNDATION TRUST</t>
  </si>
  <si>
    <t>ROYAL UNITED HOSPITALS BATH NHS FOUNDATION TRUST</t>
  </si>
  <si>
    <t>POOLE HOSPITAL NHS FOUNDATION TRUST</t>
  </si>
  <si>
    <t>HEATHERWOOD AND WEXHAM PARK HOSPITALS NHS FOUNDATION TRUST</t>
  </si>
  <si>
    <t>MILTON KEYNES UNIVERSITY HOSPITAL NHS FOUNDATION TRUST</t>
  </si>
  <si>
    <t>BASILDON AND THURROCK UNIVERSITY HOSPITALS NHS FOUNDATION TRUST</t>
  </si>
  <si>
    <t>COLCHESTER HOSPITAL UNIVERSITY NHS FOUNDATION TRUST</t>
  </si>
  <si>
    <t>SUSSEX COMMUNITY NHS TRUST</t>
  </si>
  <si>
    <t>FRIMLEY HEALTH NHS FOUNDATION TRUST</t>
  </si>
  <si>
    <t>DORSET HEALTHCARE UNIVERSITY NHS FOUNDATION TRUST</t>
  </si>
  <si>
    <t>THE ROYAL BOURNEMOUTH AND CHRISTCHURCH HOSPITALS NHS FOUNDATION TRUST</t>
  </si>
  <si>
    <t>SOUTH TYNESIDE NHS FOUNDATION TRUST</t>
  </si>
  <si>
    <t>ROYAL CORNWALL HOSPITALS NHS TRUST</t>
  </si>
  <si>
    <t>AINTREE UNIVERSITY HOSPITAL NHS FOUNDATION TRUST</t>
  </si>
  <si>
    <t>LIVERPOOL WOMEN'S NHS FOUNDATION TRUST</t>
  </si>
  <si>
    <t>BARNSLEY HOSPITAL NHS FOUNDATION TRUST</t>
  </si>
  <si>
    <t>THE ROTHERHAM NHS FOUNDATION TRUST</t>
  </si>
  <si>
    <t>CHESTERFIELD ROYAL HOSPITAL NHS FOUNDATION TRUST</t>
  </si>
  <si>
    <t>WEST MIDDLESEX UNIVERSITY HOSPITAL NHS TRUST</t>
  </si>
  <si>
    <t>LEEDS AND YORK PARTNERSHIP NHS FOUNDATION TRUST</t>
  </si>
  <si>
    <t>PETERBOROUGH AND STAMFORD HOSPITALS NHS FOUNDATION TRUST</t>
  </si>
  <si>
    <t>JAMES PAGET UNIVERSITY HOSPITALS NHS FOUNDATION TRUST</t>
  </si>
  <si>
    <t>IPSWICH HOSPITAL NHS TRUST</t>
  </si>
  <si>
    <t>WEST SUFFOLK NHS FOUNDATION TRUST</t>
  </si>
  <si>
    <t>SOMERSET PARTNERSHIP NHS FOUNDATION TRUST</t>
  </si>
  <si>
    <t>NOTTINGHAMSHIRE HEALTHCARE NHS FOUNDATION TRUST</t>
  </si>
  <si>
    <t>ROYAL BERKSHIRE NHS FOUNDATION TRUST</t>
  </si>
  <si>
    <t>LEWISHAM AND GREENWICH NHS TRUST</t>
  </si>
  <si>
    <t>CROYDON HEALTH SERVICES NHS TRUST</t>
  </si>
  <si>
    <t>CORNWALL PARTNERSHIP NHS FOUNDATION TRUST</t>
  </si>
  <si>
    <t>SOUTH WARWICKSHIRE NHS FOUNDATION TRUST</t>
  </si>
  <si>
    <t>MID STAFFORDSHIRE NHS FOUNDATION TRUST</t>
  </si>
  <si>
    <t>BURTON HOSPITALS NHS FOUNDATION TRUST</t>
  </si>
  <si>
    <t>NORTHERN LINCOLNSHIRE AND GOOLE NHS FOUNDATION TRUST</t>
  </si>
  <si>
    <t>EAST CHESHIRE NHS TRUST</t>
  </si>
  <si>
    <t>COUNTESS OF CHESTER HOSPITAL NHS FOUNDATION TRUST</t>
  </si>
  <si>
    <t>CALDERSTONES PARTNERSHIP NHS FOUNDATION TRUST</t>
  </si>
  <si>
    <t>SHERWOOD FOREST HOSPITALS NHS FOUNDATION TRUST</t>
  </si>
  <si>
    <t>THE WHITTINGTON HOSPITAL NHS TRUST</t>
  </si>
  <si>
    <t>THE ROBERT JONES AND AGNES HUNT ORTHOPAEDIC HOSPITAL NHS FOUNDATION TRUST</t>
  </si>
  <si>
    <t>CITY HOSPITALS SUNDERLAND NHS FOUNDATION TRUST</t>
  </si>
  <si>
    <t>WYE VALLEY NHS TRUST</t>
  </si>
  <si>
    <t>GEORGE ELIOT HOSPITAL NHS TRUST</t>
  </si>
  <si>
    <t>BIRMINGHAM WOMEN'S NHS FOUNDATION TRUST</t>
  </si>
  <si>
    <t>NORTH STAFFORDSHIRE COMBINED HEALTHCARE NHS TRUST</t>
  </si>
  <si>
    <t>BOLTON NHS FOUNDATION TRUST</t>
  </si>
  <si>
    <t>TAMESIDE HOSPITAL NHS FOUNDATION TRUST</t>
  </si>
  <si>
    <t>NORFOLK AND SUFFOLK NHS FOUNDATION TRUST</t>
  </si>
  <si>
    <t>GREAT WESTERN HOSPITALS NHS FOUNDATION TRUST</t>
  </si>
  <si>
    <t>HAMPSHIRE HOSPITALS NHS FOUNDATION TRUST</t>
  </si>
  <si>
    <t>DARTFORD AND GRAVESHAM NHS TRUST</t>
  </si>
  <si>
    <t>THE DUDLEY GROUP NHS FOUNDATION TRUST</t>
  </si>
  <si>
    <t>TAVISTOCK AND PORTMAN NHS FOUNDATION TRUST</t>
  </si>
  <si>
    <t>NORTH CUMBRIA UNIVERSITY HOSPITALS NHS TRUST</t>
  </si>
  <si>
    <t>CUMBRIA PARTNERSHIP NHS FOUNDATION TRUST</t>
  </si>
  <si>
    <t>KETTERING GENERAL HOSPITAL NHS FOUNDATION TRUST</t>
  </si>
  <si>
    <t>NORTHAMPTON GENERAL HOSPITAL NHS TRUST</t>
  </si>
  <si>
    <t>OXFORD HEALTH NHS FOUNDATION TRUST</t>
  </si>
  <si>
    <t>SALISBURY NHS FOUNDATION TRUST</t>
  </si>
  <si>
    <t>NORTHAMPTONSHIRE HEALTHCARE NHS FOUNDATION TRUST</t>
  </si>
  <si>
    <t>DONCASTER AND BASSETLAW HOSPITALS NHS FOUNDATION TRUST</t>
  </si>
  <si>
    <t>MOORFIELDS EYE HOSPITAL NHS FOUNDATION TRUST</t>
  </si>
  <si>
    <t>LINCOLNSHIRE PARTNERSHIP NHS FOUNDATION TRUST</t>
  </si>
  <si>
    <t>MEDWAY NHS FOUNDATION TRUST</t>
  </si>
  <si>
    <t>QUEEN VICTORIA HOSPITAL NHS FOUNDATION TRUST</t>
  </si>
  <si>
    <t>OXLEAS NHS FOUNDATION TRUST</t>
  </si>
  <si>
    <t>MID ESSEX HOSPITAL SERVICES NHS TRUST</t>
  </si>
  <si>
    <t>VELINDRE NHS TRUST</t>
  </si>
  <si>
    <t>HINCHINGBROOKE HEALTH CARE NHS TRUST</t>
  </si>
  <si>
    <t>THE PRINCESS ALEXANDRA HOSPITAL NHS TRUST</t>
  </si>
  <si>
    <t>HOMERTON UNIVERSITY HOSPITAL NHS FOUNDATION TRUST</t>
  </si>
  <si>
    <t>SOUTH WEST LONDON AND ST GEORGE'S MENTAL HEALTH NHS TRUST</t>
  </si>
  <si>
    <t>GATESHEAD HEALTH NHS FOUNDATION TRUST</t>
  </si>
  <si>
    <t>NORTH ESSEX PARTNERSHIP UNIVERSITY NHS FOUNDATION TRUST</t>
  </si>
  <si>
    <t>SOUTH STAFFORDSHIRE AND SHROPSHIRE HEALTHCARE NHS FOUNDATION TRUST</t>
  </si>
  <si>
    <t>WRIGHTINGTON, WIGAN AND LEIGH NHS FOUNDATION TRUST</t>
  </si>
  <si>
    <t>THE ROYAL ORTHOPAEDIC HOSPITAL NHS FOUNDATION TRUST</t>
  </si>
  <si>
    <t>BARNET, ENFIELD AND HARINGEY MENTAL HEALTH NHS TRUST</t>
  </si>
  <si>
    <t>LONDON AMBULANCE SERVICE NHS TRUST</t>
  </si>
  <si>
    <t>CAMBRIDGESHIRE AND PETERBOROUGH NHS FOUNDATION TRUST</t>
  </si>
  <si>
    <t>PENNINE CARE NHS FOUNDATION TRUST</t>
  </si>
  <si>
    <t>WELSH AMBULANCE SERVICES NHS TRUST</t>
  </si>
  <si>
    <t>LEICESTERSHIRE PARTNERSHIP NHS TRUST</t>
  </si>
  <si>
    <t>OXFORD UNIVERSITY HOSPITALS NHS FOUNDATION TRUST</t>
  </si>
  <si>
    <t>ASHFORD AND ST PETER'S HOSPITALS NHS FOUNDATION TRUST</t>
  </si>
  <si>
    <t>SURREY AND SUSSEX HEALTHCARE NHS TRUST</t>
  </si>
  <si>
    <t>2GETHER NHS FOUNDATION TRUST</t>
  </si>
  <si>
    <t>5 BOROUGHS PARTNERSHIP NHS FOUNDATION TRUST</t>
  </si>
  <si>
    <t>UNIVERSITY HOSPITALS OF MORECAMBE BAY NHS FOUNDATION TRUST</t>
  </si>
  <si>
    <t>CENTRAL AND NORTH WEST LONDON NHS FOUNDATION TRUST</t>
  </si>
  <si>
    <t>SOUTH LONDON AND MAUDSLEY NHS FOUNDATION TRUST</t>
  </si>
  <si>
    <t>HUMBER NHS FOUNDATION TRUST</t>
  </si>
  <si>
    <t>BARNET AND CHASE FARM HOSPITALS NHS TRUST</t>
  </si>
  <si>
    <t>AVON AND WILTSHIRE MENTAL HEALTH PARTNERSHIP NHS TRUST</t>
  </si>
  <si>
    <t>EPSOM AND ST HELIER UNIVERSITY HOSPITALS NHS TRUST</t>
  </si>
  <si>
    <t>NORTH TEES AND HARTLEPOOL NHS FOUNDATION TRUST</t>
  </si>
  <si>
    <t>SOUTHPORT AND ORMSKIRK HOSPITAL NHS TRUST</t>
  </si>
  <si>
    <t>SOUTHERN HEALTH NHS FOUNDATION TRUST</t>
  </si>
  <si>
    <t>MERSEY CARE NHS TRUST</t>
  </si>
  <si>
    <t>LANCASHIRE CARE NHS FOUNDATION TRUST</t>
  </si>
  <si>
    <t>UNITED LINCOLNSHIRE HOSPITALS NHS TRUST</t>
  </si>
  <si>
    <t>WEST HERTFORDSHIRE HOSPITALS NHS TRUST</t>
  </si>
  <si>
    <t>EAST LONDON NHS FOUNDATION TRUST</t>
  </si>
  <si>
    <t>SOUTH ESSEX PARTNERSHIP UNIVERSITY NHS FOUNDATION TRUST</t>
  </si>
  <si>
    <t>WORCESTERSHIRE ACUTE HOSPITALS NHS TRUST</t>
  </si>
  <si>
    <t>HERTFORDSHIRE PARTNERSHIP UNIVERSITY NHS FOUNDATION TRUST</t>
  </si>
  <si>
    <t>DEVON PARTNERSHIP NHS TRUST</t>
  </si>
  <si>
    <t>WARRINGTON AND HALTON HOSPITALS NHS FOUNDATION TRUST</t>
  </si>
  <si>
    <t>BERKSHIRE HEALTHCARE NHS FOUNDATION TRUST</t>
  </si>
  <si>
    <t>CALDERDALE AND HUDDERSFIELD NHS FOUNDATION TRUST</t>
  </si>
  <si>
    <t>SUSSEX PARTNERSHIP NHS FOUNDATION TRUST</t>
  </si>
  <si>
    <t>TEES, ESK AND WEAR VALLEYS NHS FOUNDATION TRUST</t>
  </si>
  <si>
    <t>NORTHUMBERLAND, TYNE AND WEAR NHS FOUNDATION TRUST</t>
  </si>
  <si>
    <t>NORTH EAST AMBULANCE SERVICE NHS FOUNDATION TRUST</t>
  </si>
  <si>
    <t>NORTH WEST AMBULANCE SERVICE NHS TRUST</t>
  </si>
  <si>
    <t>YORKSHIRE AMBULANCE SERVICE NHS TRUST</t>
  </si>
  <si>
    <t>EAST MIDLANDS AMBULANCE SERVICE NHS TRUST</t>
  </si>
  <si>
    <t>CHESHIRE AND WIRRAL PARTNERSHIP NHS FOUNDATION TRUST</t>
  </si>
  <si>
    <t>EAST SUSSEX HEALTHCARE NHS TRUST</t>
  </si>
  <si>
    <t>ROTHERHAM DONCASTER AND SOUTH HUMBER NHS FOUNDATION TRUST</t>
  </si>
  <si>
    <t>SOUTH WEST YORKSHIRE PARTNERSHIP NHS FOUNDATION TRUST</t>
  </si>
  <si>
    <t>SANDWELL AND WEST BIRMINGHAM HOSPITALS NHS TRUST</t>
  </si>
  <si>
    <t>DERBYSHIRE HEALTHCARE NHS FOUNDATION TRUST</t>
  </si>
  <si>
    <t>COUNTY DURHAM AND DARLINGTON NHS FOUNDATION TRUST</t>
  </si>
  <si>
    <t>EAST LANCASHIRE HOSPITALS NHS TRUST</t>
  </si>
  <si>
    <t>BIRMINGHAM AND SOLIHULL MENTAL HEALTH NHS FOUNDATION TRUST</t>
  </si>
  <si>
    <t>GREATER MANCHESTER WEST MENTAL HEALTH NHS FOUNDATION TRUST</t>
  </si>
  <si>
    <t>SHREWSBURY AND TELFORD HOSPITAL NHS TRUST</t>
  </si>
  <si>
    <t>SURREY AND BORDERS PARTNERSHIP NHS FOUNDATION TRUST</t>
  </si>
  <si>
    <t>KENT AND MEDWAY NHS AND SOCIAL CARE PARTNERSHIP TRUST</t>
  </si>
  <si>
    <t>BRIDGEWATER COMMUNITY HEALTHCARE NHS FOUNDATION TRUST</t>
  </si>
  <si>
    <t>NORFOLK COMMUNITY HEALTH AND CARE NHS TRUST</t>
  </si>
  <si>
    <t>HERTFORDSHIRE COMMUNITY NHS TRUST</t>
  </si>
  <si>
    <t>LINCOLNSHIRE COMMUNITY HEALTH SERVICES NHS TRUST</t>
  </si>
  <si>
    <t>LEEDS COMMUNITY HEALTHCARE NHS TRUST</t>
  </si>
  <si>
    <t>WIRRAL COMMUNITY NHS TRUST</t>
  </si>
  <si>
    <t>DERBYSHIRE COMMUNITY HEALTH SERVICES NHS FOUNDATION TRUST</t>
  </si>
  <si>
    <t>HOUNSLOW AND RICHMOND COMMUNITY HEALTHCARE NHS TRUST</t>
  </si>
  <si>
    <t>WEST MIDLANDS AMBULANCE SERVICE NHS FOUNDATION TRUST</t>
  </si>
  <si>
    <t>EAST OF ENGLAND AMBULANCE SERVICE NHS TRUST</t>
  </si>
  <si>
    <t>SOUTH EAST COAST AMBULANCE SERVICE NHS FOUNDATION TRUST</t>
  </si>
  <si>
    <t>SOUTH CENTRAL AMBULANCE SERVICE NHS FOUNDATION TRUST</t>
  </si>
  <si>
    <t>SOUTH WESTERN AMBULANCE SERVICE NHS FOUNDATION TRUST</t>
  </si>
  <si>
    <t>COVENTRY AND WARWICKSHIRE PARTNERSHIP NHS TRUST</t>
  </si>
  <si>
    <t>DUDLEY AND WALSALL MENTAL HEALTH PARTNERSHIP NHS TRUST</t>
  </si>
  <si>
    <t>WESTERN SUSSEX HOSPITALS NHS FOUNDATION TRUST</t>
  </si>
  <si>
    <t>PUBLIC HEALTH WALES NHS TRUST</t>
  </si>
  <si>
    <t>CAMBRIDGESHIRE COMMUNITY SERVICES NHS TRUST</t>
  </si>
  <si>
    <t>BIRMINGHAM COMMUNITY HEALTHCARE NHS TRUST</t>
  </si>
  <si>
    <t>CENTRAL LONDON COMMUNITY HEALTHCARE NHS TRUST</t>
  </si>
  <si>
    <t>KENT COMMUNITY HEALTH NHS FOUNDATION TRUST</t>
  </si>
  <si>
    <t>ODS Name</t>
  </si>
  <si>
    <t>Tier</t>
  </si>
  <si>
    <t>(All)</t>
  </si>
  <si>
    <t>TIER 3</t>
  </si>
  <si>
    <t>TOTAL</t>
  </si>
  <si>
    <t>TIER 1 Total</t>
  </si>
  <si>
    <t>TIER 2 Total</t>
  </si>
  <si>
    <t>TIER 3 Total</t>
  </si>
  <si>
    <t>ORG_CODE_AND_NAME</t>
  </si>
  <si>
    <t>RTH:OXFORD UNIVERSITY HOSPITALS NHS FOUNDATION TRUST</t>
  </si>
  <si>
    <t>RTG:DERBY TEACHING HOSPITALS NHS FOUNDATION TRUST</t>
  </si>
  <si>
    <t>RC1:BEDFORD HOSPITAL NHS TRUST</t>
  </si>
  <si>
    <t>RMY:NORFOLK AND SUFFOLK NHS FOUNDATION TRUST</t>
  </si>
  <si>
    <t>RXK:SANDWELL AND WEST BIRMINGHAM HOSPITALS NHS TRUST</t>
  </si>
  <si>
    <t>RTF:NORTHUMBRIA HEALTHCARE NHS FOUNDATION TRUST</t>
  </si>
  <si>
    <t>R1J:GLOUCESTERSHIRE CARE SERVICES NHS TRUST</t>
  </si>
  <si>
    <t>RJ6:CROYDON HEALTH SERVICES NHS TRUST</t>
  </si>
  <si>
    <t>RXP:COUNTY DURHAM AND DARLINGTON NHS FOUNDATION TRUST</t>
  </si>
  <si>
    <t>RHW:ROYAL BERKSHIRE NHS FOUNDATION TRUST</t>
  </si>
  <si>
    <t>RBT:MID CHESHIRE HOSPITALS NHS FOUNDATION TRUST</t>
  </si>
  <si>
    <t>RBK:WALSALL HEALTHCARE NHS TRUST</t>
  </si>
  <si>
    <t>RNA:THE DUDLEY GROUP NHS FOUNDATION TRUST</t>
  </si>
  <si>
    <t>RAJ:SOUTHEND UNIVERSITY HOSPITAL NHS FOUNDATION TRUST</t>
  </si>
  <si>
    <t>REM:AINTREE UNIVERSITY HOSPITAL NHS FOUNDATION TRUST</t>
  </si>
  <si>
    <t>RVW:NORTH TEES AND HARTLEPOOL NHS FOUNDATION TRUST</t>
  </si>
  <si>
    <t>RGR:WEST SUFFOLK NHS FOUNDATION TRUST</t>
  </si>
  <si>
    <t>RDU:FRIMLEY HEALTH NHS FOUNDATION TRUST</t>
  </si>
  <si>
    <t>RKE:THE WHITTINGTON HOSPITAL NHS TRUST</t>
  </si>
  <si>
    <t>RYR:WESTERN SUSSEX HOSPITALS NHS FOUNDATION TRUST</t>
  </si>
  <si>
    <t>RP5:DONCASTER AND BASSETLAW HOSPITALS NHS FOUNDATION TRUST</t>
  </si>
  <si>
    <t>RD8:MILTON KEYNES UNIVERSITY HOSPITAL NHS FOUNDATION TRUST</t>
  </si>
  <si>
    <t>RA9:TORBAY AND SOUTH DEVON NHS FOUNDATION TRUST</t>
  </si>
  <si>
    <t>RK5:SHERWOOD FOREST HOSPITALS NHS FOUNDATION TRUST</t>
  </si>
  <si>
    <t>RLN:CITY HOSPITALS SUNDERLAND NHS FOUNDATION TRUST</t>
  </si>
  <si>
    <t>RFF:BARNSLEY HOSPITAL NHS FOUNDATION TRUST</t>
  </si>
  <si>
    <t>RCF:AIREDALE NHS FOUNDATION TRUST</t>
  </si>
  <si>
    <t>RDD:BASILDON AND THURROCK UNIVERSITY HOSPITALS NHS FOUNDATION TRUST</t>
  </si>
  <si>
    <t>RN5:HAMPSHIRE HOSPITALS NHS FOUNDATION TRUST</t>
  </si>
  <si>
    <t>RQ8:MID ESSEX HOSPITAL SERVICES NHS TRUST</t>
  </si>
  <si>
    <t>RWY:CALDERDALE AND HUDDERSFIELD NHS FOUNDATION TRUST</t>
  </si>
  <si>
    <t>R1K:LONDON NORTH WEST HEALTHCARE NHS TRUST</t>
  </si>
  <si>
    <t>RFS:CHESTERFIELD ROYAL HOSPITAL NHS FOUNDATION TRUST</t>
  </si>
  <si>
    <t>RDE:COLCHESTER HOSPITAL UNIVERSITY NHS FOUNDATION TRUST</t>
  </si>
  <si>
    <t>RXC:EAST SUSSEX HEALTHCARE NHS TRUST</t>
  </si>
  <si>
    <t>RJR:COUNTESS OF CHESTER HOSPITAL NHS FOUNDATION TRUST</t>
  </si>
  <si>
    <t>RXF:MID YORKSHIRE HOSPITALS NHS TRUST</t>
  </si>
  <si>
    <t>RJL:NORTHERN LINCOLNSHIRE AND GOOLE NHS FOUNDATION TRUST</t>
  </si>
  <si>
    <t>RNQ:KETTERING GENERAL HOSPITAL NHS FOUNDATION TRUST</t>
  </si>
  <si>
    <t>RAX:KINGSTON HOSPITAL NHS FOUNDATION TRUST</t>
  </si>
  <si>
    <t>RWD:UNITED LINCOLNSHIRE HOSPITALS NHS TRUST</t>
  </si>
  <si>
    <t>RPA:MEDWAY NHS FOUNDATION TRUST</t>
  </si>
  <si>
    <t>RBA:TAUNTON AND SOMERSET NHS FOUNDATION TRUST</t>
  </si>
  <si>
    <t>RNS:NORTHAMPTON GENERAL HOSPITAL NHS TRUST</t>
  </si>
  <si>
    <t>RGN:PETERBOROUGH AND STAMFORD HOSPITALS NHS FOUNDATION TRUST</t>
  </si>
  <si>
    <t>RJF:BURTON HOSPITALS NHS FOUNDATION TRUST</t>
  </si>
  <si>
    <t>RXE:ROTHERHAM DONCASTER AND SOUTH HUMBER NHS FOUNDATION TRUST</t>
  </si>
  <si>
    <t>RRF:WRIGHTINGTON, WIGAN AND LEIGH NHS FOUNDATION TRUST</t>
  </si>
  <si>
    <t>RMC:BOLTON NHS FOUNDATION TRUST</t>
  </si>
  <si>
    <t>RCB:YORK TEACHING HOSPITAL NHS FOUNDATION TRUST</t>
  </si>
  <si>
    <t>RVR:EPSOM AND ST HELIER UNIVERSITY HOSPITALS NHS TRUST</t>
  </si>
  <si>
    <t>R1F:ISLE OF WIGHT NHS TRUST</t>
  </si>
  <si>
    <t>RTK:ASHFORD AND ST PETER'S HOSPITALS NHS FOUNDATION TRUST</t>
  </si>
  <si>
    <t>RXR:EAST LANCASHIRE HOSPITALS NHS TRUST</t>
  </si>
  <si>
    <t>RWW:WARRINGTON AND HALTON HOSPITALS NHS FOUNDATION TRUST</t>
  </si>
  <si>
    <t>RJC:SOUTH WARWICKSHIRE NHS FOUNDATION TRUST</t>
  </si>
  <si>
    <t>RAE:BRADFORD TEACHING HOSPITALS NHS FOUNDATION TRUST</t>
  </si>
  <si>
    <t>RDZ:THE ROYAL BOURNEMOUTH AND CHRISTCHURCH HOSPITALS NHS FOUNDATION TRUST</t>
  </si>
  <si>
    <t>RXW:SHREWSBURY AND TELFORD HOSPITAL NHS TRUST</t>
  </si>
  <si>
    <t>RA3:WESTON AREA HEALTH NHS TRUST</t>
  </si>
  <si>
    <t>RA4:YEOVIL DISTRICT HOSPITAL NHS FOUNDATION TRUST</t>
  </si>
  <si>
    <t>RBD:DORSET COUNTY HOSPITAL NHS FOUNDATION TRUST</t>
  </si>
  <si>
    <t>RCD:HARROGATE AND DISTRICT NHS FOUNDATION TRUST</t>
  </si>
  <si>
    <t>RC9:LUTON AND DUNSTABLE UNIVERSITY HOSPITAL NHS FOUNDATION TRUST</t>
  </si>
  <si>
    <t>RBZ:NORTHERN DEVON HEALTHCARE NHS TRUST</t>
  </si>
  <si>
    <t>RD3:POOLE HOSPITAL NHS FOUNDATION TRUST</t>
  </si>
  <si>
    <t>RTX:UNIVERSITY HOSPITALS OF MORECAMBE BAY NHS FOUNDATION TRUST</t>
  </si>
  <si>
    <t>RN3:GREAT WESTERN HOSPITALS NHS FOUNDATION TRUST</t>
  </si>
  <si>
    <t>RWP:WORCESTERSHIRE ACUTE HOSPITALS NHS TRUST</t>
  </si>
  <si>
    <t>RNL:NORTH CUMBRIA UNIVERSITY HOSPITALS NHS TRUST</t>
  </si>
  <si>
    <t>RLT:GEORGE ELIOT HOSPITAL NHS TRUST</t>
  </si>
  <si>
    <t>RLQ:WYE VALLEY NHS TRUST</t>
  </si>
  <si>
    <t>RE9:SOUTH TYNESIDE NHS FOUNDATION TRUST</t>
  </si>
  <si>
    <t>RD1:ROYAL UNITED HOSPITALS BATH NHS FOUNDATION TRUST</t>
  </si>
  <si>
    <t>RQQ:HINCHINGBROOKE HEALTH CARE NHS TRUST</t>
  </si>
  <si>
    <t>RVY:SOUTHPORT AND ORMSKIRK HOSPITAL NHS TRUST</t>
  </si>
  <si>
    <t>RGP:JAMES PAGET UNIVERSITY HOSPITALS NHS FOUNDATION TRUST</t>
  </si>
  <si>
    <t>RWG:WEST HERTFORDSHIRE HOSPITALS NHS TRUST</t>
  </si>
  <si>
    <t>RNZ:SALISBURY NHS FOUNDATION TRUST</t>
  </si>
  <si>
    <t>RQX:HOMERTON UNIVERSITY HOSPITAL NHS FOUNDATION TRUST</t>
  </si>
  <si>
    <t>RN7:DARTFORD AND GRAVESHAM NHS TRUST</t>
  </si>
  <si>
    <t>RBL:WIRRAL UNIVERSITY TEACHING HOSPITAL NHS FOUNDATION TRUST</t>
  </si>
  <si>
    <t>RTP:SURREY AND SUSSEX HEALTHCARE NHS TRUST</t>
  </si>
  <si>
    <t>RAP:NORTH MIDDLESEX UNIVERSITY HOSPITAL NHS TRUST</t>
  </si>
  <si>
    <t>RJ2:LEWISHAM AND GREENWICH NHS TRUST</t>
  </si>
  <si>
    <t>RGQ:IPSWICH HOSPITAL NHS TRUST</t>
  </si>
  <si>
    <t>RQW:THE PRINCESS ALEXANDRA HOSPITAL NHS TRUST</t>
  </si>
  <si>
    <t>RBN:ST HELENS AND KNOWSLEY HOSPITALS NHS TRUST</t>
  </si>
  <si>
    <t>RMP:TAMESIDE HOSPITAL NHS FOUNDATION TRUST</t>
  </si>
  <si>
    <t>RCX:THE QUEEN ELIZABETH HOSPITAL, KING'S LYNN, NHS FOUNDATION TRUST</t>
  </si>
  <si>
    <t>Source: DAAG 151127 discharge delays and excess greater than 24hrs bed days by Trust 1415.xlsx</t>
  </si>
  <si>
    <t>CQUIN Target Payment</t>
  </si>
  <si>
    <t>Appr 1</t>
  </si>
  <si>
    <t>Appr 2</t>
  </si>
  <si>
    <t>scaled</t>
  </si>
  <si>
    <t>Provider</t>
  </si>
  <si>
    <t>RBS:ALDER HEY CHILDREN'S NHS FOUNDATION TRUST</t>
  </si>
  <si>
    <t>DTR</t>
  </si>
  <si>
    <t>ETO</t>
  </si>
  <si>
    <t>RQ3:BIRMINGHAM CHILDREN'S HOSPITAL NHS FOUNDATION TRUST</t>
  </si>
  <si>
    <t>RP4:GREAT ORMOND STREET HOSPITAL FOR CHILDREN NHS FOUNDATION TRUST</t>
  </si>
  <si>
    <t>RM1:NORFOLK AND NORWICH UNIVERSITY HOSPITALS NHS FOUNDATION TRUST</t>
  </si>
  <si>
    <t>RV8:NORTH WEST LONDON HOSPITALS NHS TRUST</t>
  </si>
  <si>
    <t>RTH:OXFORD UNIVERSITY HOSPITALS NHS TRUST</t>
  </si>
  <si>
    <t>RT3:ROYAL BROMPTON &amp; HAREFIELD NHS FOUNDATION TRUST</t>
  </si>
  <si>
    <t>RCU:SHEFFIELD CHILDREN'S NHS FOUNDATION TRUST</t>
  </si>
  <si>
    <t>REN:THE CLATTERBRIDGE CANCER CENTRE NHS FOUNDATION TRUST</t>
  </si>
  <si>
    <t>Total Tier 1 and 2</t>
  </si>
  <si>
    <t>Provider Tier</t>
  </si>
  <si>
    <t>Tariff 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</si>
</sst>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"/>
    <numFmt numFmtId="165" formatCode="0.0"/>
  </numFmts>
  <fonts count="8">
    <font>
      <sz val="11"/>
      <name val="Calibri"/>
    </font>
    <font>
      <b/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9" fontId="4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3" fillId="0" borderId="1" xfId="1" applyFont="1" applyBorder="1"/>
    <xf numFmtId="0" fontId="3" fillId="0" borderId="2" xfId="1" applyFont="1" applyBorder="1"/>
    <xf numFmtId="0" fontId="2" fillId="0" borderId="0" xfId="1"/>
    <xf numFmtId="0" fontId="3" fillId="0" borderId="3" xfId="1" applyFont="1" applyBorder="1" applyAlignment="1">
      <alignment horizontal="center" vertical="center"/>
    </xf>
    <xf numFmtId="0" fontId="2" fillId="0" borderId="4" xfId="1" applyBorder="1" applyAlignment="1">
      <alignment wrapText="1"/>
    </xf>
    <xf numFmtId="0" fontId="2" fillId="0" borderId="4" xfId="1" applyFont="1" applyBorder="1" applyAlignment="1">
      <alignment wrapText="1"/>
    </xf>
    <xf numFmtId="0" fontId="3" fillId="0" borderId="5" xfId="1" applyFont="1" applyBorder="1"/>
    <xf numFmtId="0" fontId="4" fillId="0" borderId="0" xfId="0" applyFont="1"/>
    <xf numFmtId="164" fontId="0" fillId="0" borderId="0" xfId="0" applyNumberFormat="1"/>
    <xf numFmtId="0" fontId="0" fillId="0" borderId="7" xfId="0" applyBorder="1"/>
    <xf numFmtId="0" fontId="0" fillId="0" borderId="6" xfId="0" applyBorder="1"/>
    <xf numFmtId="0" fontId="0" fillId="0" borderId="8" xfId="0" pivotButton="1" applyBorder="1"/>
    <xf numFmtId="0" fontId="1" fillId="0" borderId="8" xfId="0" applyFont="1" applyBorder="1" applyAlignment="1">
      <alignment horizontal="right"/>
    </xf>
    <xf numFmtId="0" fontId="0" fillId="0" borderId="8" xfId="0" applyBorder="1"/>
    <xf numFmtId="9" fontId="0" fillId="0" borderId="8" xfId="2" applyNumberFormat="1" applyFont="1" applyBorder="1"/>
    <xf numFmtId="0" fontId="0" fillId="0" borderId="9" xfId="0" applyBorder="1"/>
    <xf numFmtId="0" fontId="1" fillId="0" borderId="0" xfId="0" applyFont="1" applyAlignment="1">
      <alignment wrapText="1"/>
    </xf>
    <xf numFmtId="0" fontId="0" fillId="0" borderId="10" xfId="0" pivotButton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pivotButton="1" applyBorder="1"/>
    <xf numFmtId="0" fontId="0" fillId="0" borderId="13" xfId="0" applyBorder="1"/>
    <xf numFmtId="0" fontId="0" fillId="0" borderId="14" xfId="0" applyBorder="1"/>
    <xf numFmtId="3" fontId="0" fillId="0" borderId="8" xfId="0" applyNumberFormat="1" applyBorder="1"/>
    <xf numFmtId="165" fontId="0" fillId="0" borderId="0" xfId="0" applyNumberFormat="1"/>
    <xf numFmtId="3" fontId="0" fillId="0" borderId="0" xfId="0" applyNumberFormat="1"/>
    <xf numFmtId="9" fontId="0" fillId="0" borderId="0" xfId="2" applyFont="1"/>
    <xf numFmtId="164" fontId="0" fillId="0" borderId="0" xfId="2" applyNumberFormat="1" applyFont="1"/>
    <xf numFmtId="164" fontId="0" fillId="2" borderId="0" xfId="2" applyNumberFormat="1" applyFont="1" applyFill="1"/>
    <xf numFmtId="164" fontId="0" fillId="0" borderId="0" xfId="2" applyNumberFormat="1" applyFont="1" applyFill="1"/>
    <xf numFmtId="9" fontId="0" fillId="2" borderId="0" xfId="2" applyFont="1" applyFill="1"/>
    <xf numFmtId="0" fontId="0" fillId="0" borderId="15" xfId="0" applyBorder="1"/>
    <xf numFmtId="0" fontId="6" fillId="0" borderId="15" xfId="0" applyFont="1" applyBorder="1" applyAlignment="1">
      <alignment horizontal="left" vertical="center"/>
    </xf>
    <xf numFmtId="164" fontId="7" fillId="0" borderId="15" xfId="0" applyNumberFormat="1" applyFont="1" applyFill="1" applyBorder="1" applyAlignment="1" applyProtection="1">
      <alignment horizontal="left" vertical="center"/>
    </xf>
    <xf numFmtId="3" fontId="7" fillId="0" borderId="15" xfId="0" applyNumberFormat="1" applyFont="1" applyFill="1" applyBorder="1" applyAlignment="1" applyProtection="1">
      <alignment horizontal="right" vertical="center"/>
    </xf>
    <xf numFmtId="0" fontId="5" fillId="0" borderId="15" xfId="0" applyFont="1" applyBorder="1" applyAlignment="1">
      <alignment vertical="center"/>
    </xf>
    <xf numFmtId="0" fontId="6" fillId="0" borderId="15" xfId="0" applyFont="1" applyFill="1" applyBorder="1" applyAlignment="1" applyProtection="1">
      <alignment wrapText="1"/>
    </xf>
    <xf numFmtId="9" fontId="4" fillId="0" borderId="0" xfId="2" applyFont="1"/>
  </cellXfs>
  <cellStyles count="3">
    <cellStyle name="Normal" xfId="0" builtinId="0"/>
    <cellStyle name="Normal 2" xfId="1"/>
    <cellStyle name="Percent" xfId="2" builtinId="5"/>
  </cellStyles>
  <dxfs count="21">
    <dxf>
      <numFmt numFmtId="3" formatCode="#,##0"/>
    </dxf>
    <dxf>
      <numFmt numFmtId="3" formatCode="#,##0"/>
    </dxf>
    <dxf>
      <numFmt numFmtId="3" formatCode="#,##0"/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tin Hart" refreshedDate="42430.433245023145" createdVersion="4" refreshedVersion="4" minRefreshableVersion="3" recordCount="221">
  <cacheSource type="worksheet">
    <worksheetSource ref="A2:S223" sheet="DAAG data"/>
  </cacheSource>
  <cacheFields count="19">
    <cacheField name="Hospital name" numFmtId="0">
      <sharedItems count="194">
        <s v="Addenbrooke's Hospital"/>
        <s v="Airedale General Hospital"/>
        <s v="Alexandra Hospital"/>
        <s v="Arrowe Park Hospital"/>
        <s v="Barnet Hospital"/>
        <s v="Barnsley Hospital"/>
        <s v="Basildon Hospital"/>
        <s v="Basingstoke and North Hampshire Hospital"/>
        <s v="Bassetlaw District General Hospital"/>
        <s v="Bedford Hospital"/>
        <s v="Birmingham Heartlands Hospital"/>
        <s v="Blackpool Victoria Hospital"/>
        <s v="Bradford Royal Infirmary"/>
        <s v="Bristol Royal Infirmary"/>
        <s v="Broomfield Hospital"/>
        <s v="Calderdale Royal Hospital"/>
        <s v="Castle Hill Hospital"/>
        <s v="Central Middlesex Hospital"/>
        <s v="Charing Cross Hospital"/>
        <s v="Cheltenham General Hospital"/>
        <s v="Chesterfield Royal Hospital"/>
        <s v="Chorley and South Ribble District General Hospital"/>
        <s v="Churchill Hospital"/>
        <s v="City Hospital"/>
        <s v="Colchester General Hospital"/>
        <s v="Conquest Hospital"/>
        <s v="Countess of Chester Hospital"/>
        <s v="County Hospital, Stafford"/>
        <s v="Croydon University Hospital"/>
        <s v="Cumberland Infirmary"/>
        <s v="Darent Valley Hospital"/>
        <s v="Darlington Memorial Hospital"/>
        <s v="Derriford Hospital"/>
        <s v="Dewsbury and District Hospital"/>
        <s v="Diana, Princess of Wales Hospital"/>
        <s v="Doncaster Royal Infirmary"/>
        <s v="Dorset County Hospital"/>
        <s v="Ealing Hospital"/>
        <s v="East Surrey Hospital"/>
        <s v="Eastbourne District General Hospital"/>
        <s v="Epsom General Hospital"/>
        <s v="Fairfield General Hospital"/>
        <s v="Freeman Hospital"/>
        <s v="Frenchay Hospital"/>
        <s v="Friarage Hospital"/>
        <s v="Frimley Park Hospital"/>
        <s v="Furness General Hospital"/>
        <s v="George Eliot Hospital"/>
        <s v="Glenfield General Hospital"/>
        <s v="Gloucestershire Royal Hospital"/>
        <s v="Good Hope Hospital"/>
        <s v="Guy's Hospital"/>
        <s v="Hammersmith Hospital"/>
        <s v="Harrogate District Hospital"/>
        <s v="Hereford County Hospital"/>
        <s v="Hinchingbrooke Hospital"/>
        <s v="Homerton Hospital"/>
        <s v="Horton Hospital"/>
        <s v="Huddersfield Royal Infirmary"/>
        <s v="Hull Royal Infirmary"/>
        <s v="John Radcliffe Hospital"/>
        <s v="Kent and Canterbury Hospital"/>
        <s v="Kettering General Hospital"/>
        <s v="King George Hospital"/>
        <s v="King's College Hospital"/>
        <s v="King's Mill Hospital"/>
        <s v="Kingston Hospital"/>
        <s v="Leeds General Infirmary"/>
        <s v="Leicester General Hospital"/>
        <s v="Leicester Royal Infirmary"/>
        <s v="Leighton Hospital"/>
        <s v="Lincoln County Hospital"/>
        <s v="Lister Hospital"/>
        <s v="Liverpool Heart and Chest Hospital"/>
        <s v="Luton and Dunstable Hospital"/>
        <s v="Macclesfield District General Hospital"/>
        <s v="Maidstone Hospital"/>
        <s v="Manchester Royal Infirmary"/>
        <s v="Manor Hospital"/>
        <s v="Medway Maritime Hospital"/>
        <s v="Milton Keynes General Hospital"/>
        <s v="Musgrove Park Hospital"/>
        <s v="National Hospital for Neurology and Neurosurgery"/>
        <s v="New Cross Hospital"/>
        <s v="Newham University Hospital"/>
        <s v="Norfolk and Norwich University Hospital"/>
        <s v="North Devon District Hospital"/>
        <s v="North Manchester General Hospital"/>
        <s v="North Middlesex University Hospital"/>
        <s v="North Tyneside General Hospital"/>
        <s v="Northampton General Hospital"/>
        <s v="Northern General Hospital"/>
        <s v="Northwick Park Hospital"/>
        <s v="Nottingham City Hospital"/>
        <s v="Papworth Hospital"/>
        <s v="Peterborough City Hospital"/>
        <s v="Pilgrim Hospital"/>
        <s v="Pinderfields Hospital"/>
        <s v="Poole Hospital"/>
        <s v="Princess Royal University Hospital (Farnborough)"/>
        <s v="Queen Alexandra Hospital"/>
        <s v="Queen Elizabeth Hospital (Woolwich)"/>
        <s v="Queen Elizabeth Hospital Birmingham"/>
        <s v="Queen Elizabeth Hospital Gateshead"/>
        <s v="Queen Elizabeth, The Queen Mother Hospital"/>
        <s v="Queen's Hospital, Burton"/>
        <s v="Queen's Hospital, Romford"/>
        <s v="Queen's Medical Centre"/>
        <s v="Rotherham General Hospital"/>
        <s v="Royal Albert Edward Infirmary"/>
        <s v="Royal Berkshire Hospital"/>
        <s v="Royal Bolton Hospital"/>
        <s v="Royal Bournemouth Hospital"/>
        <s v="Royal Cornwall Hospital"/>
        <s v="Royal Derby Hospital"/>
        <s v="Royal Devon and Exeter Hospital (Wonford)"/>
        <s v="Royal Free Hospital"/>
        <s v="Royal Hallamshire Hospital"/>
        <s v="Royal Hampshire County Hospital"/>
        <s v="Royal Lancaster Infirmary"/>
        <s v="Royal Preston Hospital"/>
        <s v="Royal Shrewsbury Hospital"/>
        <s v="Royal Stoke University Hospital"/>
        <s v="Royal Surrey County Hospital"/>
        <s v="Royal Sussex County Hospital"/>
        <s v="Royal United Hospital"/>
        <s v="Royal Victoria Infirmary"/>
        <s v="Russells Hall Hospital"/>
        <s v="Salford Royal Hospital"/>
        <s v="Salisbury District Hospital"/>
        <s v="Sandwell General Hospital"/>
        <s v="Scarborough Hospital"/>
        <s v="Scunthorpe General Hospital"/>
        <s v="South Tyneside District Hospital"/>
        <s v="Southampton General Hospital"/>
        <s v="Southend University Hospital"/>
        <s v="Southmead Hospital"/>
        <s v="Southmead Hospital, Bristol"/>
        <s v="Southport and Formby District General Hospital"/>
        <s v="St Bartholomew's Hospital"/>
        <s v="St George's Hospital"/>
        <s v="St Helier Hospital"/>
        <s v="St James's University Hospital"/>
        <s v="St Mary's Hospital IOW"/>
        <s v="St Mary's Hospital London"/>
        <s v="St Peters Hospital"/>
        <s v="St Richard's Hospital"/>
        <s v="St Thomas' Hospital"/>
        <s v="Stepping Hill Hospital"/>
        <s v="Stoke Mandeville Hospital"/>
        <s v="Sunderland Royal Hospital"/>
        <s v="Tameside General Hospital"/>
        <s v="The Christie Hospital"/>
        <s v="The Great Western Hospital"/>
        <s v="The Ipswich Hospital"/>
        <s v="The James Cook University Hospital"/>
        <s v="The James Paget Hospital"/>
        <s v="The Princess Alexandra Hospital"/>
        <s v="The Princess Royal Hospital"/>
        <s v="The Princess Royal Hospital (Sussex)"/>
        <s v="The Queen Elizabeth Hospital, King's Lynn"/>
        <s v="The Royal Blackburn Hospital"/>
        <s v="The Royal Liverpool University Hospital"/>
        <s v="The Royal London Hospital"/>
        <s v="The Royal Marsden Hospital (London)"/>
        <s v="The Royal Oldham Hospital"/>
        <s v="The Walton Centre"/>
        <s v="Torbay Hospital"/>
        <s v="Tunbridge Wells Hospital at Pembury"/>
        <s v="University College Hospital"/>
        <s v="University Hospital Aintree"/>
        <s v="University Hospital Coventry"/>
        <s v="University Hospital Lewisham"/>
        <s v="University Hospital of North Durham"/>
        <s v="University Hospital of North Tees"/>
        <s v="Wansbeck General Hospital"/>
        <s v="Warrington Hospital"/>
        <s v="Warwick Hospital"/>
        <s v="Watford General Hospital"/>
        <s v="West Cumberland Hospital"/>
        <s v="West Middlesex University Hospital"/>
        <s v="West Suffolk Hospital"/>
        <s v="Weston General Hospital"/>
        <s v="Wexham Park Hospital"/>
        <s v="Whipps Cross University Hospital"/>
        <s v="Whiston Hospital"/>
        <s v="Whittington Hospital"/>
        <s v="William Harvey Hospital"/>
        <s v="Worcestershire Royal Hospital"/>
        <s v="Worthing Hospital"/>
        <s v="Wycombe Hospital"/>
        <s v="Wythenshawe Hospital"/>
        <s v="Yeovil District Hospital"/>
        <s v="York Hospital"/>
      </sharedItems>
    </cacheField>
    <cacheField name="ODS Code" numFmtId="0">
      <sharedItems/>
    </cacheField>
    <cacheField name="ODS Name" numFmtId="0">
      <sharedItems count="138">
        <s v="RGT:CAMBRIDGE UNIVERSITY HOSPITALS NHS FOUNDATION TRUST"/>
        <s v="RCF:AIREDALE NHS FOUNDATION TRUST"/>
        <s v="RWP:WORCESTERSHIRE ACUTE HOSPITALS NHS TRUST"/>
        <s v="RBL:WIRRAL UNIVERSITY TEACHING HOSPITAL NHS FOUNDATION TRUST"/>
        <s v="RAL:ROYAL FREE LONDON NHS FOUNDATION TRUST"/>
        <s v="RFF:BARNSLEY HOSPITAL NHS FOUNDATION TRUST"/>
        <s v="RDD:BASILDON AND THURROCK UNIVERSITY HOSPITALS NHS FOUNDATION TRUST"/>
        <s v="RN5:HAMPSHIRE HOSPITALS NHS FOUNDATION TRUST"/>
        <s v="RP5:DONCASTER AND BASSETLAW HOSPITALS NHS FOUNDATION TRUST"/>
        <s v="RC1:BEDFORD HOSPITAL NHS TRUST"/>
        <s v="RR1:HEART OF ENGLAND NHS FOUNDATION TRUST"/>
        <s v="RXL:BLACKPOOL TEACHING HOSPITALS NHS FOUNDATION TRUST"/>
        <s v="RAE:BRADFORD TEACHING HOSPITALS NHS FOUNDATION TRUST"/>
        <s v="RA7:UNIVERSITY HOSPITALS BRISTOL NHS FOUNDATION TRUST"/>
        <s v="RQ8:MID ESSEX HOSPITAL SERVICES NHS TRUST"/>
        <s v="RWY:CALDERDALE AND HUDDERSFIELD NHS FOUNDATION TRUST"/>
        <s v="RWA:HULL AND EAST YORKSHIRE HOSPITALS NHS TRUST"/>
        <s v="R1K:LONDON NORTH WEST HEALTHCARE NHS TRUST"/>
        <s v="RYJ:IMPERIAL COLLEGE HEALTHCARE NHS TRUST"/>
        <s v="R1J:GLOUCESTERSHIRE CARE SERVICES NHS TRUST"/>
        <s v="RFS:CHESTERFIELD ROYAL HOSPITAL NHS FOUNDATION TRUST"/>
        <s v="RXN:LANCASHIRE TEACHING HOSPITALS NHS FOUNDATION TRUST"/>
        <s v="RTH:OXFORD UNIVERSITY HOSPITALS NHS FOUNDATION TRUST"/>
        <s v="RXK:SANDWELL AND WEST BIRMINGHAM HOSPITALS NHS TRUST"/>
        <s v="RDE:COLCHESTER HOSPITAL UNIVERSITY NHS FOUNDATION TRUST"/>
        <s v="RXC:EAST SUSSEX HEALTHCARE NHS TRUST"/>
        <s v="RJR:COUNTESS OF CHESTER HOSPITAL NHS FOUNDATION TRUST"/>
        <s v="RJE:UNIVERSITY HOSPITALS OF NORTH MIDLANDS NHS TRUST"/>
        <s v="RJ6:CROYDON HEALTH SERVICES NHS TRUST"/>
        <s v="RNL:NORTH CUMBRIA UNIVERSITY HOSPITALS NHS TRUST"/>
        <s v="RN7:DARTFORD AND GRAVESHAM NHS TRUST"/>
        <s v="RXP:COUNTY DURHAM AND DARLINGTON NHS FOUNDATION TRUST"/>
        <s v="RK9:PLYMOUTH HOSPITALS NHS TRUST"/>
        <s v="RXF:MID YORKSHIRE HOSPITALS NHS TRUST"/>
        <s v="RJL:NORTHERN LINCOLNSHIRE AND GOOLE NHS FOUNDATION TRUST"/>
        <s v="RBD:DORSET COUNTY HOSPITAL NHS FOUNDATION TRUST"/>
        <s v="RTP:SURREY AND SUSSEX HEALTHCARE NHS TRUST"/>
        <s v="RVR:EPSOM AND ST HELIER UNIVERSITY HOSPITALS NHS TRUST"/>
        <s v="RW6:PENNINE ACUTE HOSPITALS NHS TRUST"/>
        <s v="RTD:THE NEWCASTLE UPON TYNE HOSPITALS NHS FOUNDATION TRUST"/>
        <s v="RTR:SOUTH TEES HOSPITALS NHS FOUNDATION TRUST"/>
        <s v="RDU:FRIMLEY HEALTH NHS FOUNDATION TRUST"/>
        <s v="RTX:UNIVERSITY HOSPITALS OF MORECAMBE BAY NHS FOUNDATION TRUST"/>
        <s v="RLT:GEORGE ELIOT HOSPITAL NHS TRUST"/>
        <s v="RWE:UNIVERSITY HOSPITALS OF LEICESTER NHS TRUST"/>
        <s v="RTE:GLOUCESTERSHIRE HOSPITALS NHS FOUNDATION TRUST"/>
        <s v="RJ1:GUY'S AND ST THOMAS' NHS FOUNDATION TRUST"/>
        <s v="RCD:HARROGATE AND DISTRICT NHS FOUNDATION TRUST"/>
        <s v="RLQ:WYE VALLEY NHS TRUST"/>
        <s v="RQQ:HINCHINGBROOKE HEALTH CARE NHS TRUST"/>
        <s v="RQX:HOMERTON UNIVERSITY HOSPITAL NHS FOUNDATION TRUST"/>
        <s v="RHW:ROYAL BERKSHIRE NHS FOUNDATION TRUST"/>
        <s v="RVV:EAST KENT HOSPITALS UNIVERSITY NHS FOUNDATION TRUST"/>
        <s v="RNQ:KETTERING GENERAL HOSPITAL NHS FOUNDATION TRUST"/>
        <s v="RF4:BARKING, HAVERING AND REDBRIDGE UNIVERSITY HOSPITALS NHS TRUST"/>
        <s v="RJZ:KING'S COLLEGE HOSPITAL NHS FOUNDATION TRUST"/>
        <s v="RK5:SHERWOOD FOREST HOSPITALS NHS FOUNDATION TRUST"/>
        <s v="RAX:KINGSTON HOSPITAL NHS FOUNDATION TRUST"/>
        <s v="RR8:LEEDS TEACHING HOSPITALS NHS TRUST"/>
        <s v="RBT:MID CHESHIRE HOSPITALS NHS FOUNDATION TRUST"/>
        <s v="RWD:UNITED LINCOLNSHIRE HOSPITALS NHS TRUST"/>
        <s v="RWH:EAST AND NORTH HERTFORDSHIRE NHS TRUST"/>
        <s v="RBQ:LIVERPOOL HEART AND CHEST HOSPITAL NHS FOUNDATION TRUST"/>
        <s v="RC9:LUTON AND DUNSTABLE UNIVERSITY HOSPITAL NHS FOUNDATION TRUST"/>
        <s v="RWF:MAIDSTONE AND TUNBRIDGE WELLS NHS TRUST"/>
        <s v="RW3:CENTRAL MANCHESTER UNIVERSITY HOSPITALS NHS FOUNDATION TRUST"/>
        <s v="RBK:WALSALL HEALTHCARE NHS TRUST"/>
        <s v="RPA:MEDWAY NHS FOUNDATION TRUST"/>
        <s v="RD8:MILTON KEYNES UNIVERSITY HOSPITAL NHS FOUNDATION TRUST"/>
        <s v="RBA:TAUNTON AND SOMERSET NHS FOUNDATION TRUST"/>
        <s v="RRV:UNIVERSITY COLLEGE LONDON HOSPITALS NHS FOUNDATION TRUST"/>
        <s v="RL4:THE ROYAL WOLVERHAMPTON NHS TRUST"/>
        <s v="R1H:BARTS HEALTH NHS TRUST"/>
        <s v="RMY:NORFOLK AND SUFFOLK NHS FOUNDATION TRUST"/>
        <s v="RBZ:NORTHERN DEVON HEALTHCARE NHS TRUST"/>
        <s v="RAP:NORTH MIDDLESEX UNIVERSITY HOSPITAL NHS TRUST"/>
        <s v="RNS:NORTHAMPTON GENERAL HOSPITAL NHS TRUST"/>
        <s v="RHQ:SHEFFIELD TEACHING HOSPITALS NHS FOUNDATION TRUST"/>
        <s v="RX1:NOTTINGHAM UNIVERSITY HOSPITALS NHS TRUST"/>
        <s v="RGM:PAPWORTH HOSPITAL NHS FOUNDATION TRUST"/>
        <s v="RGN:PETERBOROUGH AND STAMFORD HOSPITALS NHS FOUNDATION TRUST"/>
        <s v="RD3:POOLE HOSPITAL NHS FOUNDATION TRUST"/>
        <s v="RHU:PORTSMOUTH HOSPITALS NHS TRUST"/>
        <s v="RJ2:LEWISHAM AND GREENWICH NHS TRUST"/>
        <s v="RRK:UNIVERSITY HOSPITALS BIRMINGHAM NHS FOUNDATION TRUST"/>
        <s v="RJF:BURTON HOSPITALS NHS FOUNDATION TRUST"/>
        <s v="RXE:ROTHERHAM DONCASTER AND SOUTH HUMBER NHS FOUNDATION TRUST"/>
        <s v="RRF:WRIGHTINGTON, WIGAN AND LEIGH NHS FOUNDATION TRUST"/>
        <s v="RMC:BOLTON NHS FOUNDATION TRUST"/>
        <s v="RDZ:THE ROYAL BOURNEMOUTH AND CHRISTCHURCH HOSPITALS NHS FOUNDATION TRUST"/>
        <s v="RH8:ROYAL DEVON AND EXETER NHS FOUNDATION TRUST"/>
        <s v="RTG:DERBY TEACHING HOSPITALS NHS FOUNDATION TRUST"/>
        <s v="RXW:SHREWSBURY AND TELFORD HOSPITAL NHS TRUST"/>
        <s v="RA2:ROYAL SURREY COUNTY HOSPITAL NHS FOUNDATION TRUST"/>
        <s v="RXH:BRIGHTON AND SUSSEX UNIVERSITY HOSPITALS NHS TRUST"/>
        <s v="RD1:ROYAL UNITED HOSPITALS BATH NHS FOUNDATION TRUST"/>
        <s v="RNA:THE DUDLEY GROUP NHS FOUNDATION TRUST"/>
        <s v="RM3:SALFORD ROYAL NHS FOUNDATION TRUST"/>
        <s v="RNZ:SALISBURY NHS FOUNDATION TRUST"/>
        <s v="RCB:YORK TEACHING HOSPITAL NHS FOUNDATION TRUST"/>
        <s v="RE9:SOUTH TYNESIDE NHS FOUNDATION TRUST"/>
        <s v="RHM:UNIVERSITY HOSPITAL SOUTHAMPTON NHS FOUNDATION TRUST"/>
        <s v="RAJ:SOUTHEND UNIVERSITY HOSPITAL NHS FOUNDATION TRUST"/>
        <s v="RVJ:NORTH BRISTOL NHS TRUST"/>
        <s v="RVY:SOUTHPORT AND ORMSKIRK HOSPITAL NHS TRUST"/>
        <s v="RJ7:ST GEORGE'S UNIVERSITY HOSPITALS NHS FOUNDATION TRUST"/>
        <s v="R1F:ISLE OF WIGHT NHS TRUST"/>
        <s v="RTK:ASHFORD AND ST PETER'S HOSPITALS NHS FOUNDATION TRUST"/>
        <s v="RYR:WESTERN SUSSEX HOSPITALS NHS FOUNDATION TRUST"/>
        <s v="RXQ:BUCKINGHAMSHIRE HEALTHCARE NHS TRUST"/>
        <s v="RLN:CITY HOSPITALS SUNDERLAND NHS FOUNDATION TRUST"/>
        <s v="RMP:TAMESIDE HOSPITAL NHS FOUNDATION TRUST"/>
        <s v="RBV:THE CHRISTIE NHS FOUNDATION TRUST"/>
        <s v="RN3:GREAT WESTERN HOSPITALS NHS FOUNDATION TRUST"/>
        <s v="RGQ:IPSWICH HOSPITAL NHS TRUST"/>
        <s v="RGP:JAMES PAGET UNIVERSITY HOSPITALS NHS FOUNDATION TRUST"/>
        <s v="RQW:THE PRINCESS ALEXANDRA HOSPITAL NHS TRUST"/>
        <s v="RCX:THE QUEEN ELIZABETH HOSPITAL, KING'S LYNN, NHS FOUNDATION TRUST"/>
        <s v="RXR:EAST LANCASHIRE HOSPITALS NHS TRUST"/>
        <s v="RQ6:ROYAL LIVERPOOL AND BROADGREEN UNIVERSITY HOSPITALS NHS TRUST"/>
        <s v="RPY:THE ROYAL MARSDEN NHS FOUNDATION TRUST"/>
        <s v="RET:THE WALTON CENTRE NHS FOUNDATION TRUST"/>
        <s v="RA9:TORBAY AND SOUTH DEVON NHS FOUNDATION TRUST"/>
        <s v="REM:AINTREE UNIVERSITY HOSPITAL NHS FOUNDATION TRUST"/>
        <s v="RKB:UNIVERSITY HOSPITALS COVENTRY AND WARWICKSHIRE NHS TRUST"/>
        <s v="RVW:NORTH TEES AND HARTLEPOOL NHS FOUNDATION TRUST"/>
        <s v="RTF:NORTHUMBRIA HEALTHCARE NHS FOUNDATION TRUST"/>
        <s v="RWW:WARRINGTON AND HALTON HOSPITALS NHS FOUNDATION TRUST"/>
        <s v="RJC:SOUTH WARWICKSHIRE NHS FOUNDATION TRUST"/>
        <s v="RWG:WEST HERTFORDSHIRE HOSPITALS NHS TRUST"/>
        <s v="RQM:CHELSEA AND WESTMINSTER HOSPITAL NHS FOUNDATION TRUST"/>
        <s v="RGR:WEST SUFFOLK NHS FOUNDATION TRUST"/>
        <s v="RA3:WESTON AREA HEALTH NHS TRUST"/>
        <s v="RBN:ST HELENS AND KNOWSLEY HOSPITALS NHS TRUST"/>
        <s v="RKE:THE WHITTINGTON HOSPITAL NHS TRUST"/>
        <s v="RM2:UNIVERSITY HOSPITAL OF SOUTH MANCHESTER NHS FOUNDATION TRUST"/>
        <s v="RA4:YEOVIL DISTRICT HOSPITAL NHS FOUNDATION TRUST"/>
        <s v="RW5:LANCASHIRE CARE NHS FOUNDATION TRUST" u="1"/>
      </sharedItems>
    </cacheField>
    <cacheField name="Tier" numFmtId="0">
      <sharedItems count="3">
        <s v="TIER 1"/>
        <s v="TIER 3"/>
        <s v="TIER 2"/>
      </sharedItems>
    </cacheField>
    <cacheField name="Type of unit" numFmtId="0">
      <sharedItems/>
    </cacheField>
    <cacheField name="Unit name" numFmtId="0">
      <sharedItems/>
    </cacheField>
    <cacheField name="Critical care network" numFmtId="0">
      <sharedItems/>
    </cacheField>
    <cacheField name="SHA" numFmtId="0">
      <sharedItems/>
    </cacheField>
    <cacheField name="Total Number of Discharges" numFmtId="0">
      <sharedItems containsSemiMixedTypes="0" containsString="0" containsNumber="1" containsInteger="1" minValue="33" maxValue="2528"/>
    </cacheField>
    <cacheField name="Discharges within 4hrs" numFmtId="0">
      <sharedItems/>
    </cacheField>
    <cacheField name="Discharges between 4hrs and 24hrs" numFmtId="0">
      <sharedItems/>
    </cacheField>
    <cacheField name="Discharges greater than 24 hours" numFmtId="0">
      <sharedItems/>
    </cacheField>
    <cacheField name="Total bed days in excess of 24hrs delay" numFmtId="0">
      <sharedItems/>
    </cacheField>
    <cacheField name="4 hour standard" numFmtId="0">
      <sharedItems/>
    </cacheField>
    <cacheField name="4hrs – 24hrs " numFmtId="0">
      <sharedItems/>
    </cacheField>
    <cacheField name="&gt;24hrs     " numFmtId="0">
      <sharedItems/>
    </cacheField>
    <cacheField name="4hval" numFmtId="0">
      <sharedItems containsSemiMixedTypes="0" containsString="0" containsNumber="1" containsInteger="1" minValue="10" maxValue="1748"/>
    </cacheField>
    <cacheField name="4h-24hval" numFmtId="0">
      <sharedItems containsSemiMixedTypes="0" containsString="0" containsNumber="1" containsInteger="1" minValue="11" maxValue="1538"/>
    </cacheField>
    <cacheField name="24h+val" numFmtId="0">
      <sharedItems containsSemiMixedTypes="0" containsString="0" containsNumber="1" containsInteger="1" minValue="0" maxValue="78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1">
  <r>
    <x v="0"/>
    <s v="RGT"/>
    <x v="0"/>
    <x v="0"/>
    <s v="Neuro"/>
    <s v="Neurosciences Critical Care Unit"/>
    <s v="Norfolk, Suffolk and Cambridgeshire"/>
    <s v="East Of England Strategic Health Authority"/>
    <n v="198"/>
    <s v="44 (22.2)"/>
    <s v="116 (58.6)"/>
    <s v="38 (19.2)"/>
    <s v="27.54"/>
    <s v="44 (22.2)"/>
    <s v="116 (58.6)"/>
    <s v="38 (19.2)"/>
    <n v="44"/>
    <n v="116"/>
    <n v="38"/>
  </r>
  <r>
    <x v="0"/>
    <s v="RGT"/>
    <x v="0"/>
    <x v="0"/>
    <s v="ICU"/>
    <s v="John Farman Intensive Care Unit/High Dependency Unit"/>
    <s v="Norfolk, Suffolk and Cambridgeshire"/>
    <s v="East Of England Strategic Health Authority"/>
    <n v="168"/>
    <s v="34 (20.2)"/>
    <s v="98 (58.3)"/>
    <s v="36 (21.4)"/>
    <s v="34.25"/>
    <s v="34 (20.2)"/>
    <s v="98 (58.3)"/>
    <s v="36 (21.4)"/>
    <n v="34"/>
    <n v="98"/>
    <n v="36"/>
  </r>
  <r>
    <x v="1"/>
    <s v="RCF"/>
    <x v="1"/>
    <x v="1"/>
    <s v="ICU"/>
    <s v="Intensive Care Unit"/>
    <s v="West Yorkshire"/>
    <s v="Yorkshire and The Humber Strategic Health Authority"/>
    <n v="574"/>
    <s v="147 (25.6)"/>
    <s v="277 (48.3)"/>
    <s v="150 (26.1)"/>
    <s v="222.93"/>
    <s v="147 (25.6)"/>
    <s v="277 (48.3)"/>
    <s v="150 (26.1)"/>
    <n v="147"/>
    <n v="277"/>
    <n v="150"/>
  </r>
  <r>
    <x v="2"/>
    <s v="RWP"/>
    <x v="2"/>
    <x v="1"/>
    <s v="ICU"/>
    <s v="Intensive Therapy Unit"/>
    <s v="Birmingham and Black Country"/>
    <s v="West Midlands Strategic Health Authority"/>
    <n v="324"/>
    <s v="109 (33.6)"/>
    <s v="150 (46.3)"/>
    <s v="65 (20.1)"/>
    <s v="81.02"/>
    <s v="109 (33.6)"/>
    <s v="150 (46.3)"/>
    <s v="65 (20.1)"/>
    <n v="109"/>
    <n v="150"/>
    <n v="65"/>
  </r>
  <r>
    <x v="3"/>
    <s v="RBL"/>
    <x v="3"/>
    <x v="1"/>
    <s v="ICU"/>
    <s v="Intensive Care/High Dependency Unit"/>
    <s v="Cheshire and Mersey"/>
    <s v="North West Strategic Health Authority"/>
    <n v="663"/>
    <s v="137 (20.7)"/>
    <s v="483 (72.9)"/>
    <s v="43 (6.5)"/>
    <s v="63.87"/>
    <s v="137 (20.7)"/>
    <s v="483 (72.9)"/>
    <s v="43 (6.5)"/>
    <n v="137"/>
    <n v="483"/>
    <n v="43"/>
  </r>
  <r>
    <x v="4"/>
    <s v="RAL"/>
    <x v="4"/>
    <x v="0"/>
    <s v="ICU"/>
    <s v="Intensive Therapy Unit"/>
    <s v="London-North East &amp; North Central Critical Care Network"/>
    <s v="London Strategic Health Authority"/>
    <n v="650"/>
    <s v="111 (17.1)"/>
    <s v="263 (40.5)"/>
    <s v="276 (42.5)"/>
    <s v="647.09"/>
    <s v="111 (17.1)"/>
    <s v="263 (40.5)"/>
    <s v="276 (42.5)"/>
    <n v="111"/>
    <n v="263"/>
    <n v="276"/>
  </r>
  <r>
    <x v="5"/>
    <s v="RFF"/>
    <x v="5"/>
    <x v="1"/>
    <s v="HDU"/>
    <s v="Surgical High Dependency Unit"/>
    <s v="North-Trent"/>
    <s v="Yorkshire and The Humber Strategic Health Authority"/>
    <n v="436"/>
    <s v="238 (54.6)"/>
    <s v="198 (45.4)"/>
    <s v=""/>
    <s v="0.00"/>
    <s v="238 (54.6)"/>
    <s v="198 (45.4)"/>
    <s v=""/>
    <n v="238"/>
    <n v="198"/>
    <n v="0"/>
  </r>
  <r>
    <x v="5"/>
    <s v="RFF"/>
    <x v="5"/>
    <x v="1"/>
    <s v="ICU"/>
    <s v="Intensive Care / High Dependency Unit"/>
    <s v="North-Trent"/>
    <s v="Yorkshire and The Humber Strategic Health Authority"/>
    <n v="354"/>
    <s v="170 (48.0)"/>
    <s v="182 (51.4)"/>
    <s v="2 (0.6)"/>
    <s v="0.37"/>
    <s v="170 (48.0)"/>
    <s v="182 (51.4)"/>
    <s v="2 (0.6)"/>
    <n v="170"/>
    <n v="182"/>
    <n v="2"/>
  </r>
  <r>
    <x v="6"/>
    <s v="RDD"/>
    <x v="6"/>
    <x v="1"/>
    <s v="ICU"/>
    <s v="Intensive Care Unit"/>
    <s v="Essex"/>
    <s v="East Of England Strategic Health Authority"/>
    <n v="467"/>
    <s v="116 (24.8)"/>
    <s v="233 (49.9)"/>
    <s v="118 (25.3)"/>
    <s v="125.11"/>
    <s v="116 (24.8)"/>
    <s v="233 (49.9)"/>
    <s v="118 (25.3)"/>
    <n v="116"/>
    <n v="233"/>
    <n v="118"/>
  </r>
  <r>
    <x v="7"/>
    <s v="RN5"/>
    <x v="7"/>
    <x v="1"/>
    <s v="ICU"/>
    <s v="Intensive Care Unit"/>
    <s v="South Central"/>
    <s v="South Central Strategic Health Authority"/>
    <n v="690"/>
    <s v="199 (28.8)"/>
    <s v="427 (61.9)"/>
    <s v="64 (9.3)"/>
    <s v="86.59"/>
    <s v="199 (28.8)"/>
    <s v="427 (61.9)"/>
    <s v="64 (9.3)"/>
    <n v="199"/>
    <n v="427"/>
    <n v="64"/>
  </r>
  <r>
    <x v="8"/>
    <s v="RP5"/>
    <x v="8"/>
    <x v="1"/>
    <s v="ICU"/>
    <s v="Department of Critical Care"/>
    <s v="North-Trent"/>
    <s v="Yorkshire and The Humber Strategic Health Authority"/>
    <n v="220"/>
    <s v="126 (57.3)"/>
    <s v="73 (33.2)"/>
    <s v="21 (9.5)"/>
    <s v="31.11"/>
    <s v="126 (57.3)"/>
    <s v="73 (33.2)"/>
    <s v="21 (9.5)"/>
    <n v="126"/>
    <n v="73"/>
    <n v="21"/>
  </r>
  <r>
    <x v="9"/>
    <s v="RC1"/>
    <x v="9"/>
    <x v="1"/>
    <s v="ICU"/>
    <s v="Critical Care Complex"/>
    <s v="Herts and Beds"/>
    <s v="East Of England Strategic Health Authority"/>
    <n v="397"/>
    <s v="69 (17.4)"/>
    <s v="146 (36.8)"/>
    <s v="182 (45.8)"/>
    <s v="407.65"/>
    <s v="69 (17.4)"/>
    <s v="146 (36.8)"/>
    <s v="182 (45.8)"/>
    <n v="69"/>
    <n v="146"/>
    <n v="182"/>
  </r>
  <r>
    <x v="10"/>
    <s v="RR1"/>
    <x v="10"/>
    <x v="2"/>
    <s v="ICU"/>
    <s v="Intensive Care Unit"/>
    <s v="Birmingham and Black Country"/>
    <s v="West Midlands Strategic Health Authority"/>
    <n v="1200"/>
    <s v="164 (13.7)"/>
    <s v="1,006 (83.8)"/>
    <s v="30 (2.5)"/>
    <s v="17.52"/>
    <s v="164 (13.7)"/>
    <s v="1,006 (83.8)"/>
    <s v="30 (2.5)"/>
    <n v="164"/>
    <n v="1006"/>
    <n v="30"/>
  </r>
  <r>
    <x v="11"/>
    <s v="RXL"/>
    <x v="11"/>
    <x v="2"/>
    <s v="ICU"/>
    <s v="Intensive Care Unit"/>
    <s v="Lancashire and South Cumbria"/>
    <s v="North West Strategic Health Authority"/>
    <n v="801"/>
    <s v="351 (43.8)"/>
    <s v="419 (52.3)"/>
    <s v="31 (3.9)"/>
    <s v="36.89"/>
    <s v="351 (43.8)"/>
    <s v="419 (52.3)"/>
    <s v="31 (3.9)"/>
    <n v="351"/>
    <n v="419"/>
    <n v="31"/>
  </r>
  <r>
    <x v="12"/>
    <s v="RAE"/>
    <x v="12"/>
    <x v="1"/>
    <s v="ICU"/>
    <s v="Intensive Care Unit/High Dependency Unit"/>
    <s v="West Yorkshire"/>
    <s v="Yorkshire and The Humber Strategic Health Authority"/>
    <n v="844"/>
    <s v="280 (33.2)"/>
    <s v="349 (41.4)"/>
    <s v="215 (25.5)"/>
    <s v="307.97"/>
    <s v="280 (33.2)"/>
    <s v="349 (41.4)"/>
    <s v="215 (25.5)"/>
    <n v="280"/>
    <n v="349"/>
    <n v="215"/>
  </r>
  <r>
    <x v="13"/>
    <s v="RA7"/>
    <x v="13"/>
    <x v="0"/>
    <s v="ICU"/>
    <s v="Intensive Therapy/High Dependency Unit"/>
    <s v="South West Critical Care Network"/>
    <s v="South West Strategic Health Authority"/>
    <n v="1017"/>
    <s v="209 (20.6)"/>
    <s v="634 (62.3)"/>
    <s v="174 (17.1)"/>
    <s v="158.27"/>
    <s v="209 (20.6)"/>
    <s v="634 (62.3)"/>
    <s v="174 (17.1)"/>
    <n v="209"/>
    <n v="634"/>
    <n v="174"/>
  </r>
  <r>
    <x v="14"/>
    <s v="RQ8"/>
    <x v="14"/>
    <x v="1"/>
    <s v="ICU"/>
    <s v="Intensive Care Unit"/>
    <s v="Essex"/>
    <s v="East Of England Strategic Health Authority"/>
    <n v="621"/>
    <s v="118 (19.0)"/>
    <s v="493 (79.4)"/>
    <s v="10 (1.6)"/>
    <s v="12.85"/>
    <s v="118 (19.0)"/>
    <s v="493 (79.4)"/>
    <s v="10 (1.6)"/>
    <n v="118"/>
    <n v="493"/>
    <n v="10"/>
  </r>
  <r>
    <x v="15"/>
    <s v="RWY"/>
    <x v="15"/>
    <x v="1"/>
    <s v="ICU"/>
    <s v="Intensive Care Unit"/>
    <s v="West Yorkshire"/>
    <s v="Yorkshire and The Humber Strategic Health Authority"/>
    <n v="184"/>
    <s v="85 (46.2)"/>
    <s v="73 (39.7)"/>
    <s v="26 (14.1)"/>
    <s v="24.40"/>
    <s v="85 (46.2)"/>
    <s v="73 (39.7)"/>
    <s v="26 (14.1)"/>
    <n v="85"/>
    <n v="73"/>
    <n v="26"/>
  </r>
  <r>
    <x v="16"/>
    <s v="RWA"/>
    <x v="16"/>
    <x v="2"/>
    <s v="Cardio"/>
    <s v="GICU 1"/>
    <s v="North Yorkshire and Humberside"/>
    <s v="Yorkshire and The Humber Strategic Health Authority"/>
    <n v="823"/>
    <s v="691 (84.0)"/>
    <s v="114 (13.9)"/>
    <s v="18 (2.2)"/>
    <s v="19.33"/>
    <s v="691 (84.0)"/>
    <s v="114 (13.9)"/>
    <s v="18 (2.2)"/>
    <n v="691"/>
    <n v="114"/>
    <n v="18"/>
  </r>
  <r>
    <x v="16"/>
    <s v="RWA"/>
    <x v="16"/>
    <x v="2"/>
    <s v="ICU"/>
    <s v="GICU 2 &amp; 3"/>
    <s v="North Yorkshire and Humberside"/>
    <s v="Yorkshire and The Humber Strategic Health Authority"/>
    <n v="660"/>
    <s v="582 (88.2)"/>
    <s v="68 (10.3)"/>
    <s v="10 (1.5)"/>
    <s v="5.01"/>
    <s v="582 (88.2)"/>
    <s v="68 (10.3)"/>
    <s v="10 (1.5)"/>
    <n v="582"/>
    <n v="68"/>
    <n v="10"/>
  </r>
  <r>
    <x v="17"/>
    <s v="R1K"/>
    <x v="17"/>
    <x v="1"/>
    <s v="ICU"/>
    <s v="Intensive Care Unit"/>
    <s v="North West London"/>
    <s v="London Strategic Health Authority"/>
    <n v="60"/>
    <s v="27 (45.0)"/>
    <s v="28 (46.7)"/>
    <s v="5 (8.3)"/>
    <s v="2.87"/>
    <s v="27 (45.0)"/>
    <s v="28 (46.7)"/>
    <s v="5 (8.3)"/>
    <n v="27"/>
    <n v="28"/>
    <n v="5"/>
  </r>
  <r>
    <x v="18"/>
    <s v="RYJ"/>
    <x v="18"/>
    <x v="0"/>
    <s v="ICU/Neuro"/>
    <s v="General Adult Critical Care Unit"/>
    <s v="North West London"/>
    <s v="London Strategic Health Authority"/>
    <n v="614"/>
    <s v="232 (37.8)"/>
    <s v="336 (54.7)"/>
    <s v="46 (7.5)"/>
    <s v="44.01"/>
    <s v="232 (37.8)"/>
    <s v="336 (54.7)"/>
    <s v="46 (7.5)"/>
    <n v="232"/>
    <n v="336"/>
    <n v="46"/>
  </r>
  <r>
    <x v="19"/>
    <s v="R1J"/>
    <x v="19"/>
    <x v="1"/>
    <s v="ICU"/>
    <s v="Critical Care Services ITU/HDU"/>
    <s v="South West Critical Care Network"/>
    <s v="South West Strategic Health Authority"/>
    <n v="285"/>
    <s v="157 (55.1)"/>
    <s v="107 (37.5)"/>
    <s v="21 (7.4)"/>
    <s v="7.24"/>
    <s v="157 (55.1)"/>
    <s v="107 (37.5)"/>
    <s v="21 (7.4)"/>
    <n v="157"/>
    <n v="107"/>
    <n v="21"/>
  </r>
  <r>
    <x v="20"/>
    <s v="RFS"/>
    <x v="20"/>
    <x v="1"/>
    <s v="HDU"/>
    <s v="High Dependency Unit"/>
    <s v="North-Trent"/>
    <s v="East Midlands Strategic Health Authority"/>
    <n v="851"/>
    <s v="546 (64.2)"/>
    <s v="233 (27.4)"/>
    <s v="72 (8.5)"/>
    <s v="44.91"/>
    <s v="546 (64.2)"/>
    <s v="233 (27.4)"/>
    <s v="72 (8.5)"/>
    <n v="546"/>
    <n v="233"/>
    <n v="72"/>
  </r>
  <r>
    <x v="20"/>
    <s v="RFS"/>
    <x v="20"/>
    <x v="1"/>
    <s v="ICU"/>
    <s v="Intensive Care Unit"/>
    <s v="North-Trent"/>
    <s v="East Midlands Strategic Health Authority"/>
    <n v="309"/>
    <s v="220 (71.2)"/>
    <s v="69 (22.3)"/>
    <s v="20 (6.5)"/>
    <s v="12.90"/>
    <s v="220 (71.2)"/>
    <s v="69 (22.3)"/>
    <s v="20 (6.5)"/>
    <n v="220"/>
    <n v="69"/>
    <n v="20"/>
  </r>
  <r>
    <x v="21"/>
    <s v="RXN"/>
    <x v="21"/>
    <x v="2"/>
    <s v="ICU"/>
    <s v="Intensive Care/High Dependency Unit"/>
    <s v="Lancashire and South Cumbria"/>
    <s v="North West Strategic Health Authority"/>
    <n v="123"/>
    <s v="42 (34.1)"/>
    <s v="50 (40.7)"/>
    <s v="31 (25.2)"/>
    <s v="37.85"/>
    <s v="42 (34.1)"/>
    <s v="50 (40.7)"/>
    <s v="31 (25.2)"/>
    <n v="42"/>
    <n v="50"/>
    <n v="31"/>
  </r>
  <r>
    <x v="22"/>
    <s v="RTH"/>
    <x v="22"/>
    <x v="0"/>
    <s v="ICU"/>
    <s v="Intensive Care Unit"/>
    <s v="South Central"/>
    <s v="South Central Strategic Health Authority"/>
    <n v="566"/>
    <s v="493 (87.1)"/>
    <s v="60 (10.6)"/>
    <s v="13 (2.3)"/>
    <s v="6.03"/>
    <s v="493 (87.1)"/>
    <s v="60 (10.6)"/>
    <s v="13 (2.3)"/>
    <n v="493"/>
    <n v="60"/>
    <n v="13"/>
  </r>
  <r>
    <x v="23"/>
    <s v="RXK"/>
    <x v="23"/>
    <x v="1"/>
    <s v="ICU"/>
    <s v="Critical Care Services"/>
    <s v="Birmingham and Black Country"/>
    <s v="West Midlands Strategic Health Authority"/>
    <n v="584"/>
    <s v="193 (33.0)"/>
    <s v="372 (63.7)"/>
    <s v="19 (3.3)"/>
    <s v="10.27"/>
    <s v="193 (33.0)"/>
    <s v="372 (63.7)"/>
    <s v="19 (3.3)"/>
    <n v="193"/>
    <n v="372"/>
    <n v="19"/>
  </r>
  <r>
    <x v="24"/>
    <s v="RDE"/>
    <x v="24"/>
    <x v="1"/>
    <s v="ICU"/>
    <s v="Intensive Care Unit"/>
    <s v="Essex"/>
    <s v="East Of England Strategic Health Authority"/>
    <n v="511"/>
    <s v="136 (26.6)"/>
    <s v="218 (42.7)"/>
    <s v="157 (30.7)"/>
    <s v="256.43"/>
    <s v="136 (26.6)"/>
    <s v="218 (42.7)"/>
    <s v="157 (30.7)"/>
    <n v="136"/>
    <n v="218"/>
    <n v="157"/>
  </r>
  <r>
    <x v="25"/>
    <s v="RXC"/>
    <x v="25"/>
    <x v="1"/>
    <s v="ICU"/>
    <s v="Intensive Care Unit"/>
    <s v="Sussex"/>
    <s v="South East Coast Critical Care Network"/>
    <n v="464"/>
    <s v="214 (46.1)"/>
    <s v="145 (31.3)"/>
    <s v="105 (22.6)"/>
    <s v="135.68"/>
    <s v="214 (46.1)"/>
    <s v="145 (31.3)"/>
    <s v="105 (22.6)"/>
    <n v="214"/>
    <n v="145"/>
    <n v="105"/>
  </r>
  <r>
    <x v="26"/>
    <s v="RJR"/>
    <x v="26"/>
    <x v="1"/>
    <s v="ICU"/>
    <s v="Intensive Care Unit"/>
    <s v="Cheshire and Mersey"/>
    <s v="North West Strategic Health Authority"/>
    <n v="670"/>
    <s v="301 (44.9)"/>
    <s v="220 (32.8)"/>
    <s v="149 (22.2)"/>
    <s v="165.60"/>
    <s v="301 (44.9)"/>
    <s v="220 (32.8)"/>
    <s v="149 (22.2)"/>
    <n v="301"/>
    <n v="220"/>
    <n v="149"/>
  </r>
  <r>
    <x v="27"/>
    <s v="RJE"/>
    <x v="27"/>
    <x v="2"/>
    <s v="HDU"/>
    <s v="Critical Care Unit"/>
    <s v="North West Midlands"/>
    <s v="West Midlands Strategic Health Authority"/>
    <n v="365"/>
    <s v="85 (23.3)"/>
    <s v="170 (46.6)"/>
    <s v="110 (30.1)"/>
    <s v="145.49"/>
    <s v="85 (23.3)"/>
    <s v="170 (46.6)"/>
    <s v="110 (30.1)"/>
    <n v="85"/>
    <n v="170"/>
    <n v="110"/>
  </r>
  <r>
    <x v="28"/>
    <s v="RJ6"/>
    <x v="28"/>
    <x v="1"/>
    <s v="ICU"/>
    <s v="Critical Care Unit"/>
    <s v="South London"/>
    <s v="London Strategic Health Authority"/>
    <n v="416"/>
    <s v="128 (30.8)"/>
    <s v="199 (47.8)"/>
    <s v="89 (21.4)"/>
    <s v="205.89"/>
    <s v="128 (30.8)"/>
    <s v="199 (47.8)"/>
    <s v="89 (21.4)"/>
    <n v="128"/>
    <n v="199"/>
    <n v="89"/>
  </r>
  <r>
    <x v="29"/>
    <s v="RNL"/>
    <x v="29"/>
    <x v="1"/>
    <s v="ICU"/>
    <s v="Intensive Therapy Unit"/>
    <s v="North of England Critical Care Network"/>
    <s v="North East Strategic Health Authority"/>
    <n v="622"/>
    <s v="575 (92.4)"/>
    <s v="34 (5.5)"/>
    <s v="13 (2.1)"/>
    <s v="16.35"/>
    <s v="575 (92.4)"/>
    <s v="34 (5.5)"/>
    <s v="13 (2.1)"/>
    <n v="575"/>
    <n v="34"/>
    <n v="13"/>
  </r>
  <r>
    <x v="30"/>
    <s v="RN7"/>
    <x v="30"/>
    <x v="1"/>
    <s v="ICU"/>
    <s v="Intensive Care Unit/High Dependency Unit"/>
    <s v="Kent &amp; Medway"/>
    <s v="South East Coast Critical Care Network"/>
    <n v="523"/>
    <s v="107 (20.5)"/>
    <s v="250 (47.8)"/>
    <s v="166 (31.7)"/>
    <s v="157.21"/>
    <s v="107 (20.5)"/>
    <s v="250 (47.8)"/>
    <s v="166 (31.7)"/>
    <n v="107"/>
    <n v="250"/>
    <n v="166"/>
  </r>
  <r>
    <x v="31"/>
    <s v="RXP"/>
    <x v="31"/>
    <x v="1"/>
    <s v="ICU"/>
    <s v="Critical Care Unit"/>
    <s v="North of England Critical Care Network"/>
    <s v="North East Strategic Health Authority"/>
    <n v="531"/>
    <s v="108 (20.3)"/>
    <s v="310 (58.4)"/>
    <s v="113 (21.3)"/>
    <s v="121.18"/>
    <s v="108 (20.3)"/>
    <s v="310 (58.4)"/>
    <s v="113 (21.3)"/>
    <n v="108"/>
    <n v="310"/>
    <n v="113"/>
  </r>
  <r>
    <x v="32"/>
    <s v="RK9"/>
    <x v="32"/>
    <x v="2"/>
    <s v="ICU/Neuro"/>
    <s v="Critical Care Unit"/>
    <s v="South West Critical Care Network"/>
    <s v="South West Strategic Health Authority"/>
    <n v="1413"/>
    <s v="364 (25.8)"/>
    <s v="799 (56.5)"/>
    <s v="250 (17.7)"/>
    <s v="244.25"/>
    <s v="364 (25.8)"/>
    <s v="799 (56.5)"/>
    <s v="250 (17.7)"/>
    <n v="364"/>
    <n v="799"/>
    <n v="250"/>
  </r>
  <r>
    <x v="33"/>
    <s v="RXF"/>
    <x v="33"/>
    <x v="1"/>
    <s v="ICU"/>
    <s v="Intensive Care Unit"/>
    <s v="West Yorkshire"/>
    <s v="Yorkshire and The Humber Strategic Health Authority"/>
    <n v="220"/>
    <s v="106 (48.2)"/>
    <s v="98 (44.5)"/>
    <s v="16 (7.3)"/>
    <s v="7.52"/>
    <s v="106 (48.2)"/>
    <s v="98 (44.5)"/>
    <s v="16 (7.3)"/>
    <n v="106"/>
    <n v="98"/>
    <n v="16"/>
  </r>
  <r>
    <x v="34"/>
    <s v="RJL"/>
    <x v="34"/>
    <x v="1"/>
    <s v="ICU"/>
    <s v="Intensive Care Unit"/>
    <s v="North Yorkshire and Humberside"/>
    <s v="Yorkshire and The Humber Strategic Health Authority"/>
    <n v="336"/>
    <s v="157 (46.7)"/>
    <s v="124 (36.9)"/>
    <s v="55 (16.4)"/>
    <s v="52.85"/>
    <s v="157 (46.7)"/>
    <s v="124 (36.9)"/>
    <s v="55 (16.4)"/>
    <n v="157"/>
    <n v="124"/>
    <n v="55"/>
  </r>
  <r>
    <x v="35"/>
    <s v="RP5"/>
    <x v="8"/>
    <x v="1"/>
    <s v="ICU"/>
    <s v="Department of Critical Care"/>
    <s v="North-Trent"/>
    <s v="Yorkshire and The Humber Strategic Health Authority"/>
    <n v="791"/>
    <s v="331 (41.8)"/>
    <s v="215 (27.2)"/>
    <s v="245 (31.0)"/>
    <s v="398.28"/>
    <s v="331 (41.8)"/>
    <s v="215 (27.2)"/>
    <s v="245 (31.0)"/>
    <n v="331"/>
    <n v="215"/>
    <n v="245"/>
  </r>
  <r>
    <x v="36"/>
    <s v="RBD"/>
    <x v="35"/>
    <x v="1"/>
    <s v="ICU"/>
    <s v="Intensive Care/High Dependency Unit"/>
    <s v="South Central"/>
    <s v="South West Strategic Health Authority"/>
    <n v="568"/>
    <s v="180 (31.7)"/>
    <s v="339 (59.7)"/>
    <s v="49 (8.6)"/>
    <s v="26.60"/>
    <s v="180 (31.7)"/>
    <s v="339 (59.7)"/>
    <s v="49 (8.6)"/>
    <n v="180"/>
    <n v="339"/>
    <n v="49"/>
  </r>
  <r>
    <x v="37"/>
    <s v="R1K"/>
    <x v="17"/>
    <x v="1"/>
    <s v="ICU"/>
    <s v="Intensive Care Unit"/>
    <s v="North West London"/>
    <s v="London Strategic Health Authority"/>
    <n v="354"/>
    <s v="60 (16.9)"/>
    <s v="253 (71.5)"/>
    <s v="41 (11.6)"/>
    <s v="47.95"/>
    <s v="60 (16.9)"/>
    <s v="253 (71.5)"/>
    <s v="41 (11.6)"/>
    <n v="60"/>
    <n v="253"/>
    <n v="41"/>
  </r>
  <r>
    <x v="38"/>
    <s v="RTP"/>
    <x v="36"/>
    <x v="1"/>
    <s v="ICU"/>
    <s v="Intensive Care/High Dependency Unit"/>
    <s v="Surrey Wide"/>
    <s v="South East Coast Critical Care Network"/>
    <n v="694"/>
    <s v="187 (26.9)"/>
    <s v="264 (38.0)"/>
    <s v="243 (35.0)"/>
    <s v="460.57"/>
    <s v="187 (26.9)"/>
    <s v="264 (38.0)"/>
    <s v="243 (35.0)"/>
    <n v="187"/>
    <n v="264"/>
    <n v="243"/>
  </r>
  <r>
    <x v="39"/>
    <s v="RXC"/>
    <x v="25"/>
    <x v="1"/>
    <s v="ICU"/>
    <s v="Intensive Care Unit"/>
    <s v="Sussex"/>
    <s v="South East Coast Critical Care Network"/>
    <n v="229"/>
    <s v="105 (45.9)"/>
    <s v="63 (27.5)"/>
    <s v="61 (26.6)"/>
    <s v="92.81"/>
    <s v="105 (45.9)"/>
    <s v="63 (27.5)"/>
    <s v="61 (26.6)"/>
    <n v="105"/>
    <n v="63"/>
    <n v="61"/>
  </r>
  <r>
    <x v="40"/>
    <s v="RVR"/>
    <x v="37"/>
    <x v="1"/>
    <s v="ICU"/>
    <s v="Intensive Care/High Dependency Unit"/>
    <s v="South London"/>
    <s v="London Strategic Health Authority"/>
    <n v="533"/>
    <s v="154 (28.9)"/>
    <s v="233 (43.7)"/>
    <s v="146 (27.4)"/>
    <s v="289.47"/>
    <s v="154 (28.9)"/>
    <s v="233 (43.7)"/>
    <s v="146 (27.4)"/>
    <n v="154"/>
    <n v="233"/>
    <n v="146"/>
  </r>
  <r>
    <x v="41"/>
    <s v="RW6"/>
    <x v="38"/>
    <x v="2"/>
    <s v="ICU"/>
    <s v="Intensive Care/High Dependency Unit"/>
    <s v="Greater Manchester"/>
    <s v="North West Strategic Health Authority"/>
    <n v="201"/>
    <s v="82 (40.8)"/>
    <s v="59 (29.4)"/>
    <s v="60 (29.9)"/>
    <s v="75.78"/>
    <s v="82 (40.8)"/>
    <s v="59 (29.4)"/>
    <s v="60 (29.9)"/>
    <n v="82"/>
    <n v="59"/>
    <n v="60"/>
  </r>
  <r>
    <x v="42"/>
    <s v="RTD"/>
    <x v="39"/>
    <x v="0"/>
    <s v="ICU"/>
    <s v="Ward 37 ICCU"/>
    <s v="North of England Critical Care Network"/>
    <s v="North East Strategic Health Authority"/>
    <n v="1356"/>
    <s v="422 (31.1)"/>
    <s v="796 (58.7)"/>
    <s v="138 (10.2)"/>
    <s v="172.82"/>
    <s v="422 (31.1)"/>
    <s v="796 (58.7)"/>
    <s v="138 (10.2)"/>
    <n v="422"/>
    <n v="796"/>
    <n v="138"/>
  </r>
  <r>
    <x v="42"/>
    <s v="RTD"/>
    <x v="39"/>
    <x v="0"/>
    <s v="Cardio"/>
    <s v="Ward 21 CITU"/>
    <s v="North of England Critical Care Network"/>
    <s v="North East Strategic Health Authority"/>
    <n v="945"/>
    <s v="686 (72.6)"/>
    <s v="226 (23.9)"/>
    <s v="33 (3.5)"/>
    <s v="36.43"/>
    <s v="686 (72.6)"/>
    <s v="226 (23.9)"/>
    <s v="33 (3.5)"/>
    <n v="686"/>
    <n v="226"/>
    <n v="33"/>
  </r>
  <r>
    <x v="43"/>
    <s v="RA7"/>
    <x v="13"/>
    <x v="0"/>
    <s v="ICU/Neuro"/>
    <s v="Intensive Care/ High Dependency Unit"/>
    <s v="South West Critical Care Network"/>
    <s v="South West Strategic Health Authority"/>
    <n v="96"/>
    <s v="33 (34.4)"/>
    <s v="43 (44.8)"/>
    <s v="20 (20.8)"/>
    <s v="26.55"/>
    <s v="33 (34.4)"/>
    <s v="43 (44.8)"/>
    <s v="20 (20.8)"/>
    <n v="33"/>
    <n v="43"/>
    <n v="20"/>
  </r>
  <r>
    <x v="44"/>
    <s v="RTR"/>
    <x v="40"/>
    <x v="2"/>
    <s v="ICU"/>
    <s v="Intensive Therapy/High Dependency Unit"/>
    <s v="North of England Critical Care Network"/>
    <s v="North East Strategic Health Authority"/>
    <n v="194"/>
    <s v="141 (72.7)"/>
    <s v="42 (21.6)"/>
    <s v="11 (5.7)"/>
    <s v="7.64"/>
    <s v="141 (72.7)"/>
    <s v="42 (21.6)"/>
    <s v="11 (5.7)"/>
    <n v="141"/>
    <n v="42"/>
    <n v="11"/>
  </r>
  <r>
    <x v="45"/>
    <s v="RDU"/>
    <x v="41"/>
    <x v="1"/>
    <s v="ICU"/>
    <s v="Intensive Care/High Dependency Unit"/>
    <s v="Surrey Wide"/>
    <s v="South East Coast Critical Care Network"/>
    <n v="585"/>
    <s v="134 (22.9)"/>
    <s v="215 (36.8)"/>
    <s v="236 (40.3)"/>
    <s v="392.13"/>
    <s v="134 (22.9)"/>
    <s v="215 (36.8)"/>
    <s v="236 (40.3)"/>
    <n v="134"/>
    <n v="215"/>
    <n v="236"/>
  </r>
  <r>
    <x v="46"/>
    <s v="RTX"/>
    <x v="42"/>
    <x v="1"/>
    <s v="ICU"/>
    <s v="Intensive Care/High Dependency Unit"/>
    <s v="Lancashire and South Cumbria"/>
    <s v="North West Strategic Health Authority"/>
    <n v="300"/>
    <s v="187 (62.3)"/>
    <s v="74 (24.7)"/>
    <s v="39 (13.0)"/>
    <s v="52.65"/>
    <s v="187 (62.3)"/>
    <s v="74 (24.7)"/>
    <s v="39 (13.0)"/>
    <n v="187"/>
    <n v="74"/>
    <n v="39"/>
  </r>
  <r>
    <x v="47"/>
    <s v="RLT"/>
    <x v="43"/>
    <x v="1"/>
    <s v="ICU"/>
    <s v="Intensive Therapy Unit"/>
    <s v="Central England"/>
    <s v="West Midlands Strategic Health Authority"/>
    <n v="419"/>
    <s v="287 (68.5)"/>
    <s v="97 (23.2)"/>
    <s v="35 (8.4)"/>
    <s v="21.83"/>
    <s v="287 (68.5)"/>
    <s v="97 (23.2)"/>
    <s v="35 (8.4)"/>
    <n v="287"/>
    <n v="97"/>
    <n v="35"/>
  </r>
  <r>
    <x v="48"/>
    <s v="RWE"/>
    <x v="44"/>
    <x v="0"/>
    <s v="Cardio"/>
    <s v="Adult Intensive Care Unit"/>
    <s v="Central England"/>
    <s v="East Midlands Strategic Health Authority"/>
    <n v="1546"/>
    <s v="1,217 (78.7)"/>
    <s v="249 (16.1)"/>
    <s v="80 (5.2)"/>
    <s v="44.72"/>
    <s v="1,217 (78.7)"/>
    <s v="249 (16.1)"/>
    <s v="80 (5.2)"/>
    <n v="1217"/>
    <n v="249"/>
    <n v="80"/>
  </r>
  <r>
    <x v="49"/>
    <s v="RTE"/>
    <x v="45"/>
    <x v="2"/>
    <s v="ICU"/>
    <s v="Intensive Care/High Dependency Unit"/>
    <s v="South West Critical Care Network"/>
    <s v="South West Strategic Health Authority"/>
    <n v="475"/>
    <s v="112 (23.6)"/>
    <s v="282 (59.4)"/>
    <s v="81 (17.1)"/>
    <s v="69.15"/>
    <s v="112 (23.6)"/>
    <s v="282 (59.4)"/>
    <s v="81 (17.1)"/>
    <n v="112"/>
    <n v="282"/>
    <n v="81"/>
  </r>
  <r>
    <x v="50"/>
    <s v="RR1"/>
    <x v="10"/>
    <x v="2"/>
    <s v="ICU"/>
    <s v="Intensive Therapy Unit"/>
    <s v="Birmingham and Black Country"/>
    <s v="West Midlands Strategic Health Authority"/>
    <n v="499"/>
    <s v="93 (18.6)"/>
    <s v="327 (65.5)"/>
    <s v="79 (15.8)"/>
    <s v="87.80"/>
    <s v="93 (18.6)"/>
    <s v="327 (65.5)"/>
    <s v="79 (15.8)"/>
    <n v="93"/>
    <n v="327"/>
    <n v="79"/>
  </r>
  <r>
    <x v="51"/>
    <s v="RJ1"/>
    <x v="46"/>
    <x v="0"/>
    <s v="ICU"/>
    <s v="Intensive Care Unit"/>
    <s v="South London"/>
    <s v="London Strategic Health Authority"/>
    <n v="1004"/>
    <s v="743 (74.0)"/>
    <s v="214 (21.3)"/>
    <s v="47 (4.7)"/>
    <s v="84.23"/>
    <s v="743 (74.0)"/>
    <s v="214 (21.3)"/>
    <s v="47 (4.7)"/>
    <n v="743"/>
    <n v="214"/>
    <n v="47"/>
  </r>
  <r>
    <x v="52"/>
    <s v="RYJ"/>
    <x v="18"/>
    <x v="0"/>
    <s v="ICU"/>
    <s v="General Adult Critical Care Unit"/>
    <s v="North West London"/>
    <s v="London Strategic Health Authority"/>
    <n v="475"/>
    <s v="152 (32.0)"/>
    <s v="293 (61.7)"/>
    <s v="30 (6.3)"/>
    <s v="21.04"/>
    <s v="152 (32.0)"/>
    <s v="293 (61.7)"/>
    <s v="30 (6.3)"/>
    <n v="152"/>
    <n v="293"/>
    <n v="30"/>
  </r>
  <r>
    <x v="53"/>
    <s v="RCD"/>
    <x v="47"/>
    <x v="1"/>
    <s v="ICU"/>
    <s v="Intensive Care/High Dependency Unit"/>
    <s v="North Yorkshire and Humberside"/>
    <s v="Yorkshire and The Humber Strategic Health Authority"/>
    <n v="392"/>
    <s v="108 (27.6)"/>
    <s v="256 (65.3)"/>
    <s v="28 (7.1)"/>
    <s v="19.71"/>
    <s v="108 (27.6)"/>
    <s v="256 (65.3)"/>
    <s v="28 (7.1)"/>
    <n v="108"/>
    <n v="256"/>
    <n v="28"/>
  </r>
  <r>
    <x v="54"/>
    <s v="RLQ"/>
    <x v="48"/>
    <x v="1"/>
    <s v="ICU"/>
    <s v="Intensive Therapy Unit"/>
    <s v="Birmingham and Black Country"/>
    <s v="West Midlands Strategic Health Authority"/>
    <n v="374"/>
    <s v="90 (24.1)"/>
    <s v="194 (51.9)"/>
    <s v="90 (24.1)"/>
    <s v="126.71"/>
    <s v="90 (24.1)"/>
    <s v="194 (51.9)"/>
    <s v="90 (24.1)"/>
    <n v="90"/>
    <n v="194"/>
    <n v="90"/>
  </r>
  <r>
    <x v="55"/>
    <s v="RQQ"/>
    <x v="49"/>
    <x v="1"/>
    <s v="ICU"/>
    <s v="Intensive/Coronary Care Unit"/>
    <s v="Norfolk, Suffolk and Cambridgeshire"/>
    <s v="East Of England Strategic Health Authority"/>
    <n v="515"/>
    <s v="250 (48.5)"/>
    <s v="165 (32.0)"/>
    <s v="100 (19.4)"/>
    <s v="135.27"/>
    <s v="250 (48.5)"/>
    <s v="165 (32.0)"/>
    <s v="100 (19.4)"/>
    <n v="250"/>
    <n v="165"/>
    <n v="100"/>
  </r>
  <r>
    <x v="56"/>
    <s v="RQX"/>
    <x v="50"/>
    <x v="1"/>
    <s v="ICU"/>
    <s v="Intensive Care/High Dependency Unit"/>
    <s v="London-North East &amp; North Central Critical Care Network"/>
    <s v="London Strategic Health Authority"/>
    <n v="435"/>
    <s v="193 (44.4)"/>
    <s v="146 (33.6)"/>
    <s v="96 (22.1)"/>
    <s v="104.05"/>
    <s v="193 (44.4)"/>
    <s v="146 (33.6)"/>
    <s v="96 (22.1)"/>
    <n v="193"/>
    <n v="146"/>
    <n v="96"/>
  </r>
  <r>
    <x v="57"/>
    <s v="RHW"/>
    <x v="51"/>
    <x v="1"/>
    <s v="ICU"/>
    <s v="Critical Care Unit"/>
    <s v="South Central"/>
    <s v="South Central Strategic Health Authority"/>
    <n v="397"/>
    <s v="243 (61.2)"/>
    <s v="57 (14.4)"/>
    <s v="97 (24.4)"/>
    <s v="256.34"/>
    <s v="243 (61.2)"/>
    <s v="57 (14.4)"/>
    <s v="97 (24.4)"/>
    <n v="243"/>
    <n v="57"/>
    <n v="97"/>
  </r>
  <r>
    <x v="58"/>
    <s v="RWY"/>
    <x v="15"/>
    <x v="1"/>
    <s v="ICU"/>
    <s v="Intensive Care Unit"/>
    <s v="West Yorkshire"/>
    <s v="Yorkshire and The Humber Strategic Health Authority"/>
    <n v="351"/>
    <s v="124 (35.3)"/>
    <s v="167 (47.6)"/>
    <s v="60 (17.1)"/>
    <s v="51.01"/>
    <s v="124 (35.3)"/>
    <s v="167 (47.6)"/>
    <s v="60 (17.1)"/>
    <n v="124"/>
    <n v="167"/>
    <n v="60"/>
  </r>
  <r>
    <x v="59"/>
    <s v="RWA"/>
    <x v="16"/>
    <x v="2"/>
    <s v="ICU/Neuro"/>
    <s v="Critical Care 30 and 300"/>
    <s v="North Yorkshire and Humberside"/>
    <s v="Yorkshire and The Humber Strategic Health Authority"/>
    <n v="1419"/>
    <s v="784 (55.3)"/>
    <s v="576 (40.6)"/>
    <s v="59 (4.2)"/>
    <s v="24.02"/>
    <s v="784 (55.3)"/>
    <s v="576 (40.6)"/>
    <s v="59 (4.2)"/>
    <n v="784"/>
    <n v="576"/>
    <n v="59"/>
  </r>
  <r>
    <x v="60"/>
    <s v="RTH"/>
    <x v="22"/>
    <x v="0"/>
    <s v="ICU"/>
    <s v="Adult Intensive Care Unit"/>
    <s v="South Central"/>
    <s v="South Central Strategic Health Authority"/>
    <n v="702"/>
    <s v="510 (72.6)"/>
    <s v="152 (21.7)"/>
    <s v="40 (5.7)"/>
    <s v="51.88"/>
    <s v="510 (72.6)"/>
    <s v="152 (21.7)"/>
    <s v="40 (5.7)"/>
    <n v="510"/>
    <n v="152"/>
    <n v="40"/>
  </r>
  <r>
    <x v="60"/>
    <s v="RTH"/>
    <x v="22"/>
    <x v="0"/>
    <s v="Neuro"/>
    <s v="Neurosciences Intensive Care Unit"/>
    <s v="South Central"/>
    <s v="South Central Strategic Health Authority"/>
    <n v="493"/>
    <s v="399 (80.9)"/>
    <s v="68 (13.8)"/>
    <s v="26 (5.3)"/>
    <s v="19.76"/>
    <s v="399 (80.9)"/>
    <s v="68 (13.8)"/>
    <s v="26 (5.3)"/>
    <n v="399"/>
    <n v="68"/>
    <n v="26"/>
  </r>
  <r>
    <x v="61"/>
    <s v="RVV"/>
    <x v="52"/>
    <x v="2"/>
    <s v="ICU"/>
    <s v="Intensive Care Unit"/>
    <s v="Kent &amp; Medway"/>
    <s v="South East Coast Critical Care Network"/>
    <n v="455"/>
    <s v="172 (37.8)"/>
    <s v="229 (50.3)"/>
    <s v="54 (11.9)"/>
    <s v="63.98"/>
    <s v="172 (37.8)"/>
    <s v="229 (50.3)"/>
    <s v="54 (11.9)"/>
    <n v="172"/>
    <n v="229"/>
    <n v="54"/>
  </r>
  <r>
    <x v="62"/>
    <s v="RNQ"/>
    <x v="53"/>
    <x v="1"/>
    <s v="ICU"/>
    <s v="Intensive Care Unit"/>
    <s v="Central England"/>
    <s v="East Midlands Strategic Health Authority"/>
    <n v="527"/>
    <s v="164 (31.1)"/>
    <s v="182 (34.5)"/>
    <s v="181 (34.3)"/>
    <s v="369.46"/>
    <s v="164 (31.1)"/>
    <s v="182 (34.5)"/>
    <s v="181 (34.3)"/>
    <n v="164"/>
    <n v="182"/>
    <n v="181"/>
  </r>
  <r>
    <x v="63"/>
    <s v="RF4"/>
    <x v="54"/>
    <x v="2"/>
    <s v="ICU"/>
    <s v="The Vanessa Woodward Intensive Care Unit"/>
    <s v="London-North East &amp; North Central Critical Care Network"/>
    <s v="London Strategic Health Authority"/>
    <n v="448"/>
    <s v="174 (38.8)"/>
    <s v="237 (52.9)"/>
    <s v="37 (8.3)"/>
    <s v="32.60"/>
    <s v="174 (38.8)"/>
    <s v="237 (52.9)"/>
    <s v="37 (8.3)"/>
    <n v="174"/>
    <n v="237"/>
    <n v="37"/>
  </r>
  <r>
    <x v="64"/>
    <s v="RJZ"/>
    <x v="55"/>
    <x v="0"/>
    <s v="Liver"/>
    <s v="Liver Intensive Therapy Unit"/>
    <s v="South London"/>
    <s v="London Strategic Health Authority"/>
    <n v="651"/>
    <s v="398 (61.1)"/>
    <s v="229 (35.2)"/>
    <s v="24 (3.7)"/>
    <s v="17.87"/>
    <s v="398 (61.1)"/>
    <s v="229 (35.2)"/>
    <s v="24 (3.7)"/>
    <n v="398"/>
    <n v="229"/>
    <n v="24"/>
  </r>
  <r>
    <x v="64"/>
    <s v="RJZ"/>
    <x v="55"/>
    <x v="0"/>
    <s v="ICU/Neuro"/>
    <s v="Medical and Surgical Critical Care Unit"/>
    <s v="South London"/>
    <s v="London Strategic Health Authority"/>
    <n v="1894"/>
    <s v="257 (13.6)"/>
    <s v="1,060 (56.0)"/>
    <s v="577 (30.5)"/>
    <s v="872.44"/>
    <s v="257 (13.6)"/>
    <s v="1,060 (56.0)"/>
    <s v="577 (30.5)"/>
    <n v="257"/>
    <n v="1060"/>
    <n v="577"/>
  </r>
  <r>
    <x v="65"/>
    <s v="RK5"/>
    <x v="56"/>
    <x v="1"/>
    <s v="ICU"/>
    <s v="Integrated Critical Care Unit"/>
    <s v="Mid-Trent"/>
    <s v="East Midlands Strategic Health Authority"/>
    <n v="603"/>
    <s v="191 (31.7)"/>
    <s v="310 (51.4)"/>
    <s v="102 (16.9)"/>
    <s v="73.02"/>
    <s v="191 (31.7)"/>
    <s v="310 (51.4)"/>
    <s v="102 (16.9)"/>
    <n v="191"/>
    <n v="310"/>
    <n v="102"/>
  </r>
  <r>
    <x v="66"/>
    <s v="RAX"/>
    <x v="57"/>
    <x v="1"/>
    <s v="ICU"/>
    <s v="Intensive Care Unit"/>
    <s v="South London"/>
    <s v="London Strategic Health Authority"/>
    <n v="483"/>
    <s v="174 (36.0)"/>
    <s v="252 (52.2)"/>
    <s v="57 (11.8)"/>
    <s v="57.94"/>
    <s v="174 (36.0)"/>
    <s v="252 (52.2)"/>
    <s v="57 (11.8)"/>
    <n v="174"/>
    <n v="252"/>
    <n v="57"/>
  </r>
  <r>
    <x v="67"/>
    <s v="RR8"/>
    <x v="58"/>
    <x v="0"/>
    <s v="ICU"/>
    <s v="General Intensive Care Unit"/>
    <s v="West Yorkshire"/>
    <s v="Yorkshire and The Humber Strategic Health Authority"/>
    <n v="710"/>
    <s v="287 (40.4)"/>
    <s v="382 (53.8)"/>
    <s v="41 (5.8)"/>
    <s v="26.91"/>
    <s v="287 (40.4)"/>
    <s v="382 (53.8)"/>
    <s v="41 (5.8)"/>
    <n v="287"/>
    <n v="382"/>
    <n v="41"/>
  </r>
  <r>
    <x v="67"/>
    <s v="RR8"/>
    <x v="58"/>
    <x v="0"/>
    <s v="Neuro"/>
    <s v="Ward 6 (Neuro Intensive Care Unit)"/>
    <s v="West Yorkshire"/>
    <s v="Yorkshire and The Humber Strategic Health Authority"/>
    <n v="813"/>
    <s v="362 (44.5)"/>
    <s v="400 (49.2)"/>
    <s v="51 (6.3)"/>
    <s v="143.20"/>
    <s v="362 (44.5)"/>
    <s v="400 (49.2)"/>
    <s v="51 (6.3)"/>
    <n v="362"/>
    <n v="400"/>
    <n v="51"/>
  </r>
  <r>
    <x v="68"/>
    <s v="RWE"/>
    <x v="44"/>
    <x v="0"/>
    <s v="ICU"/>
    <s v="Intensive Care Unit"/>
    <s v="Central England"/>
    <s v="East Midlands Strategic Health Authority"/>
    <n v="823"/>
    <s v="227 (27.6)"/>
    <s v="448 (54.4)"/>
    <s v="148 (18.0)"/>
    <s v="129.65"/>
    <s v="227 (27.6)"/>
    <s v="448 (54.4)"/>
    <s v="148 (18.0)"/>
    <n v="227"/>
    <n v="448"/>
    <n v="148"/>
  </r>
  <r>
    <x v="69"/>
    <s v="RWE"/>
    <x v="44"/>
    <x v="0"/>
    <s v="ICU"/>
    <s v="Critical Care Unit"/>
    <s v="Central England"/>
    <s v="East Midlands Strategic Health Authority"/>
    <n v="871"/>
    <s v="356 (40.9)"/>
    <s v="417 (47.9)"/>
    <s v="98 (11.3)"/>
    <s v="79.41"/>
    <s v="356 (40.9)"/>
    <s v="417 (47.9)"/>
    <s v="98 (11.3)"/>
    <n v="356"/>
    <n v="417"/>
    <n v="98"/>
  </r>
  <r>
    <x v="70"/>
    <s v="RBT"/>
    <x v="59"/>
    <x v="1"/>
    <s v="ICU"/>
    <s v="Critical Care Unit"/>
    <s v="Cheshire and Mersey"/>
    <s v="North West Strategic Health Authority"/>
    <n v="377"/>
    <s v="72 (19.1)"/>
    <s v="142 (37.7)"/>
    <s v="163 (43.2)"/>
    <s v="318.99"/>
    <s v="72 (19.1)"/>
    <s v="142 (37.7)"/>
    <s v="163 (43.2)"/>
    <n v="72"/>
    <n v="142"/>
    <n v="163"/>
  </r>
  <r>
    <x v="71"/>
    <s v="RWD"/>
    <x v="60"/>
    <x v="1"/>
    <s v="ICU"/>
    <s v="Intensive Care Unit"/>
    <s v="Mid-Trent"/>
    <s v="East Midlands Strategic Health Authority"/>
    <n v="777"/>
    <s v="321 (41.3)"/>
    <s v="348 (44.8)"/>
    <s v="108 (13.9)"/>
    <s v="79.35"/>
    <s v="321 (41.3)"/>
    <s v="348 (44.8)"/>
    <s v="108 (13.9)"/>
    <n v="321"/>
    <n v="348"/>
    <n v="108"/>
  </r>
  <r>
    <x v="72"/>
    <s v="RWH"/>
    <x v="61"/>
    <x v="2"/>
    <s v="ICU"/>
    <s v="Intensive Care Unit"/>
    <s v="Herts and Beds"/>
    <s v="East Of England Strategic Health Authority"/>
    <n v="704"/>
    <s v="338 (48.0)"/>
    <s v="139 (19.7)"/>
    <s v="227 (32.2)"/>
    <s v="356.39"/>
    <s v="338 (48.0)"/>
    <s v="139 (19.7)"/>
    <s v="227 (32.2)"/>
    <n v="338"/>
    <n v="139"/>
    <n v="227"/>
  </r>
  <r>
    <x v="73"/>
    <s v="RBQ"/>
    <x v="62"/>
    <x v="2"/>
    <s v="Cardio"/>
    <s v="Intensive Therapy Unit"/>
    <s v="Cheshire and Mersey"/>
    <s v="North West Strategic Health Authority"/>
    <n v="2169"/>
    <s v="984 (45.4)"/>
    <s v="1,036 (47.8)"/>
    <s v="149 (6.9)"/>
    <s v="166.82"/>
    <s v="984 (45.4)"/>
    <s v="1,036 (47.8)"/>
    <s v="149 (6.9)"/>
    <n v="984"/>
    <n v="1036"/>
    <n v="149"/>
  </r>
  <r>
    <x v="74"/>
    <s v="RC9"/>
    <x v="63"/>
    <x v="1"/>
    <s v="ICU"/>
    <s v="Intensive Care/High Dependency Unit"/>
    <s v="Herts and Beds"/>
    <s v="East Of England Strategic Health Authority"/>
    <n v="344"/>
    <s v="229 (66.6)"/>
    <s v="68 (19.8)"/>
    <s v="47 (13.7)"/>
    <s v="53.47"/>
    <s v="229 (66.6)"/>
    <s v="68 (19.8)"/>
    <s v="47 (13.7)"/>
    <n v="229"/>
    <n v="68"/>
    <n v="47"/>
  </r>
  <r>
    <x v="75"/>
    <s v="RBT"/>
    <x v="59"/>
    <x v="1"/>
    <s v="ICU"/>
    <s v="Intensive Care/High Dependency Unit"/>
    <s v="Cheshire and Mersey"/>
    <s v="North West Strategic Health Authority"/>
    <n v="301"/>
    <s v="204 (67.8)"/>
    <s v="88 (29.2)"/>
    <s v="9 (3.0)"/>
    <s v="5.34"/>
    <s v="204 (67.8)"/>
    <s v="88 (29.2)"/>
    <s v="9 (3.0)"/>
    <n v="204"/>
    <n v="88"/>
    <n v="9"/>
  </r>
  <r>
    <x v="76"/>
    <s v="RWF"/>
    <x v="64"/>
    <x v="2"/>
    <s v="ICU"/>
    <s v="Intensive Care Unit"/>
    <s v="Kent &amp; Medway"/>
    <s v="South East Coast Critical Care Network"/>
    <n v="380"/>
    <s v="77 (20.3)"/>
    <s v="127 (33.4)"/>
    <s v="176 (46.3)"/>
    <s v="276.66"/>
    <s v="77 (20.3)"/>
    <s v="127 (33.4)"/>
    <s v="176 (46.3)"/>
    <n v="77"/>
    <n v="127"/>
    <n v="176"/>
  </r>
  <r>
    <x v="77"/>
    <s v="RW3"/>
    <x v="65"/>
    <x v="0"/>
    <s v="ICU"/>
    <s v="Intensive Care/High Dependency Unit"/>
    <s v="Greater Manchester"/>
    <s v="North West Strategic Health Authority"/>
    <n v="1848"/>
    <s v="158 (8.5)"/>
    <s v="1,538 (83.2)"/>
    <s v="152 (8.2)"/>
    <s v="157.03"/>
    <s v="158 (8.5)"/>
    <s v="1,538 (83.2)"/>
    <s v="152 (8.2)"/>
    <n v="158"/>
    <n v="1538"/>
    <n v="152"/>
  </r>
  <r>
    <x v="78"/>
    <s v="RBK"/>
    <x v="66"/>
    <x v="1"/>
    <s v="ICU"/>
    <s v="Critical Care Unit"/>
    <s v="Birmingham and Black Country"/>
    <s v="West Midlands Strategic Health Authority"/>
    <n v="691"/>
    <s v="136 (19.7)"/>
    <s v="254 (36.8)"/>
    <s v="301 (43.6)"/>
    <s v="444.38"/>
    <s v="136 (19.7)"/>
    <s v="254 (36.8)"/>
    <s v="301 (43.6)"/>
    <n v="136"/>
    <n v="254"/>
    <n v="301"/>
  </r>
  <r>
    <x v="79"/>
    <s v="RPA"/>
    <x v="67"/>
    <x v="1"/>
    <s v="HDU"/>
    <s v="The Medical High Dependency Unit"/>
    <s v="Kent &amp; Medway"/>
    <s v="South East Coast Critical Care Network"/>
    <n v="431"/>
    <s v="77 (17.9)"/>
    <s v="160 (37.1)"/>
    <s v="194 (45.0)"/>
    <s v="260.03"/>
    <s v="77 (17.9)"/>
    <s v="160 (37.1)"/>
    <s v="194 (45.0)"/>
    <n v="77"/>
    <n v="160"/>
    <n v="194"/>
  </r>
  <r>
    <x v="79"/>
    <s v="RPA"/>
    <x v="67"/>
    <x v="1"/>
    <s v="HDU"/>
    <s v="Trafalgar Surgical High Dependency Unit"/>
    <s v="Kent &amp; Medway"/>
    <s v="South East Coast Critical Care Network"/>
    <n v="896"/>
    <s v="144 (16.1)"/>
    <s v="463 (51.7)"/>
    <s v="289 (32.3)"/>
    <s v="372.62"/>
    <s v="144 (16.1)"/>
    <s v="463 (51.7)"/>
    <s v="289 (32.3)"/>
    <n v="144"/>
    <n v="463"/>
    <n v="289"/>
  </r>
  <r>
    <x v="79"/>
    <s v="RPA"/>
    <x v="67"/>
    <x v="1"/>
    <s v="ICU"/>
    <s v="Intensive Care Unit"/>
    <s v="Kent &amp; Medway"/>
    <s v="South East Coast Critical Care Network"/>
    <n v="361"/>
    <s v="158 (43.8)"/>
    <s v="118 (32.7)"/>
    <s v="85 (23.5)"/>
    <s v="122.75"/>
    <s v="158 (43.8)"/>
    <s v="118 (32.7)"/>
    <s v="85 (23.5)"/>
    <n v="158"/>
    <n v="118"/>
    <n v="85"/>
  </r>
  <r>
    <x v="80"/>
    <s v="RD8"/>
    <x v="68"/>
    <x v="1"/>
    <s v="ICU"/>
    <s v="Department of Critical Care"/>
    <s v="South Central"/>
    <s v="South Central Strategic Health Authority"/>
    <n v="380"/>
    <s v="92 (24.2)"/>
    <s v="121 (31.8)"/>
    <s v="167 (43.9)"/>
    <s v="377.75"/>
    <s v="92 (24.2)"/>
    <s v="121 (31.8)"/>
    <s v="167 (43.9)"/>
    <n v="92"/>
    <n v="121"/>
    <n v="167"/>
  </r>
  <r>
    <x v="81"/>
    <s v="RBA"/>
    <x v="69"/>
    <x v="1"/>
    <s v="ICU"/>
    <s v="Intensive Care Unit"/>
    <s v="South West Critical Care Network"/>
    <s v="South West Strategic Health Authority"/>
    <n v="364"/>
    <s v="246 (67.6)"/>
    <s v="106 (29.1)"/>
    <s v="12 (3.3)"/>
    <s v="4.93"/>
    <s v="246 (67.6)"/>
    <s v="106 (29.1)"/>
    <s v="12 (3.3)"/>
    <n v="246"/>
    <n v="106"/>
    <n v="12"/>
  </r>
  <r>
    <x v="82"/>
    <s v="RRV"/>
    <x v="70"/>
    <x v="0"/>
    <s v="Neuro"/>
    <s v="Neuro Critical Care Unit"/>
    <s v="London-North East &amp; North Central Critical Care Network"/>
    <s v="London Strategic Health Authority"/>
    <n v="743"/>
    <s v="390 (52.5)"/>
    <s v="281 (37.8)"/>
    <s v="72 (9.7)"/>
    <s v="127.92"/>
    <s v="390 (52.5)"/>
    <s v="281 (37.8)"/>
    <s v="72 (9.7)"/>
    <n v="390"/>
    <n v="281"/>
    <n v="72"/>
  </r>
  <r>
    <x v="83"/>
    <s v="RL4"/>
    <x v="71"/>
    <x v="2"/>
    <s v="ICU"/>
    <s v="Integrated Critical Care Unit"/>
    <s v="Birmingham and Black Country"/>
    <s v="West Midlands Strategic Health Authority"/>
    <n v="690"/>
    <s v="83 (12.0)"/>
    <s v="444 (64.3)"/>
    <s v="163 (23.6)"/>
    <s v="163.38"/>
    <s v="83 (12.0)"/>
    <s v="444 (64.3)"/>
    <s v="163 (23.6)"/>
    <n v="83"/>
    <n v="444"/>
    <n v="163"/>
  </r>
  <r>
    <x v="84"/>
    <s v="R1H"/>
    <x v="72"/>
    <x v="0"/>
    <s v="ICU"/>
    <s v="Intensive Care/High Dependency Unit"/>
    <s v="London-North East &amp; North Central Critical Care Network"/>
    <s v="London Strategic Health Authority"/>
    <n v="322"/>
    <s v="88 (27.3)"/>
    <s v="140 (43.5)"/>
    <s v="94 (29.2)"/>
    <s v="209.86"/>
    <s v="88 (27.3)"/>
    <s v="140 (43.5)"/>
    <s v="94 (29.2)"/>
    <n v="88"/>
    <n v="140"/>
    <n v="94"/>
  </r>
  <r>
    <x v="85"/>
    <s v="RMY"/>
    <x v="73"/>
    <x v="1"/>
    <s v="ICU"/>
    <s v="Critical Care Complex"/>
    <s v="Norfolk, Suffolk and Cambridgeshire"/>
    <s v="East Of England Strategic Health Authority"/>
    <n v="1426"/>
    <s v="490 (34.4)"/>
    <s v="743 (52.1)"/>
    <s v="193 (13.5)"/>
    <s v="182.80"/>
    <s v="490 (34.4)"/>
    <s v="743 (52.1)"/>
    <s v="193 (13.5)"/>
    <n v="490"/>
    <n v="743"/>
    <n v="193"/>
  </r>
  <r>
    <x v="86"/>
    <s v="RBZ"/>
    <x v="74"/>
    <x v="1"/>
    <s v="ICU"/>
    <s v="Intensive Care/High Dependency Unit"/>
    <s v="South West Critical Care Network"/>
    <s v="South West Strategic Health Authority"/>
    <n v="240"/>
    <s v="134 (55.8)"/>
    <s v="85 (35.4)"/>
    <s v="21 (8.8)"/>
    <s v="16.64"/>
    <s v="134 (55.8)"/>
    <s v="85 (35.4)"/>
    <s v="21 (8.8)"/>
    <n v="134"/>
    <n v="85"/>
    <n v="21"/>
  </r>
  <r>
    <x v="87"/>
    <s v="RW6"/>
    <x v="38"/>
    <x v="2"/>
    <s v="ICU"/>
    <s v="Intensive Care Unit"/>
    <s v="Greater Manchester"/>
    <s v="North West Strategic Health Authority"/>
    <n v="201"/>
    <s v="91 (45.3)"/>
    <s v="53 (26.4)"/>
    <s v="57 (28.4)"/>
    <s v="98.03"/>
    <s v="91 (45.3)"/>
    <s v="53 (26.4)"/>
    <s v="57 (28.4)"/>
    <n v="91"/>
    <n v="53"/>
    <n v="57"/>
  </r>
  <r>
    <x v="87"/>
    <s v="RW6"/>
    <x v="38"/>
    <x v="2"/>
    <s v="HDU"/>
    <s v="High Dependency Unit"/>
    <s v="Greater Manchester"/>
    <s v="North West Strategic Health Authority"/>
    <n v="655"/>
    <s v="232 (35.4)"/>
    <s v="284 (43.4)"/>
    <s v="139 (21.2)"/>
    <s v="105.23"/>
    <s v="232 (35.4)"/>
    <s v="284 (43.4)"/>
    <s v="139 (21.2)"/>
    <n v="232"/>
    <n v="284"/>
    <n v="139"/>
  </r>
  <r>
    <x v="88"/>
    <s v="RAP"/>
    <x v="75"/>
    <x v="1"/>
    <s v="ICU"/>
    <s v="Intensive Care/High Dependency Unit"/>
    <s v="London-North East &amp; North Central Critical Care Network"/>
    <s v="London Strategic Health Authority"/>
    <n v="381"/>
    <s v="269 (70.6)"/>
    <s v="103 (27.0)"/>
    <s v="9 (2.4)"/>
    <s v="22.63"/>
    <s v="269 (70.6)"/>
    <s v="103 (27.0)"/>
    <s v="9 (2.4)"/>
    <n v="269"/>
    <n v="103"/>
    <n v="9"/>
  </r>
  <r>
    <x v="89"/>
    <s v="RTD"/>
    <x v="39"/>
    <x v="0"/>
    <s v="ICU"/>
    <s v="Critical Care Unit"/>
    <s v="North of England Critical Care Network"/>
    <s v=""/>
    <n v="520"/>
    <s v="210 (40.4)"/>
    <s v="254 (48.8)"/>
    <s v="56 (10.8)"/>
    <s v="48.87"/>
    <s v="210 (40.4)"/>
    <s v="254 (48.8)"/>
    <s v="56 (10.8)"/>
    <n v="210"/>
    <n v="254"/>
    <n v="56"/>
  </r>
  <r>
    <x v="90"/>
    <s v="RNS"/>
    <x v="76"/>
    <x v="1"/>
    <s v="ICU"/>
    <s v="Intensive Care Unit"/>
    <s v="Central England"/>
    <s v="East Midlands Strategic Health Authority"/>
    <n v="391"/>
    <s v="242 (61.9)"/>
    <s v="98 (25.1)"/>
    <s v="51 (13.0)"/>
    <s v="39.73"/>
    <s v="242 (61.9)"/>
    <s v="98 (25.1)"/>
    <s v="51 (13.0)"/>
    <n v="242"/>
    <n v="98"/>
    <n v="51"/>
  </r>
  <r>
    <x v="91"/>
    <s v="RHQ"/>
    <x v="77"/>
    <x v="0"/>
    <s v="ICU"/>
    <s v="General Intensive Therapy Unit"/>
    <s v="North-Trent"/>
    <s v="Yorkshire and The Humber Strategic Health Authority"/>
    <n v="629"/>
    <s v="280 (44.5)"/>
    <s v="274 (43.6)"/>
    <s v="75 (11.9)"/>
    <s v="65.25"/>
    <s v="280 (44.5)"/>
    <s v="274 (43.6)"/>
    <s v="75 (11.9)"/>
    <n v="280"/>
    <n v="274"/>
    <n v="75"/>
  </r>
  <r>
    <x v="92"/>
    <s v="R1K"/>
    <x v="17"/>
    <x v="1"/>
    <s v="ICU"/>
    <s v="Intensive Therapy Unit"/>
    <s v="North West London"/>
    <s v="London Strategic Health Authority"/>
    <n v="218"/>
    <s v="116 (53.2)"/>
    <s v="75 (34.4)"/>
    <s v="27 (12.4)"/>
    <s v="37.79"/>
    <s v="116 (53.2)"/>
    <s v="75 (34.4)"/>
    <s v="27 (12.4)"/>
    <n v="116"/>
    <n v="75"/>
    <n v="27"/>
  </r>
  <r>
    <x v="93"/>
    <s v="RX1"/>
    <x v="78"/>
    <x v="0"/>
    <s v="ICU"/>
    <s v="Adult Intensive Care Unit"/>
    <s v="Mid-Trent"/>
    <s v="East Midlands Strategic Health Authority"/>
    <n v="732"/>
    <s v="384 (52.5)"/>
    <s v="329 (44.9)"/>
    <s v="19 (2.6)"/>
    <s v="11.67"/>
    <s v="384 (52.5)"/>
    <s v="329 (44.9)"/>
    <s v="19 (2.6)"/>
    <n v="384"/>
    <n v="329"/>
    <n v="19"/>
  </r>
  <r>
    <x v="94"/>
    <s v="RGM"/>
    <x v="79"/>
    <x v="2"/>
    <s v="Cardio"/>
    <s v="Critical Care Unit"/>
    <s v="Norfolk, Suffolk and Cambridgeshire"/>
    <s v="East Of England Strategic Health Authority"/>
    <n v="2003"/>
    <s v="1,748 (87.3)"/>
    <s v="246 (12.3)"/>
    <s v="9 (0.4)"/>
    <s v="3.68"/>
    <s v="1,748 (87.3)"/>
    <s v="246 (12.3)"/>
    <s v="9 (0.4)"/>
    <n v="1748"/>
    <n v="246"/>
    <n v="9"/>
  </r>
  <r>
    <x v="95"/>
    <s v="RGN"/>
    <x v="80"/>
    <x v="1"/>
    <s v="ICU"/>
    <s v="Intensive Care Unit"/>
    <s v="Norfolk, Suffolk and Cambridgeshire"/>
    <s v="East Of England Strategic Health Authority"/>
    <n v="616"/>
    <s v="157 (25.5)"/>
    <s v="299 (48.5)"/>
    <s v="160 (26.0)"/>
    <s v="212.43"/>
    <s v="157 (25.5)"/>
    <s v="299 (48.5)"/>
    <s v="160 (26.0)"/>
    <n v="157"/>
    <n v="299"/>
    <n v="160"/>
  </r>
  <r>
    <x v="96"/>
    <s v="RWD"/>
    <x v="60"/>
    <x v="1"/>
    <s v="ICU"/>
    <s v="Intensive Care Unit"/>
    <s v="Mid-Trent"/>
    <s v="East Midlands Strategic Health Authority"/>
    <n v="513"/>
    <s v="152 (29.6)"/>
    <s v="273 (53.2)"/>
    <s v="88 (17.2)"/>
    <s v="59.96"/>
    <s v="152 (29.6)"/>
    <s v="273 (53.2)"/>
    <s v="88 (17.2)"/>
    <n v="152"/>
    <n v="273"/>
    <n v="88"/>
  </r>
  <r>
    <x v="97"/>
    <s v="RHQ"/>
    <x v="77"/>
    <x v="0"/>
    <s v="ICU"/>
    <s v="Critical Care Unit"/>
    <s v="West Yorkshire"/>
    <s v="Yorkshire and The Humber Strategic Health Authority"/>
    <n v="495"/>
    <s v="127 (25.7)"/>
    <s v="319 (64.4)"/>
    <s v="49 (9.9)"/>
    <s v="46.30"/>
    <s v="127 (25.7)"/>
    <s v="319 (64.4)"/>
    <s v="49 (9.9)"/>
    <n v="127"/>
    <n v="319"/>
    <n v="49"/>
  </r>
  <r>
    <x v="98"/>
    <s v="RD3"/>
    <x v="81"/>
    <x v="1"/>
    <s v="ICU"/>
    <s v="Intensive Care/High Dependency Unit"/>
    <s v="South Central"/>
    <s v="South West Strategic Health Authority"/>
    <n v="606"/>
    <s v="258 (42.6)"/>
    <s v="151 (24.9)"/>
    <s v="197 (32.5)"/>
    <s v="313.91"/>
    <s v="258 (42.6)"/>
    <s v="151 (24.9)"/>
    <s v="197 (32.5)"/>
    <n v="258"/>
    <n v="151"/>
    <n v="197"/>
  </r>
  <r>
    <x v="99"/>
    <s v="RJZ"/>
    <x v="55"/>
    <x v="0"/>
    <s v="ICU"/>
    <s v="Intensive Care/High Dependency Unit"/>
    <s v="South London"/>
    <s v="London Strategic Health Authority"/>
    <n v="374"/>
    <s v="95 (25.4)"/>
    <s v="188 (50.3)"/>
    <s v="91 (24.3)"/>
    <s v="105.82"/>
    <s v="95 (25.4)"/>
    <s v="188 (50.3)"/>
    <s v="91 (24.3)"/>
    <n v="95"/>
    <n v="188"/>
    <n v="91"/>
  </r>
  <r>
    <x v="100"/>
    <s v="RHU"/>
    <x v="82"/>
    <x v="2"/>
    <s v="ICU"/>
    <s v="Intensive Care Unit"/>
    <s v="South Central"/>
    <s v="South Central Strategic Health Authority"/>
    <n v="1142"/>
    <s v="460 (40.3)"/>
    <s v="451 (39.5)"/>
    <s v="231 (20.2)"/>
    <s v="270.58"/>
    <s v="460 (40.3)"/>
    <s v="451 (39.5)"/>
    <s v="231 (20.2)"/>
    <n v="460"/>
    <n v="451"/>
    <n v="231"/>
  </r>
  <r>
    <x v="101"/>
    <s v="RJ2"/>
    <x v="83"/>
    <x v="1"/>
    <s v="ICU"/>
    <s v="Intensive Care/High Dependency Unit"/>
    <s v="South London"/>
    <s v="London Strategic Health Authority"/>
    <n v="508"/>
    <s v="104 (20.5)"/>
    <s v="196 (38.6)"/>
    <s v="208 (40.9)"/>
    <s v="460.50"/>
    <s v="104 (20.5)"/>
    <s v="196 (38.6)"/>
    <s v="208 (40.9)"/>
    <n v="104"/>
    <n v="196"/>
    <n v="208"/>
  </r>
  <r>
    <x v="102"/>
    <s v="RRK"/>
    <x v="84"/>
    <x v="0"/>
    <s v="ICU/Neuro"/>
    <s v="Critical Care Unit"/>
    <s v="Birmingham and Black Country"/>
    <s v="West Midlands Strategic Health Authority"/>
    <n v="2528"/>
    <s v="578 (22.9)"/>
    <s v="1,169 (46.2)"/>
    <s v="781 (30.9)"/>
    <s v="1091.18"/>
    <s v="578 (22.9)"/>
    <s v="1,169 (46.2)"/>
    <s v="781 (30.9)"/>
    <n v="578"/>
    <n v="1169"/>
    <n v="781"/>
  </r>
  <r>
    <x v="103"/>
    <s v="RTD"/>
    <x v="39"/>
    <x v="0"/>
    <s v="ICU"/>
    <s v="Critical Care Department"/>
    <s v="North of England Critical Care Network"/>
    <s v="North East Strategic Health Authority"/>
    <n v="982"/>
    <s v="363 (37.0)"/>
    <s v="501 (51.0)"/>
    <s v="118 (12.0)"/>
    <s v="85.32"/>
    <s v="363 (37.0)"/>
    <s v="501 (51.0)"/>
    <s v="118 (12.0)"/>
    <n v="363"/>
    <n v="501"/>
    <n v="118"/>
  </r>
  <r>
    <x v="104"/>
    <s v="RVV"/>
    <x v="52"/>
    <x v="2"/>
    <s v="ICU"/>
    <s v="Intensive Care Unit"/>
    <s v="Kent &amp; Medway"/>
    <s v="South East Coast Critical Care Network"/>
    <n v="546"/>
    <s v="254 (46.5)"/>
    <s v="207 (37.9)"/>
    <s v="85 (15.6)"/>
    <s v="49.57"/>
    <s v="254 (46.5)"/>
    <s v="207 (37.9)"/>
    <s v="85 (15.6)"/>
    <n v="254"/>
    <n v="207"/>
    <n v="85"/>
  </r>
  <r>
    <x v="105"/>
    <s v="RJF"/>
    <x v="85"/>
    <x v="1"/>
    <s v="ICU"/>
    <s v="Intensive Care Unit"/>
    <s v="Mid-Trent"/>
    <s v="West Midlands Strategic Health Authority"/>
    <n v="353"/>
    <s v="258 (73.1)"/>
    <s v="83 (23.5)"/>
    <s v="12 (3.4)"/>
    <s v="3.16"/>
    <s v="258 (73.1)"/>
    <s v="83 (23.5)"/>
    <s v="12 (3.4)"/>
    <n v="258"/>
    <n v="83"/>
    <n v="12"/>
  </r>
  <r>
    <x v="106"/>
    <s v="RF4"/>
    <x v="54"/>
    <x v="2"/>
    <s v="Neuro"/>
    <s v="Neurosciences Intensive Therapy Unit/High Dependency Unit"/>
    <s v="London-North East &amp; North Central Critical Care Network"/>
    <s v="London Strategic Health Authority"/>
    <n v="559"/>
    <s v="524 (93.7)"/>
    <s v="22 (3.9)"/>
    <s v="13 (2.3)"/>
    <s v="48.94"/>
    <s v="524 (93.7)"/>
    <s v="22 (3.9)"/>
    <s v="13 (2.3)"/>
    <n v="524"/>
    <n v="22"/>
    <n v="13"/>
  </r>
  <r>
    <x v="106"/>
    <s v="RF4"/>
    <x v="54"/>
    <x v="2"/>
    <s v="ICU"/>
    <s v="General Intensive Therapy/High Dependency Unit"/>
    <s v="London-North East &amp; North Central Critical Care Network"/>
    <s v="London Strategic Health Authority"/>
    <n v="1139"/>
    <s v="730 (64.1)"/>
    <s v="392 (34.4)"/>
    <s v="17 (1.5)"/>
    <s v="6.72"/>
    <s v="730 (64.1)"/>
    <s v="392 (34.4)"/>
    <s v="17 (1.5)"/>
    <n v="730"/>
    <n v="392"/>
    <n v="17"/>
  </r>
  <r>
    <x v="107"/>
    <s v="RX1"/>
    <x v="78"/>
    <x v="0"/>
    <s v="HDU"/>
    <s v="Surgical High Dependency Unit"/>
    <s v="Mid-Trent"/>
    <s v="East Midlands Strategic Health Authority"/>
    <n v="1546"/>
    <s v="719 (46.5)"/>
    <s v="608 (39.3)"/>
    <s v="219 (14.2)"/>
    <s v="322.92"/>
    <s v="719 (46.5)"/>
    <s v="608 (39.3)"/>
    <s v="219 (14.2)"/>
    <n v="719"/>
    <n v="608"/>
    <n v="219"/>
  </r>
  <r>
    <x v="107"/>
    <s v="RX1"/>
    <x v="78"/>
    <x v="0"/>
    <s v="ICU/Neuro"/>
    <s v="Adult Intensive Care Unit"/>
    <s v="Mid-Trent"/>
    <s v="East Midlands Strategic Health Authority"/>
    <n v="955"/>
    <s v="510 (53.4)"/>
    <s v="434 (45.4)"/>
    <s v="11 (1.2)"/>
    <s v="22.50"/>
    <s v="510 (53.4)"/>
    <s v="434 (45.4)"/>
    <s v="11 (1.2)"/>
    <n v="510"/>
    <n v="434"/>
    <n v="11"/>
  </r>
  <r>
    <x v="108"/>
    <s v="RXE"/>
    <x v="86"/>
    <x v="1"/>
    <s v="ICU"/>
    <s v="Intensive Care Unit"/>
    <s v="North-Trent"/>
    <s v="Yorkshire and The Humber Strategic Health Authority"/>
    <n v="148"/>
    <s v="101 (68.2)"/>
    <s v="29 (19.6)"/>
    <s v="18 (12.2)"/>
    <s v="16.47"/>
    <s v="101 (68.2)"/>
    <s v="29 (19.6)"/>
    <s v="18 (12.2)"/>
    <n v="101"/>
    <n v="29"/>
    <n v="18"/>
  </r>
  <r>
    <x v="109"/>
    <s v="RRF"/>
    <x v="87"/>
    <x v="1"/>
    <s v="ICU"/>
    <s v="Intensive Care Unit"/>
    <s v="Greater Manchester"/>
    <s v="North West Strategic Health Authority"/>
    <n v="588"/>
    <s v="306 (52.0)"/>
    <s v="234 (39.8)"/>
    <s v="48 (8.2)"/>
    <s v="22.10"/>
    <s v="306 (52.0)"/>
    <s v="234 (39.8)"/>
    <s v="48 (8.2)"/>
    <n v="306"/>
    <n v="234"/>
    <n v="48"/>
  </r>
  <r>
    <x v="110"/>
    <s v="RHW"/>
    <x v="51"/>
    <x v="1"/>
    <s v="ICU"/>
    <s v="Intensive Care Unit"/>
    <s v="South Central"/>
    <s v="South Central Strategic Health Authority"/>
    <n v="809"/>
    <s v="218 (26.9)"/>
    <s v="441 (54.5)"/>
    <s v="150 (18.5)"/>
    <s v="188.95"/>
    <s v="218 (26.9)"/>
    <s v="441 (54.5)"/>
    <s v="150 (18.5)"/>
    <n v="218"/>
    <n v="441"/>
    <n v="150"/>
  </r>
  <r>
    <x v="111"/>
    <s v="RMC"/>
    <x v="88"/>
    <x v="1"/>
    <s v="ICU"/>
    <s v="Intensive Care Unit"/>
    <s v="Greater Manchester"/>
    <s v="North West Strategic Health Authority"/>
    <n v="293"/>
    <s v="163 (55.6)"/>
    <s v="84 (28.7)"/>
    <s v="46 (15.7)"/>
    <s v="51.00"/>
    <s v="163 (55.6)"/>
    <s v="84 (28.7)"/>
    <s v="46 (15.7)"/>
    <n v="163"/>
    <n v="84"/>
    <n v="46"/>
  </r>
  <r>
    <x v="112"/>
    <s v="RDZ"/>
    <x v="89"/>
    <x v="1"/>
    <s v="ICU"/>
    <s v="Intensive Care Unit/High Dependency Unit"/>
    <s v="South Central"/>
    <s v="South West Strategic Health Authority"/>
    <n v="738"/>
    <s v="207 (28.0)"/>
    <s v="342 (46.3)"/>
    <s v="189 (25.6)"/>
    <s v="195.70"/>
    <s v="207 (28.0)"/>
    <s v="342 (46.3)"/>
    <s v="189 (25.6)"/>
    <n v="207"/>
    <n v="342"/>
    <n v="189"/>
  </r>
  <r>
    <x v="113"/>
    <s v="RH8"/>
    <x v="90"/>
    <x v="2"/>
    <s v="ICU"/>
    <s v="Critical Care Unit"/>
    <s v="South West Critical Care Network"/>
    <s v="South West Strategic Health Authority"/>
    <n v="892"/>
    <s v="266 (29.8)"/>
    <s v="378 (42.4)"/>
    <s v="248 (27.8)"/>
    <s v="308.86"/>
    <s v="266 (29.8)"/>
    <s v="378 (42.4)"/>
    <s v="248 (27.8)"/>
    <n v="266"/>
    <n v="378"/>
    <n v="248"/>
  </r>
  <r>
    <x v="114"/>
    <s v="RTG"/>
    <x v="91"/>
    <x v="1"/>
    <s v="ICU"/>
    <s v="Adult Intensive Care Unit"/>
    <s v="Mid-Trent"/>
    <s v="East Midlands Strategic Health Authority"/>
    <n v="1076"/>
    <s v="305 (28.3)"/>
    <s v="682 (63.4)"/>
    <s v="89 (8.3)"/>
    <s v="52.02"/>
    <s v="305 (28.3)"/>
    <s v="682 (63.4)"/>
    <s v="89 (8.3)"/>
    <n v="305"/>
    <n v="682"/>
    <n v="89"/>
  </r>
  <r>
    <x v="115"/>
    <s v="RH8"/>
    <x v="90"/>
    <x v="2"/>
    <s v="ICU"/>
    <s v="Intensive Care Unit"/>
    <s v="South West Critical Care Network"/>
    <s v="South West Strategic Health Authority"/>
    <n v="781"/>
    <s v="359 (46.0)"/>
    <s v="388 (49.7)"/>
    <s v="34 (4.4)"/>
    <s v="57.36"/>
    <s v="359 (46.0)"/>
    <s v="388 (49.7)"/>
    <s v="34 (4.4)"/>
    <n v="359"/>
    <n v="388"/>
    <n v="34"/>
  </r>
  <r>
    <x v="116"/>
    <s v="RAL"/>
    <x v="4"/>
    <x v="0"/>
    <s v="ICU"/>
    <s v="Intensive Therapy Unit"/>
    <s v="London-North East &amp; North Central Critical Care Network"/>
    <s v="London Strategic Health Authority"/>
    <n v="956"/>
    <s v="320 (33.5)"/>
    <s v="592 (61.9)"/>
    <s v="44 (4.6)"/>
    <s v="49.93"/>
    <s v="320 (33.5)"/>
    <s v="592 (61.9)"/>
    <s v="44 (4.6)"/>
    <n v="320"/>
    <n v="592"/>
    <n v="44"/>
  </r>
  <r>
    <x v="117"/>
    <s v="RHQ"/>
    <x v="77"/>
    <x v="0"/>
    <s v="Neuro"/>
    <s v="Neuro Critical Care Unit"/>
    <s v="North-Trent"/>
    <s v="Yorkshire and The Humber Strategic Health Authority"/>
    <n v="935"/>
    <s v="531 (56.8)"/>
    <s v="328 (35.1)"/>
    <s v="76 (8.1)"/>
    <s v="130.01"/>
    <s v="531 (56.8)"/>
    <s v="328 (35.1)"/>
    <s v="76 (8.1)"/>
    <n v="531"/>
    <n v="328"/>
    <n v="76"/>
  </r>
  <r>
    <x v="117"/>
    <s v="RHQ"/>
    <x v="77"/>
    <x v="0"/>
    <s v="ICU"/>
    <s v="Intensive Care Unit"/>
    <s v="North-Trent"/>
    <s v="Yorkshire and The Humber Strategic Health Authority"/>
    <n v="650"/>
    <s v="416 (64.0)"/>
    <s v="218 (33.5)"/>
    <s v="16 (2.5)"/>
    <s v="17.06"/>
    <s v="416 (64.0)"/>
    <s v="218 (33.5)"/>
    <s v="16 (2.5)"/>
    <n v="416"/>
    <n v="218"/>
    <n v="16"/>
  </r>
  <r>
    <x v="118"/>
    <s v="RN5"/>
    <x v="7"/>
    <x v="1"/>
    <s v="ICU"/>
    <s v="Intensive Care Unit/High Dependency Care Unit"/>
    <s v="South Central"/>
    <s v="South Central Strategic Health Authority"/>
    <n v="349"/>
    <s v="155 (44.4)"/>
    <s v="179 (51.3)"/>
    <s v="15 (4.3)"/>
    <s v="12.86"/>
    <s v="155 (44.4)"/>
    <s v="179 (51.3)"/>
    <s v="15 (4.3)"/>
    <n v="155"/>
    <n v="179"/>
    <n v="15"/>
  </r>
  <r>
    <x v="119"/>
    <s v="RTX"/>
    <x v="42"/>
    <x v="1"/>
    <s v="ICU"/>
    <s v="Intensive Care/High Dependency Unit"/>
    <s v="Lancashire and South Cumbria"/>
    <s v="North West Strategic Health Authority"/>
    <n v="421"/>
    <s v="145 (34.4)"/>
    <s v="178 (42.3)"/>
    <s v="98 (23.3)"/>
    <s v="107.92"/>
    <s v="145 (34.4)"/>
    <s v="178 (42.3)"/>
    <s v="98 (23.3)"/>
    <n v="145"/>
    <n v="178"/>
    <n v="98"/>
  </r>
  <r>
    <x v="120"/>
    <s v="RXN"/>
    <x v="21"/>
    <x v="2"/>
    <s v="ICU/Neuro"/>
    <s v="Intensive Care/High Dependency Unit"/>
    <s v="Lancashire and South Cumbria"/>
    <s v="North West Strategic Health Authority"/>
    <n v="1147"/>
    <s v="186 (16.2)"/>
    <s v="697 (60.8)"/>
    <s v="264 (23.0)"/>
    <s v="261.80"/>
    <s v="186 (16.2)"/>
    <s v="697 (60.8)"/>
    <s v="264 (23.0)"/>
    <n v="186"/>
    <n v="697"/>
    <n v="264"/>
  </r>
  <r>
    <x v="121"/>
    <s v="RXW"/>
    <x v="92"/>
    <x v="1"/>
    <s v="ICU"/>
    <s v="Intensive Care Unit/High Dependency Unit"/>
    <s v="North West Midlands"/>
    <s v="West Midlands Strategic Health Authority"/>
    <n v="488"/>
    <s v="91 (18.6)"/>
    <s v="288 (59.0)"/>
    <s v="109 (22.3)"/>
    <s v="178.90"/>
    <s v="91 (18.6)"/>
    <s v="288 (59.0)"/>
    <s v="109 (22.3)"/>
    <n v="91"/>
    <n v="288"/>
    <n v="109"/>
  </r>
  <r>
    <x v="122"/>
    <s v="RJE"/>
    <x v="27"/>
    <x v="2"/>
    <s v="ICU/Neuro"/>
    <s v="Critical Care Unit"/>
    <s v="North West Midlands"/>
    <s v="West Midlands Strategic Health Authority"/>
    <n v="621"/>
    <s v="248 (39.9)"/>
    <s v="222 (35.7)"/>
    <s v="151 (24.3)"/>
    <s v="306.43"/>
    <s v="248 (39.9)"/>
    <s v="222 (35.7)"/>
    <s v="151 (24.3)"/>
    <n v="248"/>
    <n v="222"/>
    <n v="151"/>
  </r>
  <r>
    <x v="123"/>
    <s v="RA2"/>
    <x v="93"/>
    <x v="2"/>
    <s v="ICU"/>
    <s v="Intensive Care Unit"/>
    <s v="Surrey Wide"/>
    <s v="South East Coast Critical Care Network"/>
    <n v="1204"/>
    <s v="146 (12.1)"/>
    <s v="533 (44.3)"/>
    <s v="525 (43.6)"/>
    <s v="623.22"/>
    <s v="146 (12.1)"/>
    <s v="533 (44.3)"/>
    <s v="525 (43.6)"/>
    <n v="146"/>
    <n v="533"/>
    <n v="525"/>
  </r>
  <r>
    <x v="124"/>
    <s v="RXH"/>
    <x v="94"/>
    <x v="2"/>
    <s v="ICU"/>
    <s v="Intensive Care Unit"/>
    <s v="Sussex"/>
    <s v="South East Coast Critical Care Network"/>
    <n v="635"/>
    <s v="168 (26.5)"/>
    <s v="180 (28.3)"/>
    <s v="287 (45.2)"/>
    <s v="658.35"/>
    <s v="168 (26.5)"/>
    <s v="180 (28.3)"/>
    <s v="287 (45.2)"/>
    <n v="168"/>
    <n v="180"/>
    <n v="287"/>
  </r>
  <r>
    <x v="125"/>
    <s v="RD1"/>
    <x v="95"/>
    <x v="1"/>
    <s v="ICU"/>
    <s v="Intensive Therapy/High Dependency Unit"/>
    <s v="South West Critical Care Network"/>
    <s v="South West Strategic Health Authority"/>
    <n v="662"/>
    <s v="141 (21.3)"/>
    <s v="423 (63.9)"/>
    <s v="98 (14.8)"/>
    <s v="72.32"/>
    <s v="141 (21.3)"/>
    <s v="423 (63.9)"/>
    <s v="98 (14.8)"/>
    <n v="141"/>
    <n v="423"/>
    <n v="98"/>
  </r>
  <r>
    <x v="126"/>
    <s v="RTD"/>
    <x v="39"/>
    <x v="0"/>
    <s v="ICU/Neuro"/>
    <s v="Ward 18, Victoria Wing ITU"/>
    <s v="North of England Critical Care Network"/>
    <s v="North East Strategic Health Authority"/>
    <n v="1427"/>
    <s v="454 (31.8)"/>
    <s v="908 (63.6)"/>
    <s v="65 (4.6)"/>
    <s v="71.00"/>
    <s v="454 (31.8)"/>
    <s v="908 (63.6)"/>
    <s v="65 (4.6)"/>
    <n v="454"/>
    <n v="908"/>
    <n v="65"/>
  </r>
  <r>
    <x v="126"/>
    <s v="RTD"/>
    <x v="39"/>
    <x v="0"/>
    <s v="ICU"/>
    <s v="Ward 38, Intensive Therapy Unit"/>
    <s v="North of England Critical Care Network"/>
    <s v="North East Strategic Health Authority"/>
    <n v="1162"/>
    <s v="456 (39.2)"/>
    <s v="602 (51.8)"/>
    <s v="104 (9.0)"/>
    <s v="106.02"/>
    <s v="456 (39.2)"/>
    <s v="602 (51.8)"/>
    <s v="104 (9.0)"/>
    <n v="456"/>
    <n v="602"/>
    <n v="104"/>
  </r>
  <r>
    <x v="127"/>
    <s v="RNA"/>
    <x v="96"/>
    <x v="1"/>
    <s v="HDU"/>
    <s v="Medical High Dependency Unit"/>
    <s v="Birmingham and Black Country"/>
    <s v="West Midlands Strategic Health Authority"/>
    <n v="80"/>
    <s v="10 (12.5)"/>
    <s v="11 (13.8)"/>
    <s v="59 (73.8)"/>
    <s v="221.13"/>
    <s v="10 (12.5)"/>
    <s v="11 (13.8)"/>
    <s v="59 (73.8)"/>
    <n v="10"/>
    <n v="11"/>
    <n v="59"/>
  </r>
  <r>
    <x v="127"/>
    <s v="RNA"/>
    <x v="96"/>
    <x v="1"/>
    <s v="ICU"/>
    <s v="Critical Care Unit"/>
    <s v="Birmingham and Black Country"/>
    <s v="West Midlands Strategic Health Authority"/>
    <n v="246"/>
    <s v="157 (63.8)"/>
    <s v="67 (27.2)"/>
    <s v="22 (8.9)"/>
    <s v="14.00"/>
    <s v="157 (63.8)"/>
    <s v="67 (27.2)"/>
    <s v="22 (8.9)"/>
    <n v="157"/>
    <n v="67"/>
    <n v="22"/>
  </r>
  <r>
    <x v="128"/>
    <s v="RM3"/>
    <x v="97"/>
    <x v="2"/>
    <s v="HDU"/>
    <s v="Medical High Dependency Unit"/>
    <s v="Greater Manchester"/>
    <s v="North West Strategic Health Authority"/>
    <n v="623"/>
    <s v="382 (61.3)"/>
    <s v="187 (30.0)"/>
    <s v="54 (8.7)"/>
    <s v="33.55"/>
    <s v="382 (61.3)"/>
    <s v="187 (30.0)"/>
    <s v="54 (8.7)"/>
    <n v="382"/>
    <n v="187"/>
    <n v="54"/>
  </r>
  <r>
    <x v="128"/>
    <s v="RM3"/>
    <x v="97"/>
    <x v="2"/>
    <s v="ICU"/>
    <s v="Critical Care Directorate"/>
    <s v="Greater Manchester"/>
    <s v="North West Strategic Health Authority"/>
    <n v="2262"/>
    <s v="1,069 (47.3)"/>
    <s v="1,007 (44.5)"/>
    <s v="186 (8.2)"/>
    <s v="128.54"/>
    <s v="1,069 (47.3)"/>
    <s v="1,007 (44.5)"/>
    <s v="186 (8.2)"/>
    <n v="1069"/>
    <n v="1007"/>
    <n v="186"/>
  </r>
  <r>
    <x v="129"/>
    <s v="RNZ"/>
    <x v="98"/>
    <x v="1"/>
    <s v="ICU"/>
    <s v="Radnor Ward"/>
    <s v="South Central"/>
    <s v="South West Strategic Health Authority"/>
    <n v="347"/>
    <s v="110 (31.7)"/>
    <s v="180 (51.9)"/>
    <s v="57 (16.4)"/>
    <s v="70.36"/>
    <s v="110 (31.7)"/>
    <s v="180 (51.9)"/>
    <s v="57 (16.4)"/>
    <n v="110"/>
    <n v="180"/>
    <n v="57"/>
  </r>
  <r>
    <x v="130"/>
    <s v="RXK"/>
    <x v="23"/>
    <x v="1"/>
    <s v="ICU"/>
    <s v="Critical Care Services"/>
    <s v="Birmingham and Black Country"/>
    <s v="West Midlands Strategic Health Authority"/>
    <n v="551"/>
    <s v="139 (25.2)"/>
    <s v="389 (70.6)"/>
    <s v="23 (4.2)"/>
    <s v="8.09"/>
    <s v="139 (25.2)"/>
    <s v="389 (70.6)"/>
    <s v="23 (4.2)"/>
    <n v="139"/>
    <n v="389"/>
    <n v="23"/>
  </r>
  <r>
    <x v="131"/>
    <s v="RCB"/>
    <x v="99"/>
    <x v="1"/>
    <s v="ICU"/>
    <s v="Intensive Care Unit"/>
    <s v="North Yorkshire and Humberside"/>
    <s v="Yorkshire and The Humber Strategic Health Authority"/>
    <n v="252"/>
    <s v="84 (33.3)"/>
    <s v="123 (48.8)"/>
    <s v="45 (17.9)"/>
    <s v="37.69"/>
    <s v="84 (33.3)"/>
    <s v="123 (48.8)"/>
    <s v="45 (17.9)"/>
    <n v="84"/>
    <n v="123"/>
    <n v="45"/>
  </r>
  <r>
    <x v="132"/>
    <s v="RJL"/>
    <x v="34"/>
    <x v="1"/>
    <s v="ICU"/>
    <s v="Intensive Care Unit"/>
    <s v="North Yorkshire and Humberside"/>
    <s v="Yorkshire and The Humber Strategic Health Authority"/>
    <n v="317"/>
    <s v="139 (43.8)"/>
    <s v="118 (37.2)"/>
    <s v="60 (18.9)"/>
    <s v="196.04"/>
    <s v="139 (43.8)"/>
    <s v="118 (37.2)"/>
    <s v="60 (18.9)"/>
    <n v="139"/>
    <n v="118"/>
    <n v="60"/>
  </r>
  <r>
    <x v="133"/>
    <s v="RE9"/>
    <x v="100"/>
    <x v="1"/>
    <s v="ICU"/>
    <s v="Intensive Therapy Unit"/>
    <s v="North of England Critical Care Network"/>
    <s v="North East Strategic Health Authority"/>
    <n v="245"/>
    <s v="125 (51.0)"/>
    <s v="85 (34.7)"/>
    <s v="35 (14.3)"/>
    <s v="33.44"/>
    <s v="125 (51.0)"/>
    <s v="85 (34.7)"/>
    <s v="35 (14.3)"/>
    <n v="125"/>
    <n v="85"/>
    <n v="35"/>
  </r>
  <r>
    <x v="134"/>
    <s v="RHM"/>
    <x v="101"/>
    <x v="0"/>
    <s v="ICU"/>
    <s v="Intensive Care/High Dependency Unit"/>
    <s v="South Central"/>
    <s v="South Central Strategic Health Authority"/>
    <n v="1304"/>
    <s v="377 (28.9)"/>
    <s v="698 (53.5)"/>
    <s v="229 (17.6)"/>
    <s v="216.74"/>
    <s v="377 (28.9)"/>
    <s v="698 (53.5)"/>
    <s v="229 (17.6)"/>
    <n v="377"/>
    <n v="698"/>
    <n v="229"/>
  </r>
  <r>
    <x v="135"/>
    <s v="RAJ"/>
    <x v="102"/>
    <x v="1"/>
    <s v="HDU"/>
    <s v="High Dependency Unit"/>
    <s v="Essex"/>
    <s v="East Of England Strategic Health Authority"/>
    <n v="366"/>
    <s v="227 (62.0)"/>
    <s v="113 (30.9)"/>
    <s v="26 (7.1)"/>
    <s v="19.69"/>
    <s v="227 (62.0)"/>
    <s v="113 (30.9)"/>
    <s v="26 (7.1)"/>
    <n v="227"/>
    <n v="113"/>
    <n v="26"/>
  </r>
  <r>
    <x v="135"/>
    <s v="RAJ"/>
    <x v="102"/>
    <x v="1"/>
    <s v="ICU"/>
    <s v="Critical Care Unit"/>
    <s v="Essex"/>
    <s v="East Of England Strategic Health Authority"/>
    <n v="357"/>
    <s v="117 (32.8)"/>
    <s v="164 (45.9)"/>
    <s v="76 (21.3)"/>
    <s v="87.06"/>
    <s v="117 (32.8)"/>
    <s v="164 (45.9)"/>
    <s v="76 (21.3)"/>
    <n v="117"/>
    <n v="164"/>
    <n v="76"/>
  </r>
  <r>
    <x v="136"/>
    <s v="RVJ"/>
    <x v="103"/>
    <x v="2"/>
    <s v="ICU"/>
    <s v="Intensive Care Unit"/>
    <s v="South West Critical Care Network"/>
    <s v="South West Strategic Health Authority"/>
    <n v="33"/>
    <s v="10 (30.3)"/>
    <s v="15 (45.5)"/>
    <s v="8 (24.2)"/>
    <s v="9.00"/>
    <s v="10 (30.3)"/>
    <s v="15 (45.5)"/>
    <s v="8 (24.2)"/>
    <n v="10"/>
    <n v="15"/>
    <n v="8"/>
  </r>
  <r>
    <x v="137"/>
    <s v="RVJ"/>
    <x v="103"/>
    <x v="2"/>
    <s v="ICU"/>
    <s v="Intensive Care Unit"/>
    <s v="South West Critical Care Network"/>
    <s v="South West Strategic Health Authority"/>
    <n v="1309"/>
    <s v="148 (11.3)"/>
    <s v="660 (50.4)"/>
    <s v="501 (38.3)"/>
    <s v="808.83"/>
    <s v="148 (11.3)"/>
    <s v="660 (50.4)"/>
    <s v="501 (38.3)"/>
    <n v="148"/>
    <n v="660"/>
    <n v="501"/>
  </r>
  <r>
    <x v="138"/>
    <s v="RVY"/>
    <x v="104"/>
    <x v="1"/>
    <s v="ICU"/>
    <s v="Intensive/Coronary Care Unit"/>
    <s v="Cheshire and Mersey"/>
    <s v="North West Strategic Health Authority"/>
    <n v="421"/>
    <s v="112 (26.6)"/>
    <s v="168 (39.9)"/>
    <s v="141 (33.5)"/>
    <s v="166.87"/>
    <s v="112 (26.6)"/>
    <s v="168 (39.9)"/>
    <s v="141 (33.5)"/>
    <n v="112"/>
    <n v="168"/>
    <n v="141"/>
  </r>
  <r>
    <x v="139"/>
    <s v="R1H"/>
    <x v="72"/>
    <x v="0"/>
    <s v="ICU"/>
    <s v="Intensive Care/High Dependency Unit"/>
    <s v="London-North East &amp; North Central Critical Care Network"/>
    <s v="London Strategic Health Authority"/>
    <n v="274"/>
    <s v="192 (70.1)"/>
    <s v="75 (27.4)"/>
    <s v="7 (2.6)"/>
    <s v="8.83"/>
    <s v="192 (70.1)"/>
    <s v="75 (27.4)"/>
    <s v="7 (2.6)"/>
    <n v="192"/>
    <n v="75"/>
    <n v="7"/>
  </r>
  <r>
    <x v="140"/>
    <s v="RJ7"/>
    <x v="105"/>
    <x v="0"/>
    <s v="Cardio"/>
    <s v="Cardiothoracic Critical Care Unit"/>
    <s v="South London"/>
    <s v="London Strategic Health Authority"/>
    <n v="1351"/>
    <s v="776 (57.4)"/>
    <s v="508 (37.6)"/>
    <s v="67 (5.0)"/>
    <s v="55.92"/>
    <s v="776 (57.4)"/>
    <s v="508 (37.6)"/>
    <s v="67 (5.0)"/>
    <n v="776"/>
    <n v="508"/>
    <n v="67"/>
  </r>
  <r>
    <x v="140"/>
    <s v="RJ7"/>
    <x v="105"/>
    <x v="0"/>
    <s v="ICU"/>
    <s v="General Critical Care Unit"/>
    <s v="South London"/>
    <s v="London Strategic Health Authority"/>
    <n v="1788"/>
    <s v="1,041 (58.2)"/>
    <s v="610 (34.1)"/>
    <s v="137 (7.7)"/>
    <s v="89.98"/>
    <s v="1,041 (58.2)"/>
    <s v="610 (34.1)"/>
    <s v="137 (7.7)"/>
    <n v="1041"/>
    <n v="610"/>
    <n v="137"/>
  </r>
  <r>
    <x v="140"/>
    <s v="RJ7"/>
    <x v="105"/>
    <x v="0"/>
    <s v="Neuro"/>
    <s v="Neuro Critical Care Unit"/>
    <s v="South London"/>
    <s v="London Strategic Health Authority"/>
    <n v="1027"/>
    <s v="354 (34.5)"/>
    <s v="568 (55.3)"/>
    <s v="105 (10.2)"/>
    <s v="112.47"/>
    <s v="354 (34.5)"/>
    <s v="568 (55.3)"/>
    <s v="105 (10.2)"/>
    <n v="354"/>
    <n v="568"/>
    <n v="105"/>
  </r>
  <r>
    <x v="141"/>
    <s v="RVR"/>
    <x v="37"/>
    <x v="1"/>
    <s v="ICU"/>
    <s v="Intensive Care Unit"/>
    <s v="South London"/>
    <s v="London Strategic Health Authority"/>
    <n v="462"/>
    <s v="58 (12.6)"/>
    <s v="181 (39.2)"/>
    <s v="223 (48.3)"/>
    <s v="395.63"/>
    <s v="58 (12.6)"/>
    <s v="181 (39.2)"/>
    <s v="223 (48.3)"/>
    <n v="58"/>
    <n v="181"/>
    <n v="223"/>
  </r>
  <r>
    <x v="142"/>
    <s v="RR8"/>
    <x v="58"/>
    <x v="0"/>
    <s v="ICU"/>
    <s v="Intensive Care Unit"/>
    <s v="West Yorkshire"/>
    <s v="Yorkshire and The Humber Strategic Health Authority"/>
    <n v="802"/>
    <s v="166 (20.7)"/>
    <s v="569 (70.9)"/>
    <s v="67 (8.4)"/>
    <s v="121.40"/>
    <s v="166 (20.7)"/>
    <s v="569 (70.9)"/>
    <s v="67 (8.4)"/>
    <n v="166"/>
    <n v="569"/>
    <n v="67"/>
  </r>
  <r>
    <x v="143"/>
    <s v="R1F"/>
    <x v="106"/>
    <x v="1"/>
    <s v="ICU"/>
    <s v="Intensive Care Unit"/>
    <s v="South Central"/>
    <s v="South Central Strategic Health Authority"/>
    <n v="245"/>
    <s v="87 (35.5)"/>
    <s v="46 (18.8)"/>
    <s v="112 (45.7)"/>
    <s v="223.63"/>
    <s v="87 (35.5)"/>
    <s v="46 (18.8)"/>
    <s v="112 (45.7)"/>
    <n v="87"/>
    <n v="46"/>
    <n v="112"/>
  </r>
  <r>
    <x v="144"/>
    <s v="RYJ"/>
    <x v="18"/>
    <x v="0"/>
    <s v="ICU"/>
    <s v="Intensive Care Unit, Milne Ward"/>
    <s v="North West London"/>
    <s v="London Strategic Health Authority"/>
    <n v="452"/>
    <s v="57 (12.6)"/>
    <s v="171 (37.8)"/>
    <s v="224 (49.6)"/>
    <s v="398.55"/>
    <s v="57 (12.6)"/>
    <s v="171 (37.8)"/>
    <s v="224 (49.6)"/>
    <n v="57"/>
    <n v="171"/>
    <n v="224"/>
  </r>
  <r>
    <x v="145"/>
    <s v="RTK"/>
    <x v="107"/>
    <x v="1"/>
    <s v="ICU"/>
    <s v="Intensive Care Unit"/>
    <s v="Surrey Wide"/>
    <s v="South East Coast Critical Care Network"/>
    <n v="606"/>
    <s v="247 (40.8)"/>
    <s v="317 (52.3)"/>
    <s v="42 (6.9)"/>
    <s v="28.99"/>
    <s v="247 (40.8)"/>
    <s v="317 (52.3)"/>
    <s v="42 (6.9)"/>
    <n v="247"/>
    <n v="317"/>
    <n v="42"/>
  </r>
  <r>
    <x v="145"/>
    <s v="RTK"/>
    <x v="107"/>
    <x v="1"/>
    <s v="HDU"/>
    <s v="Medical High Dependency Unit"/>
    <s v="Surrey Wide"/>
    <s v="South East Coast Critical Care Network"/>
    <n v="468"/>
    <s v="206 (44.0)"/>
    <s v="231 (49.4)"/>
    <s v="31 (6.6)"/>
    <s v="14.06"/>
    <s v="206 (44.0)"/>
    <s v="231 (49.4)"/>
    <s v="31 (6.6)"/>
    <n v="206"/>
    <n v="231"/>
    <n v="31"/>
  </r>
  <r>
    <x v="146"/>
    <s v="RYR"/>
    <x v="108"/>
    <x v="1"/>
    <s v="ICU"/>
    <s v="Intensive Care Unit"/>
    <s v="South Central"/>
    <s v="South East Coast Critical Care Network"/>
    <n v="664"/>
    <s v="161 (24.2)"/>
    <s v="349 (52.6)"/>
    <s v="154 (23.2)"/>
    <s v="150.24"/>
    <s v="161 (24.2)"/>
    <s v="349 (52.6)"/>
    <s v="154 (23.2)"/>
    <n v="161"/>
    <n v="349"/>
    <n v="154"/>
  </r>
  <r>
    <x v="147"/>
    <s v="RJ1"/>
    <x v="46"/>
    <x v="0"/>
    <s v="ICU"/>
    <s v="Intensive Care Unit"/>
    <s v="South London"/>
    <s v="London Strategic Health Authority"/>
    <n v="1502"/>
    <s v="854 (56.9)"/>
    <s v="501 (33.4)"/>
    <s v="147 (9.8)"/>
    <s v="174.20"/>
    <s v="854 (56.9)"/>
    <s v="501 (33.4)"/>
    <s v="147 (9.8)"/>
    <n v="854"/>
    <n v="501"/>
    <n v="147"/>
  </r>
  <r>
    <x v="148"/>
    <s v="RM3"/>
    <x v="97"/>
    <x v="2"/>
    <s v="ICU"/>
    <s v="Critical Care Unit"/>
    <s v="Greater Manchester"/>
    <s v="North West Strategic Health Authority"/>
    <n v="692"/>
    <s v="168 (24.3)"/>
    <s v="360 (52.0)"/>
    <s v="164 (23.7)"/>
    <s v="159.97"/>
    <s v="168 (24.3)"/>
    <s v="360 (52.0)"/>
    <s v="164 (23.7)"/>
    <n v="168"/>
    <n v="360"/>
    <n v="164"/>
  </r>
  <r>
    <x v="149"/>
    <s v="RXQ"/>
    <x v="109"/>
    <x v="2"/>
    <s v="ICU"/>
    <s v="Intensive Care/High Dependency Unit"/>
    <s v="South Central"/>
    <s v="South Central Strategic Health Authority"/>
    <n v="441"/>
    <s v="55 (12.5)"/>
    <s v="314 (71.2)"/>
    <s v="72 (16.3)"/>
    <s v="43.22"/>
    <s v="55 (12.5)"/>
    <s v="314 (71.2)"/>
    <s v="72 (16.3)"/>
    <n v="55"/>
    <n v="314"/>
    <n v="72"/>
  </r>
  <r>
    <x v="150"/>
    <s v="RLN"/>
    <x v="110"/>
    <x v="1"/>
    <s v="ICU"/>
    <s v="Integrated Critical Care Unit"/>
    <s v="North of England Critical Care Network"/>
    <s v="North East Strategic Health Authority"/>
    <n v="840"/>
    <s v="642 (76.4)"/>
    <s v="115 (13.7)"/>
    <s v="83 (9.9)"/>
    <s v="109.32"/>
    <s v="642 (76.4)"/>
    <s v="115 (13.7)"/>
    <s v="83 (9.9)"/>
    <n v="642"/>
    <n v="115"/>
    <n v="83"/>
  </r>
  <r>
    <x v="151"/>
    <s v="RMP"/>
    <x v="111"/>
    <x v="1"/>
    <s v="ICU"/>
    <s v="Intensive Therapy/Surgical High Dependency Unit"/>
    <s v="Greater Manchester"/>
    <s v="North West Strategic Health Authority"/>
    <n v="260"/>
    <s v="95 (36.5)"/>
    <s v="160 (61.5)"/>
    <s v="5 (1.9)"/>
    <s v="0.40"/>
    <s v="95 (36.5)"/>
    <s v="160 (61.5)"/>
    <s v="5 (1.9)"/>
    <n v="95"/>
    <n v="160"/>
    <n v="5"/>
  </r>
  <r>
    <x v="152"/>
    <s v="RBV"/>
    <x v="112"/>
    <x v="2"/>
    <s v="ICU"/>
    <s v="Critical Care Unit"/>
    <s v="Greater Manchester"/>
    <s v="North West Strategic Health Authority"/>
    <n v="550"/>
    <s v="449 (81.6)"/>
    <s v="81 (14.7)"/>
    <s v="20 (3.6)"/>
    <s v="7.93"/>
    <s v="449 (81.6)"/>
    <s v="81 (14.7)"/>
    <s v="20 (3.6)"/>
    <n v="449"/>
    <n v="81"/>
    <n v="20"/>
  </r>
  <r>
    <x v="153"/>
    <s v="RN3"/>
    <x v="113"/>
    <x v="1"/>
    <s v="ICU"/>
    <s v="Intensive Care/High Dependency Unit"/>
    <s v="South West Critical Care Network"/>
    <s v="South West Strategic Health Authority"/>
    <n v="768"/>
    <s v="208 (27.1)"/>
    <s v="458 (59.6)"/>
    <s v="102 (13.3)"/>
    <s v="117.14"/>
    <s v="208 (27.1)"/>
    <s v="458 (59.6)"/>
    <s v="102 (13.3)"/>
    <n v="208"/>
    <n v="458"/>
    <n v="102"/>
  </r>
  <r>
    <x v="154"/>
    <s v="RGQ"/>
    <x v="114"/>
    <x v="1"/>
    <s v="ICU"/>
    <s v="Intensive Care/High Dependency Unit"/>
    <s v="Norfolk, Suffolk and Cambridgeshire"/>
    <s v="East Of England Strategic Health Authority"/>
    <n v="851"/>
    <s v="272 (32.0)"/>
    <s v="518 (60.9)"/>
    <s v="61 (7.2)"/>
    <s v="48.66"/>
    <s v="272 (32.0)"/>
    <s v="518 (60.9)"/>
    <s v="61 (7.2)"/>
    <n v="272"/>
    <n v="518"/>
    <n v="61"/>
  </r>
  <r>
    <x v="155"/>
    <s v="RTR"/>
    <x v="40"/>
    <x v="2"/>
    <s v="Cardio"/>
    <s v="Cardiac Intensive Care Unit"/>
    <s v="North of England Critical Care Network"/>
    <s v="North East Strategic Health Authority"/>
    <n v="1148"/>
    <s v="1,034 (90.1)"/>
    <s v="94 (8.2)"/>
    <s v="20 (1.7)"/>
    <s v="21.50"/>
    <s v="1,034 (90.1)"/>
    <s v="94 (8.2)"/>
    <s v="20 (1.7)"/>
    <n v="1034"/>
    <n v="94"/>
    <n v="20"/>
  </r>
  <r>
    <x v="155"/>
    <s v="RTR"/>
    <x v="40"/>
    <x v="2"/>
    <s v="ICU/Neuro"/>
    <s v="Intensive Care Unit"/>
    <s v="North of England Critical Care Network"/>
    <s v="North East Strategic Health Authority"/>
    <n v="595"/>
    <s v="153 (25.7)"/>
    <s v="328 (55.1)"/>
    <s v="114 (19.2)"/>
    <s v="114.05"/>
    <s v="153 (25.7)"/>
    <s v="328 (55.1)"/>
    <s v="114 (19.2)"/>
    <n v="153"/>
    <n v="328"/>
    <n v="114"/>
  </r>
  <r>
    <x v="155"/>
    <s v="RTR"/>
    <x v="40"/>
    <x v="2"/>
    <s v="HDU"/>
    <s v="Generic High Dependency Unit"/>
    <s v="North of England Critical Care Network"/>
    <s v="North East Strategic Health Authority"/>
    <n v="1298"/>
    <s v="210 (16.2)"/>
    <s v="829 (63.9)"/>
    <s v="259 (20.0)"/>
    <s v="255.49"/>
    <s v="210 (16.2)"/>
    <s v="829 (63.9)"/>
    <s v="259 (20.0)"/>
    <n v="210"/>
    <n v="829"/>
    <n v="259"/>
  </r>
  <r>
    <x v="156"/>
    <s v="RGP"/>
    <x v="115"/>
    <x v="1"/>
    <s v="ICU"/>
    <s v="Intensive/High Dependency Unit"/>
    <s v="Norfolk, Suffolk and Cambridgeshire"/>
    <s v="East Of England Strategic Health Authority"/>
    <n v="485"/>
    <s v="192 (39.6)"/>
    <s v="182 (37.5)"/>
    <s v="111 (22.9)"/>
    <s v="94.24"/>
    <s v="192 (39.6)"/>
    <s v="182 (37.5)"/>
    <s v="111 (22.9)"/>
    <n v="192"/>
    <n v="182"/>
    <n v="111"/>
  </r>
  <r>
    <x v="157"/>
    <s v="RQW"/>
    <x v="116"/>
    <x v="1"/>
    <s v="ICU"/>
    <s v="Intensive Care/High Dependency Unit"/>
    <s v="Essex"/>
    <s v="East Of England Strategic Health Authority"/>
    <n v="523"/>
    <s v="121 (23.1)"/>
    <s v="238 (45.5)"/>
    <s v="164 (31.4)"/>
    <s v="218.17"/>
    <s v="121 (23.1)"/>
    <s v="238 (45.5)"/>
    <s v="164 (31.4)"/>
    <n v="121"/>
    <n v="238"/>
    <n v="164"/>
  </r>
  <r>
    <x v="158"/>
    <s v="RXW"/>
    <x v="92"/>
    <x v="1"/>
    <s v="ICU"/>
    <s v="Intensive Therapy Unit/High Dependency Unit"/>
    <s v="North West Midlands"/>
    <s v="West Midlands Strategic Health Authority"/>
    <n v="177"/>
    <s v="65 (36.7)"/>
    <s v="75 (42.4)"/>
    <s v="37 (20.9)"/>
    <s v="41.06"/>
    <s v="65 (36.7)"/>
    <s v="75 (42.4)"/>
    <s v="37 (20.9)"/>
    <n v="65"/>
    <n v="75"/>
    <n v="37"/>
  </r>
  <r>
    <x v="159"/>
    <s v="RXH"/>
    <x v="94"/>
    <x v="2"/>
    <s v="ICU"/>
    <s v="Intensive Care Unit"/>
    <s v="Sussex"/>
    <s v="South East Coast Critical Care Network"/>
    <n v="405"/>
    <s v="242 (59.8)"/>
    <s v="86 (21.2)"/>
    <s v="77 (19.0)"/>
    <s v="107.93"/>
    <s v="242 (59.8)"/>
    <s v="86 (21.2)"/>
    <s v="77 (19.0)"/>
    <n v="242"/>
    <n v="86"/>
    <n v="77"/>
  </r>
  <r>
    <x v="160"/>
    <s v="RCX"/>
    <x v="117"/>
    <x v="1"/>
    <s v="ICU"/>
    <s v="Intensive/Coronary Care Unit"/>
    <s v="Norfolk, Suffolk and Cambridgeshire"/>
    <s v="East Of England Strategic Health Authority"/>
    <n v="766"/>
    <s v="105 (13.7)"/>
    <s v="543 (70.9)"/>
    <s v="118 (15.4)"/>
    <s v="180.96"/>
    <s v="105 (13.7)"/>
    <s v="543 (70.9)"/>
    <s v="118 (15.4)"/>
    <n v="105"/>
    <n v="543"/>
    <n v="118"/>
  </r>
  <r>
    <x v="161"/>
    <s v="RXR"/>
    <x v="118"/>
    <x v="1"/>
    <s v="ICU"/>
    <s v="Intensive Care Unit"/>
    <s v="Lancashire and South Cumbria"/>
    <s v="North West Strategic Health Authority"/>
    <n v="1368"/>
    <s v="367 (26.8)"/>
    <s v="849 (62.1)"/>
    <s v="152 (11.1)"/>
    <s v="117.62"/>
    <s v="367 (26.8)"/>
    <s v="849 (62.1)"/>
    <s v="152 (11.1)"/>
    <n v="367"/>
    <n v="849"/>
    <n v="152"/>
  </r>
  <r>
    <x v="162"/>
    <s v="RQ6"/>
    <x v="119"/>
    <x v="2"/>
    <s v="HDU"/>
    <s v="High Dependency Unit"/>
    <s v="Cheshire and Mersey"/>
    <s v="North West Strategic Health Authority"/>
    <n v="672"/>
    <s v="88 (13.1)"/>
    <s v="403 (60.0)"/>
    <s v="181 (26.9)"/>
    <s v="271.75"/>
    <s v="88 (13.1)"/>
    <s v="403 (60.0)"/>
    <s v="181 (26.9)"/>
    <n v="88"/>
    <n v="403"/>
    <n v="181"/>
  </r>
  <r>
    <x v="162"/>
    <s v="RQ6"/>
    <x v="119"/>
    <x v="2"/>
    <s v="ICU"/>
    <s v="Intensive Care Unit"/>
    <s v="Cheshire and Mersey"/>
    <s v="North West Strategic Health Authority"/>
    <n v="517"/>
    <s v="114 (22.1)"/>
    <s v="292 (56.5)"/>
    <s v="111 (21.5)"/>
    <s v="116.27"/>
    <s v="114 (22.1)"/>
    <s v="292 (56.5)"/>
    <s v="111 (21.5)"/>
    <n v="114"/>
    <n v="292"/>
    <n v="111"/>
  </r>
  <r>
    <x v="163"/>
    <s v="R1H"/>
    <x v="72"/>
    <x v="0"/>
    <s v="ICU/Neuro"/>
    <s v="Intensive Care Unit (4E AACU)"/>
    <s v="London-North East &amp; North Central Critical Care Network"/>
    <s v="London Strategic Health Authority"/>
    <n v="964"/>
    <s v="483 (50.1)"/>
    <s v="296 (30.7)"/>
    <s v="185 (19.2)"/>
    <s v="326.96"/>
    <s v="483 (50.1)"/>
    <s v="296 (30.7)"/>
    <s v="185 (19.2)"/>
    <n v="483"/>
    <n v="296"/>
    <n v="185"/>
  </r>
  <r>
    <x v="163"/>
    <s v="R1H"/>
    <x v="72"/>
    <x v="0"/>
    <s v="HDU"/>
    <s v="High Dependency Unit (4F AACU)"/>
    <s v="London-North East &amp; North Central Critical Care Network"/>
    <s v="London Strategic Health Authority"/>
    <n v="1418"/>
    <s v="285 (20.1)"/>
    <s v="667 (47.0)"/>
    <s v="466 (32.9)"/>
    <s v="562.48"/>
    <s v="285 (20.1)"/>
    <s v="667 (47.0)"/>
    <s v="466 (32.9)"/>
    <n v="285"/>
    <n v="667"/>
    <n v="466"/>
  </r>
  <r>
    <x v="164"/>
    <s v="RPY"/>
    <x v="120"/>
    <x v="2"/>
    <s v="ICU"/>
    <s v="Critical Care Unit"/>
    <s v="North West London"/>
    <s v="London Strategic Health Authority"/>
    <n v="1266"/>
    <s v="991 (78.3)"/>
    <s v="233 (18.4)"/>
    <s v="42 (3.3)"/>
    <s v="19.37"/>
    <s v="991 (78.3)"/>
    <s v="233 (18.4)"/>
    <s v="42 (3.3)"/>
    <n v="991"/>
    <n v="233"/>
    <n v="42"/>
  </r>
  <r>
    <x v="165"/>
    <s v="RW6"/>
    <x v="38"/>
    <x v="2"/>
    <s v="HDU"/>
    <s v="High Dependency Unit"/>
    <s v="Greater Manchester"/>
    <s v="North West Strategic Health Authority"/>
    <n v="548"/>
    <s v="191 (34.9)"/>
    <s v="218 (39.8)"/>
    <s v="139 (25.4)"/>
    <s v="137.22"/>
    <s v="191 (34.9)"/>
    <s v="218 (39.8)"/>
    <s v="139 (25.4)"/>
    <n v="191"/>
    <n v="218"/>
    <n v="139"/>
  </r>
  <r>
    <x v="165"/>
    <s v="RW6"/>
    <x v="38"/>
    <x v="2"/>
    <s v="ICU"/>
    <s v="Intensive Therapy Unit"/>
    <s v="Greater Manchester"/>
    <s v="North West Strategic Health Authority"/>
    <n v="270"/>
    <s v="139 (51.5)"/>
    <s v="74 (27.4)"/>
    <s v="57 (21.1)"/>
    <s v="47.31"/>
    <s v="139 (51.5)"/>
    <s v="74 (27.4)"/>
    <s v="57 (21.1)"/>
    <n v="139"/>
    <n v="74"/>
    <n v="57"/>
  </r>
  <r>
    <x v="166"/>
    <s v="RET"/>
    <x v="121"/>
    <x v="2"/>
    <s v="Neuro"/>
    <s v="Horsley Critical Care Unit"/>
    <s v="Cheshire and Mersey"/>
    <s v="North West Strategic Health Authority"/>
    <n v="808"/>
    <s v="147 (18.2)"/>
    <s v="488 (60.4)"/>
    <s v="173 (21.4)"/>
    <s v="313.58"/>
    <s v="147 (18.2)"/>
    <s v="488 (60.4)"/>
    <s v="173 (21.4)"/>
    <n v="147"/>
    <n v="488"/>
    <n v="173"/>
  </r>
  <r>
    <x v="167"/>
    <s v="RA9"/>
    <x v="122"/>
    <x v="1"/>
    <s v="ICU"/>
    <s v="Derek Cadle Critical Care Unit"/>
    <s v="South West Critical Care Network"/>
    <s v="South West Strategic Health Authority"/>
    <n v="594"/>
    <s v="285 (48.0)"/>
    <s v="269 (45.3)"/>
    <s v="40 (6.7)"/>
    <s v="30.62"/>
    <s v="285 (48.0)"/>
    <s v="269 (45.3)"/>
    <s v="40 (6.7)"/>
    <n v="285"/>
    <n v="269"/>
    <n v="40"/>
  </r>
  <r>
    <x v="167"/>
    <s v="RA9"/>
    <x v="122"/>
    <x v="1"/>
    <s v="HDU"/>
    <s v="Surgical High Care Unit"/>
    <s v="South West Critical Care Network"/>
    <s v="South West Strategic Health Authority"/>
    <n v="166"/>
    <s v="100 (60.2)"/>
    <s v="59 (35.5)"/>
    <s v="7 (4.2)"/>
    <s v="0.75"/>
    <s v="100 (60.2)"/>
    <s v="59 (35.5)"/>
    <s v="7 (4.2)"/>
    <n v="100"/>
    <n v="59"/>
    <n v="7"/>
  </r>
  <r>
    <x v="168"/>
    <s v="RWF"/>
    <x v="64"/>
    <x v="2"/>
    <s v="ICU"/>
    <s v="Intensive Care/High Dependency Unit"/>
    <s v="Kent &amp; Medway"/>
    <s v="South East Coast Critical Care Network"/>
    <n v="456"/>
    <s v="131 (28.7)"/>
    <s v="166 (36.4)"/>
    <s v="159 (34.9)"/>
    <s v="245.65"/>
    <s v="131 (28.7)"/>
    <s v="166 (36.4)"/>
    <s v="159 (34.9)"/>
    <n v="131"/>
    <n v="166"/>
    <n v="159"/>
  </r>
  <r>
    <x v="169"/>
    <s v="RRV"/>
    <x v="70"/>
    <x v="0"/>
    <s v="ICU"/>
    <s v="Intensive Care Unit"/>
    <s v="London-North East &amp; North Central Critical Care Network"/>
    <s v="London Strategic Health Authority"/>
    <n v="1020"/>
    <s v="781 (76.6)"/>
    <s v="35 (3.4)"/>
    <s v="204 (20.0)"/>
    <s v="189.49"/>
    <s v="781 (76.6)"/>
    <s v="35 (3.4)"/>
    <s v="204 (20.0)"/>
    <n v="781"/>
    <n v="35"/>
    <n v="204"/>
  </r>
  <r>
    <x v="170"/>
    <s v="REM"/>
    <x v="123"/>
    <x v="1"/>
    <s v="ICU"/>
    <s v="Critical Care Unit"/>
    <s v="Cheshire and Mersey"/>
    <s v="North West Strategic Health Authority"/>
    <n v="1120"/>
    <s v="339 (30.3)"/>
    <s v="460 (41.1)"/>
    <s v="321 (28.7)"/>
    <s v="373.84"/>
    <s v="339 (30.3)"/>
    <s v="460 (41.1)"/>
    <s v="321 (28.7)"/>
    <n v="339"/>
    <n v="460"/>
    <n v="321"/>
  </r>
  <r>
    <x v="171"/>
    <s v="RKB"/>
    <x v="124"/>
    <x v="2"/>
    <s v="ICU/Neuro"/>
    <s v="General Critical Care Unit"/>
    <s v="Central England"/>
    <s v="West Midlands Strategic Health Authority"/>
    <n v="1299"/>
    <s v="461 (35.5)"/>
    <s v="805 (62.0)"/>
    <s v="33 (2.5)"/>
    <s v="20.27"/>
    <s v="461 (35.5)"/>
    <s v="805 (62.0)"/>
    <s v="33 (2.5)"/>
    <n v="461"/>
    <n v="805"/>
    <n v="33"/>
  </r>
  <r>
    <x v="172"/>
    <s v="RJ2"/>
    <x v="83"/>
    <x v="1"/>
    <s v="ICU"/>
    <s v="Intensive Care/High Dependency Unit"/>
    <s v="South London"/>
    <s v="London Strategic Health Authority"/>
    <n v="607"/>
    <s v="93 (15.3)"/>
    <s v="274 (45.1)"/>
    <s v="240 (39.5)"/>
    <s v="484.33"/>
    <s v="93 (15.3)"/>
    <s v="274 (45.1)"/>
    <s v="240 (39.5)"/>
    <n v="93"/>
    <n v="274"/>
    <n v="240"/>
  </r>
  <r>
    <x v="173"/>
    <s v="RXP"/>
    <x v="31"/>
    <x v="1"/>
    <s v="ICU"/>
    <s v="Intensive Care/High Dependency Unit"/>
    <s v="North of England Critical Care Network"/>
    <s v="North East Strategic Health Authority"/>
    <n v="582"/>
    <s v="180 (30.9)"/>
    <s v="337 (57.9)"/>
    <s v="65 (11.2)"/>
    <s v="44.74"/>
    <s v="180 (30.9)"/>
    <s v="337 (57.9)"/>
    <s v="65 (11.2)"/>
    <n v="180"/>
    <n v="337"/>
    <n v="65"/>
  </r>
  <r>
    <x v="174"/>
    <s v="RVW"/>
    <x v="125"/>
    <x v="1"/>
    <s v="ICU"/>
    <s v="Critical Care Unit"/>
    <s v="North of England Critical Care Network"/>
    <s v="North East Strategic Health Authority"/>
    <n v="701"/>
    <s v="308 (43.9)"/>
    <s v="279 (39.8)"/>
    <s v="114 (16.3)"/>
    <s v="145.35"/>
    <s v="308 (43.9)"/>
    <s v="279 (39.8)"/>
    <s v="114 (16.3)"/>
    <n v="308"/>
    <n v="279"/>
    <n v="114"/>
  </r>
  <r>
    <x v="175"/>
    <s v="RTF"/>
    <x v="126"/>
    <x v="1"/>
    <s v="ICU"/>
    <s v="Critical Care Services"/>
    <s v="North of England Critical Care Network"/>
    <s v=""/>
    <n v="506"/>
    <s v="198 (39.1)"/>
    <s v="253 (50.0)"/>
    <s v="55 (10.9)"/>
    <s v="50.76"/>
    <s v="198 (39.1)"/>
    <s v="253 (50.0)"/>
    <s v="55 (10.9)"/>
    <n v="198"/>
    <n v="253"/>
    <n v="55"/>
  </r>
  <r>
    <x v="176"/>
    <s v="RWW"/>
    <x v="127"/>
    <x v="1"/>
    <s v="ICU"/>
    <s v="Intensive Care Unit"/>
    <s v="Cheshire and Mersey"/>
    <s v="North West Strategic Health Authority"/>
    <n v="604"/>
    <s v="142 (23.5)"/>
    <s v="336 (55.6)"/>
    <s v="126 (20.9)"/>
    <s v="47.21"/>
    <s v="142 (23.5)"/>
    <s v="336 (55.6)"/>
    <s v="126 (20.9)"/>
    <n v="142"/>
    <n v="336"/>
    <n v="126"/>
  </r>
  <r>
    <x v="177"/>
    <s v="RJC"/>
    <x v="128"/>
    <x v="1"/>
    <s v="ICU"/>
    <s v="Intensive Care Unit"/>
    <s v="Central England"/>
    <s v="West Midlands Strategic Health Authority"/>
    <n v="309"/>
    <s v="69 (22.3)"/>
    <s v="94 (30.4)"/>
    <s v="146 (47.2)"/>
    <s v="210.89"/>
    <s v="69 (22.3)"/>
    <s v="94 (30.4)"/>
    <s v="146 (47.2)"/>
    <n v="69"/>
    <n v="94"/>
    <n v="146"/>
  </r>
  <r>
    <x v="178"/>
    <s v="RWG"/>
    <x v="129"/>
    <x v="1"/>
    <s v="ICU"/>
    <s v="Michael Grummit Intensive Care Unit"/>
    <s v="Herts and Beds"/>
    <s v="East Of England Strategic Health Authority"/>
    <n v="738"/>
    <s v="73 (9.9)"/>
    <s v="269 (36.4)"/>
    <s v="396 (53.7)"/>
    <s v="736.36"/>
    <s v="73 (9.9)"/>
    <s v="269 (36.4)"/>
    <s v="396 (53.7)"/>
    <n v="73"/>
    <n v="269"/>
    <n v="396"/>
  </r>
  <r>
    <x v="179"/>
    <s v="RNL"/>
    <x v="29"/>
    <x v="1"/>
    <s v="ICU"/>
    <s v="Intensive Therapy Unit"/>
    <s v="North of England Critical Care Network"/>
    <s v="North East Strategic Health Authority"/>
    <n v="284"/>
    <s v="242 (85.2)"/>
    <s v="38 (13.4)"/>
    <s v="4 (1.4)"/>
    <s v="15.44"/>
    <s v="242 (85.2)"/>
    <s v="38 (13.4)"/>
    <s v="4 (1.4)"/>
    <n v="242"/>
    <n v="38"/>
    <n v="4"/>
  </r>
  <r>
    <x v="180"/>
    <s v="RQM"/>
    <x v="130"/>
    <x v="2"/>
    <s v="ICU"/>
    <s v="Intensive Care Unit"/>
    <s v="North West London"/>
    <s v="London Strategic Health Authority"/>
    <n v="396"/>
    <s v="131 (33.1)"/>
    <s v="199 (50.3)"/>
    <s v="66 (16.7)"/>
    <s v="86.52"/>
    <s v="131 (33.1)"/>
    <s v="199 (50.3)"/>
    <s v="66 (16.7)"/>
    <n v="131"/>
    <n v="199"/>
    <n v="66"/>
  </r>
  <r>
    <x v="181"/>
    <s v="RGR"/>
    <x v="131"/>
    <x v="1"/>
    <s v="ICU"/>
    <s v="Critical Care Unit"/>
    <s v="Norfolk, Suffolk and Cambridgeshire"/>
    <s v="East Of England Strategic Health Authority"/>
    <n v="428"/>
    <s v="116 (27.1)"/>
    <s v="134 (31.3)"/>
    <s v="178 (41.6)"/>
    <s v="334.97"/>
    <s v="116 (27.1)"/>
    <s v="134 (31.3)"/>
    <s v="178 (41.6)"/>
    <n v="116"/>
    <n v="134"/>
    <n v="178"/>
  </r>
  <r>
    <x v="182"/>
    <s v="RA3"/>
    <x v="132"/>
    <x v="1"/>
    <s v="ICU"/>
    <s v="Intensive Care Unit/High Dependency Unit"/>
    <s v="South West Critical Care Network"/>
    <s v="South West Strategic Health Authority"/>
    <n v="222"/>
    <s v="43 (19.4)"/>
    <s v="101 (45.5)"/>
    <s v="78 (35.1)"/>
    <s v="101.88"/>
    <s v="43 (19.4)"/>
    <s v="101 (45.5)"/>
    <s v="78 (35.1)"/>
    <n v="43"/>
    <n v="101"/>
    <n v="78"/>
  </r>
  <r>
    <x v="183"/>
    <s v="RDU"/>
    <x v="41"/>
    <x v="1"/>
    <s v="ICU"/>
    <s v="Critical Care Unit"/>
    <s v="South Central"/>
    <s v="South Central Strategic Health Authority"/>
    <n v="498"/>
    <s v="144 (28.9)"/>
    <s v="249 (50.0)"/>
    <s v="105 (21.1)"/>
    <s v="159.70"/>
    <s v="144 (28.9)"/>
    <s v="249 (50.0)"/>
    <s v="105 (21.1)"/>
    <n v="144"/>
    <n v="249"/>
    <n v="105"/>
  </r>
  <r>
    <x v="184"/>
    <s v="R1H"/>
    <x v="72"/>
    <x v="0"/>
    <s v="ICU"/>
    <s v="Intensive Care Unit"/>
    <s v="London-North East &amp; North Central Critical Care Network"/>
    <s v="London Strategic Health Authority"/>
    <n v="507"/>
    <s v="168 (33.1)"/>
    <s v="303 (59.8)"/>
    <s v="36 (7.1)"/>
    <s v="15.74"/>
    <s v="168 (33.1)"/>
    <s v="303 (59.8)"/>
    <s v="36 (7.1)"/>
    <n v="168"/>
    <n v="303"/>
    <n v="36"/>
  </r>
  <r>
    <x v="185"/>
    <s v="RBN"/>
    <x v="133"/>
    <x v="1"/>
    <s v="ICU"/>
    <s v="Intensive Care/High Dependency Unit"/>
    <s v="Cheshire and Mersey"/>
    <s v="North West Strategic Health Authority"/>
    <n v="684"/>
    <s v="368 (53.8)"/>
    <s v="152 (22.2)"/>
    <s v="164 (24.0)"/>
    <s v="198.12"/>
    <s v="368 (53.8)"/>
    <s v="152 (22.2)"/>
    <s v="164 (24.0)"/>
    <n v="368"/>
    <n v="152"/>
    <n v="164"/>
  </r>
  <r>
    <x v="186"/>
    <s v="RKE"/>
    <x v="134"/>
    <x v="1"/>
    <s v="ICU"/>
    <s v="Critical Care Unit"/>
    <s v="London-North East &amp; North Central Critical Care Network"/>
    <s v="London Strategic Health Authority"/>
    <n v="585"/>
    <s v="103 (17.6)"/>
    <s v="295 (50.4)"/>
    <s v="187 (32.0)"/>
    <s v="233.75"/>
    <s v="103 (17.6)"/>
    <s v="295 (50.4)"/>
    <s v="187 (32.0)"/>
    <n v="103"/>
    <n v="295"/>
    <n v="187"/>
  </r>
  <r>
    <x v="187"/>
    <s v="RVV"/>
    <x v="52"/>
    <x v="2"/>
    <s v="ICU"/>
    <s v="Critical Care Unit"/>
    <s v="Kent &amp; Medway"/>
    <s v="South East Coast Critical Care Network"/>
    <n v="685"/>
    <s v="212 (30.9)"/>
    <s v="404 (59.0)"/>
    <s v="69 (10.1)"/>
    <s v="48.52"/>
    <s v="212 (30.9)"/>
    <s v="404 (59.0)"/>
    <s v="69 (10.1)"/>
    <n v="212"/>
    <n v="404"/>
    <n v="69"/>
  </r>
  <r>
    <x v="188"/>
    <s v="RWP"/>
    <x v="2"/>
    <x v="1"/>
    <s v="ICU"/>
    <s v="Intensive Critical Care Unit"/>
    <s v="Birmingham and Black Country"/>
    <s v="West Midlands Strategic Health Authority"/>
    <n v="469"/>
    <s v="104 (22.2)"/>
    <s v="241 (51.4)"/>
    <s v="124 (26.4)"/>
    <s v="175.69"/>
    <s v="104 (22.2)"/>
    <s v="241 (51.4)"/>
    <s v="124 (26.4)"/>
    <n v="104"/>
    <n v="241"/>
    <n v="124"/>
  </r>
  <r>
    <x v="189"/>
    <s v="RYR"/>
    <x v="108"/>
    <x v="1"/>
    <s v="ICU"/>
    <s v="Critical Care Unit"/>
    <s v="Sussex"/>
    <s v="South East Coast Critical Care Network"/>
    <n v="497"/>
    <s v="82 (16.5)"/>
    <s v="227 (45.7)"/>
    <s v="188 (37.8)"/>
    <s v="357.70"/>
    <s v="82 (16.5)"/>
    <s v="227 (45.7)"/>
    <s v="188 (37.8)"/>
    <n v="82"/>
    <n v="227"/>
    <n v="188"/>
  </r>
  <r>
    <x v="190"/>
    <s v="RXQ"/>
    <x v="109"/>
    <x v="2"/>
    <s v="ICU"/>
    <s v="Intensive Therapy Unit"/>
    <s v="South Central"/>
    <s v="South Central Strategic Health Authority"/>
    <n v="326"/>
    <s v="163 (50.0)"/>
    <s v="154 (47.2)"/>
    <s v="9 (2.8)"/>
    <s v="18.98"/>
    <s v="163 (50.0)"/>
    <s v="154 (47.2)"/>
    <s v="9 (2.8)"/>
    <n v="163"/>
    <n v="154"/>
    <n v="9"/>
  </r>
  <r>
    <x v="191"/>
    <s v="RM2"/>
    <x v="135"/>
    <x v="2"/>
    <s v="ICU"/>
    <s v="Acute Intensive Care Unit"/>
    <s v="Greater Manchester"/>
    <s v="North West Strategic Health Authority"/>
    <n v="860"/>
    <s v="118 (13.7)"/>
    <s v="524 (60.9)"/>
    <s v="218 (25.3)"/>
    <s v="173.82"/>
    <s v="118 (13.7)"/>
    <s v="524 (60.9)"/>
    <s v="218 (25.3)"/>
    <n v="118"/>
    <n v="524"/>
    <n v="218"/>
  </r>
  <r>
    <x v="192"/>
    <s v="RA4"/>
    <x v="136"/>
    <x v="1"/>
    <s v="ICU"/>
    <s v="Intensive Care Unit/High Dependency Unit"/>
    <s v="South West Critical Care Network"/>
    <s v="South West Strategic Health Authority"/>
    <n v="673"/>
    <s v="224 (33.3)"/>
    <s v="275 (40.9)"/>
    <s v="174 (25.9)"/>
    <s v="175.84"/>
    <s v="224 (33.3)"/>
    <s v="275 (40.9)"/>
    <s v="174 (25.9)"/>
    <n v="224"/>
    <n v="275"/>
    <n v="174"/>
  </r>
  <r>
    <x v="193"/>
    <s v="RCB"/>
    <x v="99"/>
    <x v="1"/>
    <s v="ICU"/>
    <s v="Intensive Care/High Dependency Unit"/>
    <s v="North Yorkshire and Humberside"/>
    <s v="Yorkshire and The Humber Strategic Health Authority"/>
    <n v="830"/>
    <s v="440 (53.0)"/>
    <s v="262 (31.6)"/>
    <s v="128 (15.4)"/>
    <s v="128.01"/>
    <s v="440 (53.0)"/>
    <s v="262 (31.6)"/>
    <s v="128 (15.4)"/>
    <n v="440"/>
    <n v="262"/>
    <n v="1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4" minRefreshableVersion="3" itemPrintTitles="1" createdVersion="4" indent="0" compact="0" compactData="0" multipleFieldFilters="0">
  <location ref="B5:F146" firstHeaderRow="0" firstDataRow="1" firstDataCol="2" rowPageCount="1" colPageCount="1"/>
  <pivotFields count="19">
    <pivotField axis="axisPage" compact="0" outline="0" subtotalTop="0" showAll="0">
      <items count="19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4"/>
        <item x="75"/>
        <item x="76"/>
        <item x="77"/>
        <item x="78"/>
        <item x="79"/>
        <item x="80"/>
        <item x="81"/>
        <item x="83"/>
        <item x="84"/>
        <item x="85"/>
        <item x="86"/>
        <item x="87"/>
        <item x="88"/>
        <item x="89"/>
        <item x="90"/>
        <item x="91"/>
        <item x="92"/>
        <item x="93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27"/>
        <item x="48"/>
        <item x="73"/>
        <item x="82"/>
        <item x="94"/>
        <item x="166"/>
        <item t="default"/>
      </items>
    </pivotField>
    <pivotField compact="0" outline="0" subtotalTop="0" showAll="0"/>
    <pivotField axis="axisRow" compact="0" outline="0" subtotalTop="0" showAll="0">
      <items count="139">
        <item x="135"/>
        <item x="22"/>
        <item x="78"/>
        <item x="91"/>
        <item x="16"/>
        <item x="9"/>
        <item x="73"/>
        <item x="39"/>
        <item x="97"/>
        <item x="23"/>
        <item x="126"/>
        <item x="19"/>
        <item x="28"/>
        <item x="31"/>
        <item x="51"/>
        <item x="44"/>
        <item x="59"/>
        <item x="66"/>
        <item x="77"/>
        <item x="90"/>
        <item x="96"/>
        <item x="102"/>
        <item x="112"/>
        <item x="120"/>
        <item x="123"/>
        <item x="125"/>
        <item x="131"/>
        <item x="41"/>
        <item x="134"/>
        <item x="52"/>
        <item x="108"/>
        <item x="32"/>
        <item x="84"/>
        <item x="27"/>
        <item x="8"/>
        <item x="68"/>
        <item x="122"/>
        <item x="18"/>
        <item x="105"/>
        <item x="124"/>
        <item x="58"/>
        <item x="54"/>
        <item x="56"/>
        <item x="71"/>
        <item x="110"/>
        <item x="5"/>
        <item x="1"/>
        <item x="6"/>
        <item x="7"/>
        <item x="10"/>
        <item x="11"/>
        <item x="14"/>
        <item x="15"/>
        <item x="17"/>
        <item x="20"/>
        <item x="24"/>
        <item x="25"/>
        <item x="26"/>
        <item x="33"/>
        <item x="34"/>
        <item x="46"/>
        <item x="53"/>
        <item x="57"/>
        <item x="60"/>
        <item x="61"/>
        <item x="64"/>
        <item x="67"/>
        <item x="69"/>
        <item x="38"/>
        <item x="76"/>
        <item x="80"/>
        <item x="82"/>
        <item x="85"/>
        <item x="86"/>
        <item x="87"/>
        <item x="88"/>
        <item x="93"/>
        <item x="94"/>
        <item x="99"/>
        <item x="103"/>
        <item x="37"/>
        <item x="106"/>
        <item x="107"/>
        <item x="118"/>
        <item x="119"/>
        <item x="70"/>
        <item x="127"/>
        <item x="128"/>
        <item x="12"/>
        <item x="89"/>
        <item x="92"/>
        <item x="132"/>
        <item x="136"/>
        <item x="13"/>
        <item x="35"/>
        <item x="45"/>
        <item x="47"/>
        <item x="63"/>
        <item x="65"/>
        <item x="74"/>
        <item x="81"/>
        <item x="42"/>
        <item x="101"/>
        <item x="72"/>
        <item x="113"/>
        <item m="1" x="137"/>
        <item x="2"/>
        <item x="4"/>
        <item x="29"/>
        <item x="43"/>
        <item x="48"/>
        <item x="100"/>
        <item x="95"/>
        <item x="49"/>
        <item x="104"/>
        <item x="115"/>
        <item x="0"/>
        <item x="129"/>
        <item x="98"/>
        <item x="50"/>
        <item x="130"/>
        <item x="40"/>
        <item x="30"/>
        <item x="3"/>
        <item x="21"/>
        <item x="36"/>
        <item x="75"/>
        <item x="55"/>
        <item x="83"/>
        <item x="109"/>
        <item x="114"/>
        <item x="116"/>
        <item x="133"/>
        <item x="111"/>
        <item x="117"/>
        <item x="62"/>
        <item x="79"/>
        <item x="121"/>
        <item t="default"/>
      </items>
    </pivotField>
    <pivotField axis="axisRow" compact="0" outline="0" subtotalTop="0" showAll="0">
      <items count="4">
        <item x="0"/>
        <item x="2"/>
        <item x="1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dataField="1" compact="0" outline="0" subtotalTop="0" showAll="0"/>
    <pivotField dataField="1" compact="0" outline="0" subtotalTop="0" showAll="0"/>
  </pivotFields>
  <rowFields count="2">
    <field x="3"/>
    <field x="2"/>
  </rowFields>
  <rowItems count="141">
    <i>
      <x/>
      <x v="1"/>
    </i>
    <i r="1">
      <x v="2"/>
    </i>
    <i r="1">
      <x v="7"/>
    </i>
    <i r="1">
      <x v="15"/>
    </i>
    <i r="1">
      <x v="18"/>
    </i>
    <i r="1">
      <x v="32"/>
    </i>
    <i r="1">
      <x v="37"/>
    </i>
    <i r="1">
      <x v="38"/>
    </i>
    <i r="1">
      <x v="40"/>
    </i>
    <i r="1">
      <x v="60"/>
    </i>
    <i r="1">
      <x v="85"/>
    </i>
    <i r="1">
      <x v="93"/>
    </i>
    <i r="1">
      <x v="98"/>
    </i>
    <i r="1">
      <x v="102"/>
    </i>
    <i r="1">
      <x v="103"/>
    </i>
    <i r="1">
      <x v="107"/>
    </i>
    <i r="1">
      <x v="116"/>
    </i>
    <i r="1">
      <x v="127"/>
    </i>
    <i t="default">
      <x/>
    </i>
    <i>
      <x v="1"/>
      <x/>
    </i>
    <i r="1">
      <x v="4"/>
    </i>
    <i r="1">
      <x v="8"/>
    </i>
    <i r="1">
      <x v="19"/>
    </i>
    <i r="1">
      <x v="22"/>
    </i>
    <i r="1">
      <x v="23"/>
    </i>
    <i r="1">
      <x v="29"/>
    </i>
    <i r="1">
      <x v="31"/>
    </i>
    <i r="1">
      <x v="33"/>
    </i>
    <i r="1">
      <x v="39"/>
    </i>
    <i r="1">
      <x v="41"/>
    </i>
    <i r="1">
      <x v="43"/>
    </i>
    <i r="1">
      <x v="49"/>
    </i>
    <i r="1">
      <x v="50"/>
    </i>
    <i r="1">
      <x v="64"/>
    </i>
    <i r="1">
      <x v="65"/>
    </i>
    <i r="1">
      <x v="68"/>
    </i>
    <i r="1">
      <x v="71"/>
    </i>
    <i r="1">
      <x v="76"/>
    </i>
    <i r="1">
      <x v="77"/>
    </i>
    <i r="1">
      <x v="79"/>
    </i>
    <i r="1">
      <x v="84"/>
    </i>
    <i r="1">
      <x v="95"/>
    </i>
    <i r="1">
      <x v="120"/>
    </i>
    <i r="1">
      <x v="121"/>
    </i>
    <i r="1">
      <x v="124"/>
    </i>
    <i r="1">
      <x v="129"/>
    </i>
    <i r="1">
      <x v="135"/>
    </i>
    <i r="1">
      <x v="136"/>
    </i>
    <i r="1">
      <x v="137"/>
    </i>
    <i t="default">
      <x v="1"/>
    </i>
    <i>
      <x v="2"/>
      <x v="3"/>
    </i>
    <i r="1">
      <x v="5"/>
    </i>
    <i r="1">
      <x v="6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6"/>
    </i>
    <i r="1">
      <x v="17"/>
    </i>
    <i r="1">
      <x v="20"/>
    </i>
    <i r="1">
      <x v="21"/>
    </i>
    <i r="1">
      <x v="24"/>
    </i>
    <i r="1">
      <x v="25"/>
    </i>
    <i r="1">
      <x v="26"/>
    </i>
    <i r="1">
      <x v="27"/>
    </i>
    <i r="1">
      <x v="28"/>
    </i>
    <i r="1">
      <x v="30"/>
    </i>
    <i r="1">
      <x v="34"/>
    </i>
    <i r="1">
      <x v="35"/>
    </i>
    <i r="1">
      <x v="36"/>
    </i>
    <i r="1">
      <x v="42"/>
    </i>
    <i r="1">
      <x v="44"/>
    </i>
    <i r="1">
      <x v="45"/>
    </i>
    <i r="1">
      <x v="46"/>
    </i>
    <i r="1">
      <x v="47"/>
    </i>
    <i r="1">
      <x v="48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1"/>
    </i>
    <i r="1">
      <x v="62"/>
    </i>
    <i r="1">
      <x v="63"/>
    </i>
    <i r="1">
      <x v="66"/>
    </i>
    <i r="1">
      <x v="67"/>
    </i>
    <i r="1">
      <x v="69"/>
    </i>
    <i r="1">
      <x v="70"/>
    </i>
    <i r="1">
      <x v="72"/>
    </i>
    <i r="1">
      <x v="73"/>
    </i>
    <i r="1">
      <x v="74"/>
    </i>
    <i r="1">
      <x v="75"/>
    </i>
    <i r="1">
      <x v="78"/>
    </i>
    <i r="1">
      <x v="80"/>
    </i>
    <i r="1">
      <x v="81"/>
    </i>
    <i r="1">
      <x v="82"/>
    </i>
    <i r="1">
      <x v="83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4"/>
    </i>
    <i r="1">
      <x v="96"/>
    </i>
    <i r="1">
      <x v="97"/>
    </i>
    <i r="1">
      <x v="99"/>
    </i>
    <i r="1">
      <x v="100"/>
    </i>
    <i r="1">
      <x v="101"/>
    </i>
    <i r="1">
      <x v="104"/>
    </i>
    <i r="1">
      <x v="106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7"/>
    </i>
    <i r="1">
      <x v="118"/>
    </i>
    <i r="1">
      <x v="119"/>
    </i>
    <i r="1">
      <x v="122"/>
    </i>
    <i r="1">
      <x v="123"/>
    </i>
    <i r="1">
      <x v="125"/>
    </i>
    <i r="1">
      <x v="126"/>
    </i>
    <i r="1">
      <x v="128"/>
    </i>
    <i r="1">
      <x v="130"/>
    </i>
    <i r="1">
      <x v="131"/>
    </i>
    <i r="1">
      <x v="132"/>
    </i>
    <i r="1">
      <x v="133"/>
    </i>
    <i r="1">
      <x v="134"/>
    </i>
    <i t="default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0" hier="-1"/>
  </pageFields>
  <dataFields count="3">
    <dataField name="Sum of 4hval" fld="16" baseField="2" baseItem="130" numFmtId="3"/>
    <dataField name="Sum of 4h-24hval" fld="17" baseField="2" baseItem="128" numFmtId="3"/>
    <dataField name="Sum of 24h+val" fld="18" baseField="2" baseItem="128" numFmtId="3"/>
  </dataFields>
  <formats count="21">
    <format dxfId="2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9">
      <pivotArea outline="0" collapsedLevelsAreSubtotals="1" fieldPosition="0"/>
    </format>
    <format dxfId="18">
      <pivotArea field="2" type="button" dataOnly="0" labelOnly="1" outline="0" axis="axisRow" fieldPosition="1"/>
    </format>
    <format dxfId="17">
      <pivotArea dataOnly="0" labelOnly="1" grandRow="1" outline="0" offset="IV256" fieldPosition="0"/>
    </format>
    <format dxfId="1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4">
      <pivotArea outline="0" collapsedLevelsAreSubtotals="1" fieldPosition="0"/>
    </format>
    <format dxfId="13">
      <pivotArea field="2" type="button" dataOnly="0" labelOnly="1" outline="0" axis="axisRow" fieldPosition="1"/>
    </format>
    <format dxfId="12">
      <pivotArea dataOnly="0" labelOnly="1" grandRow="1" outline="0" offset="IV256" fieldPosition="0"/>
    </format>
    <format dxfId="1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0">
      <pivotArea outline="0" collapsedLevelsAreSubtotals="1" fieldPosition="0"/>
    </format>
    <format dxfId="9">
      <pivotArea field="2" type="button" dataOnly="0" labelOnly="1" outline="0" axis="axisRow" fieldPosition="1"/>
    </format>
    <format dxfId="8">
      <pivotArea dataOnly="0" labelOnly="1" grandRow="1" outline="0" offset="IV256" fieldPosition="0"/>
    </format>
    <format dxfId="7">
      <pivotArea dataOnly="0" labelOnly="1" outline="0" fieldPosition="0">
        <references count="2">
          <reference field="2" count="17">
            <x v="1"/>
            <x v="2"/>
            <x v="7"/>
            <x v="15"/>
            <x v="18"/>
            <x v="32"/>
            <x v="37"/>
            <x v="38"/>
            <x v="40"/>
            <x v="60"/>
            <x v="85"/>
            <x v="93"/>
            <x v="98"/>
            <x v="102"/>
            <x v="103"/>
            <x v="107"/>
            <x v="116"/>
          </reference>
          <reference field="3" count="1" selected="0">
            <x v="0"/>
          </reference>
        </references>
      </pivotArea>
    </format>
    <format dxfId="6">
      <pivotArea dataOnly="0" labelOnly="1" outline="0" fieldPosition="0">
        <references count="2">
          <reference field="2" count="23">
            <x v="0"/>
            <x v="4"/>
            <x v="8"/>
            <x v="19"/>
            <x v="22"/>
            <x v="23"/>
            <x v="29"/>
            <x v="31"/>
            <x v="33"/>
            <x v="39"/>
            <x v="41"/>
            <x v="43"/>
            <x v="49"/>
            <x v="50"/>
            <x v="64"/>
            <x v="65"/>
            <x v="68"/>
            <x v="71"/>
            <x v="76"/>
            <x v="77"/>
            <x v="79"/>
            <x v="84"/>
            <x v="95"/>
          </reference>
          <reference field="3" count="1" selected="0">
            <x v="1"/>
          </reference>
        </references>
      </pivotArea>
    </format>
    <format dxfId="5">
      <pivotArea dataOnly="0" labelOnly="1" outline="0" fieldPosition="0">
        <references count="2">
          <reference field="2" count="49">
            <x v="3"/>
            <x v="5"/>
            <x v="6"/>
            <x v="9"/>
            <x v="10"/>
            <x v="11"/>
            <x v="12"/>
            <x v="13"/>
            <x v="14"/>
            <x v="16"/>
            <x v="17"/>
            <x v="20"/>
            <x v="21"/>
            <x v="24"/>
            <x v="25"/>
            <x v="26"/>
            <x v="27"/>
            <x v="28"/>
            <x v="30"/>
            <x v="34"/>
            <x v="35"/>
            <x v="36"/>
            <x v="42"/>
            <x v="44"/>
            <x v="45"/>
            <x v="46"/>
            <x v="47"/>
            <x v="48"/>
            <x v="51"/>
            <x v="52"/>
            <x v="53"/>
            <x v="54"/>
            <x v="55"/>
            <x v="56"/>
            <x v="57"/>
            <x v="58"/>
            <x v="59"/>
            <x v="61"/>
            <x v="62"/>
            <x v="63"/>
            <x v="66"/>
            <x v="67"/>
            <x v="69"/>
            <x v="70"/>
            <x v="72"/>
            <x v="73"/>
            <x v="74"/>
            <x v="75"/>
            <x v="78"/>
          </reference>
          <reference field="3" count="1" selected="0">
            <x v="2"/>
          </reference>
        </references>
      </pivotArea>
    </format>
    <format dxfId="4">
      <pivotArea dataOnly="0" labelOnly="1" outline="0" fieldPosition="0">
        <references count="2">
          <reference field="2" count="30">
            <x v="80"/>
            <x v="81"/>
            <x v="82"/>
            <x v="83"/>
            <x v="86"/>
            <x v="87"/>
            <x v="88"/>
            <x v="89"/>
            <x v="90"/>
            <x v="91"/>
            <x v="92"/>
            <x v="94"/>
            <x v="96"/>
            <x v="97"/>
            <x v="99"/>
            <x v="100"/>
            <x v="101"/>
            <x v="104"/>
            <x v="105"/>
            <x v="106"/>
            <x v="108"/>
            <x v="109"/>
            <x v="110"/>
            <x v="111"/>
            <x v="112"/>
            <x v="113"/>
            <x v="114"/>
            <x v="115"/>
            <x v="117"/>
            <x v="118"/>
          </reference>
          <reference field="3" count="1" selected="0">
            <x v="2"/>
          </reference>
        </references>
      </pivotArea>
    </format>
    <format dxfId="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">
      <pivotArea outline="0" fieldPosition="0">
        <references count="1">
          <reference field="4294967294" count="1">
            <x v="0"/>
          </reference>
        </references>
      </pivotArea>
    </format>
    <format dxfId="1">
      <pivotArea outline="0" fieldPosition="0">
        <references count="1">
          <reference field="4294967294" count="1">
            <x v="1"/>
          </reference>
        </references>
      </pivotArea>
    </format>
    <format dxfId="0">
      <pivotArea outline="0" fieldPosition="0">
        <references count="1">
          <reference field="4294967294" count="1">
            <x v="2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/>
  </sheetViews>
  <sheetFormatPr defaultRowHeight="13.2"/>
  <cols>
    <col min="1" max="1" width="33" style="4" customWidth="1"/>
    <col min="2" max="2" width="45.33203125" style="4" customWidth="1"/>
    <col min="3" max="3" width="45.6640625" style="4" customWidth="1"/>
    <col min="4" max="4" width="43.109375" style="4" customWidth="1"/>
    <col min="5" max="5" width="22.6640625" style="4" customWidth="1"/>
    <col min="6" max="256" width="9.109375" style="4"/>
    <col min="257" max="257" width="33" style="4" customWidth="1"/>
    <col min="258" max="258" width="45.33203125" style="4" customWidth="1"/>
    <col min="259" max="259" width="45.6640625" style="4" customWidth="1"/>
    <col min="260" max="260" width="43.109375" style="4" customWidth="1"/>
    <col min="261" max="261" width="22.6640625" style="4" customWidth="1"/>
    <col min="262" max="512" width="9.109375" style="4"/>
    <col min="513" max="513" width="33" style="4" customWidth="1"/>
    <col min="514" max="514" width="45.33203125" style="4" customWidth="1"/>
    <col min="515" max="515" width="45.6640625" style="4" customWidth="1"/>
    <col min="516" max="516" width="43.109375" style="4" customWidth="1"/>
    <col min="517" max="517" width="22.6640625" style="4" customWidth="1"/>
    <col min="518" max="768" width="9.109375" style="4"/>
    <col min="769" max="769" width="33" style="4" customWidth="1"/>
    <col min="770" max="770" width="45.33203125" style="4" customWidth="1"/>
    <col min="771" max="771" width="45.6640625" style="4" customWidth="1"/>
    <col min="772" max="772" width="43.109375" style="4" customWidth="1"/>
    <col min="773" max="773" width="22.6640625" style="4" customWidth="1"/>
    <col min="774" max="1024" width="9.109375" style="4"/>
    <col min="1025" max="1025" width="33" style="4" customWidth="1"/>
    <col min="1026" max="1026" width="45.33203125" style="4" customWidth="1"/>
    <col min="1027" max="1027" width="45.6640625" style="4" customWidth="1"/>
    <col min="1028" max="1028" width="43.109375" style="4" customWidth="1"/>
    <col min="1029" max="1029" width="22.6640625" style="4" customWidth="1"/>
    <col min="1030" max="1280" width="9.109375" style="4"/>
    <col min="1281" max="1281" width="33" style="4" customWidth="1"/>
    <col min="1282" max="1282" width="45.33203125" style="4" customWidth="1"/>
    <col min="1283" max="1283" width="45.6640625" style="4" customWidth="1"/>
    <col min="1284" max="1284" width="43.109375" style="4" customWidth="1"/>
    <col min="1285" max="1285" width="22.6640625" style="4" customWidth="1"/>
    <col min="1286" max="1536" width="9.109375" style="4"/>
    <col min="1537" max="1537" width="33" style="4" customWidth="1"/>
    <col min="1538" max="1538" width="45.33203125" style="4" customWidth="1"/>
    <col min="1539" max="1539" width="45.6640625" style="4" customWidth="1"/>
    <col min="1540" max="1540" width="43.109375" style="4" customWidth="1"/>
    <col min="1541" max="1541" width="22.6640625" style="4" customWidth="1"/>
    <col min="1542" max="1792" width="9.109375" style="4"/>
    <col min="1793" max="1793" width="33" style="4" customWidth="1"/>
    <col min="1794" max="1794" width="45.33203125" style="4" customWidth="1"/>
    <col min="1795" max="1795" width="45.6640625" style="4" customWidth="1"/>
    <col min="1796" max="1796" width="43.109375" style="4" customWidth="1"/>
    <col min="1797" max="1797" width="22.6640625" style="4" customWidth="1"/>
    <col min="1798" max="2048" width="9.109375" style="4"/>
    <col min="2049" max="2049" width="33" style="4" customWidth="1"/>
    <col min="2050" max="2050" width="45.33203125" style="4" customWidth="1"/>
    <col min="2051" max="2051" width="45.6640625" style="4" customWidth="1"/>
    <col min="2052" max="2052" width="43.109375" style="4" customWidth="1"/>
    <col min="2053" max="2053" width="22.6640625" style="4" customWidth="1"/>
    <col min="2054" max="2304" width="9.109375" style="4"/>
    <col min="2305" max="2305" width="33" style="4" customWidth="1"/>
    <col min="2306" max="2306" width="45.33203125" style="4" customWidth="1"/>
    <col min="2307" max="2307" width="45.6640625" style="4" customWidth="1"/>
    <col min="2308" max="2308" width="43.109375" style="4" customWidth="1"/>
    <col min="2309" max="2309" width="22.6640625" style="4" customWidth="1"/>
    <col min="2310" max="2560" width="9.109375" style="4"/>
    <col min="2561" max="2561" width="33" style="4" customWidth="1"/>
    <col min="2562" max="2562" width="45.33203125" style="4" customWidth="1"/>
    <col min="2563" max="2563" width="45.6640625" style="4" customWidth="1"/>
    <col min="2564" max="2564" width="43.109375" style="4" customWidth="1"/>
    <col min="2565" max="2565" width="22.6640625" style="4" customWidth="1"/>
    <col min="2566" max="2816" width="9.109375" style="4"/>
    <col min="2817" max="2817" width="33" style="4" customWidth="1"/>
    <col min="2818" max="2818" width="45.33203125" style="4" customWidth="1"/>
    <col min="2819" max="2819" width="45.6640625" style="4" customWidth="1"/>
    <col min="2820" max="2820" width="43.109375" style="4" customWidth="1"/>
    <col min="2821" max="2821" width="22.6640625" style="4" customWidth="1"/>
    <col min="2822" max="3072" width="9.109375" style="4"/>
    <col min="3073" max="3073" width="33" style="4" customWidth="1"/>
    <col min="3074" max="3074" width="45.33203125" style="4" customWidth="1"/>
    <col min="3075" max="3075" width="45.6640625" style="4" customWidth="1"/>
    <col min="3076" max="3076" width="43.109375" style="4" customWidth="1"/>
    <col min="3077" max="3077" width="22.6640625" style="4" customWidth="1"/>
    <col min="3078" max="3328" width="9.109375" style="4"/>
    <col min="3329" max="3329" width="33" style="4" customWidth="1"/>
    <col min="3330" max="3330" width="45.33203125" style="4" customWidth="1"/>
    <col min="3331" max="3331" width="45.6640625" style="4" customWidth="1"/>
    <col min="3332" max="3332" width="43.109375" style="4" customWidth="1"/>
    <col min="3333" max="3333" width="22.6640625" style="4" customWidth="1"/>
    <col min="3334" max="3584" width="9.109375" style="4"/>
    <col min="3585" max="3585" width="33" style="4" customWidth="1"/>
    <col min="3586" max="3586" width="45.33203125" style="4" customWidth="1"/>
    <col min="3587" max="3587" width="45.6640625" style="4" customWidth="1"/>
    <col min="3588" max="3588" width="43.109375" style="4" customWidth="1"/>
    <col min="3589" max="3589" width="22.6640625" style="4" customWidth="1"/>
    <col min="3590" max="3840" width="9.109375" style="4"/>
    <col min="3841" max="3841" width="33" style="4" customWidth="1"/>
    <col min="3842" max="3842" width="45.33203125" style="4" customWidth="1"/>
    <col min="3843" max="3843" width="45.6640625" style="4" customWidth="1"/>
    <col min="3844" max="3844" width="43.109375" style="4" customWidth="1"/>
    <col min="3845" max="3845" width="22.6640625" style="4" customWidth="1"/>
    <col min="3846" max="4096" width="9.109375" style="4"/>
    <col min="4097" max="4097" width="33" style="4" customWidth="1"/>
    <col min="4098" max="4098" width="45.33203125" style="4" customWidth="1"/>
    <col min="4099" max="4099" width="45.6640625" style="4" customWidth="1"/>
    <col min="4100" max="4100" width="43.109375" style="4" customWidth="1"/>
    <col min="4101" max="4101" width="22.6640625" style="4" customWidth="1"/>
    <col min="4102" max="4352" width="9.109375" style="4"/>
    <col min="4353" max="4353" width="33" style="4" customWidth="1"/>
    <col min="4354" max="4354" width="45.33203125" style="4" customWidth="1"/>
    <col min="4355" max="4355" width="45.6640625" style="4" customWidth="1"/>
    <col min="4356" max="4356" width="43.109375" style="4" customWidth="1"/>
    <col min="4357" max="4357" width="22.6640625" style="4" customWidth="1"/>
    <col min="4358" max="4608" width="9.109375" style="4"/>
    <col min="4609" max="4609" width="33" style="4" customWidth="1"/>
    <col min="4610" max="4610" width="45.33203125" style="4" customWidth="1"/>
    <col min="4611" max="4611" width="45.6640625" style="4" customWidth="1"/>
    <col min="4612" max="4612" width="43.109375" style="4" customWidth="1"/>
    <col min="4613" max="4613" width="22.6640625" style="4" customWidth="1"/>
    <col min="4614" max="4864" width="9.109375" style="4"/>
    <col min="4865" max="4865" width="33" style="4" customWidth="1"/>
    <col min="4866" max="4866" width="45.33203125" style="4" customWidth="1"/>
    <col min="4867" max="4867" width="45.6640625" style="4" customWidth="1"/>
    <col min="4868" max="4868" width="43.109375" style="4" customWidth="1"/>
    <col min="4869" max="4869" width="22.6640625" style="4" customWidth="1"/>
    <col min="4870" max="5120" width="9.109375" style="4"/>
    <col min="5121" max="5121" width="33" style="4" customWidth="1"/>
    <col min="5122" max="5122" width="45.33203125" style="4" customWidth="1"/>
    <col min="5123" max="5123" width="45.6640625" style="4" customWidth="1"/>
    <col min="5124" max="5124" width="43.109375" style="4" customWidth="1"/>
    <col min="5125" max="5125" width="22.6640625" style="4" customWidth="1"/>
    <col min="5126" max="5376" width="9.109375" style="4"/>
    <col min="5377" max="5377" width="33" style="4" customWidth="1"/>
    <col min="5378" max="5378" width="45.33203125" style="4" customWidth="1"/>
    <col min="5379" max="5379" width="45.6640625" style="4" customWidth="1"/>
    <col min="5380" max="5380" width="43.109375" style="4" customWidth="1"/>
    <col min="5381" max="5381" width="22.6640625" style="4" customWidth="1"/>
    <col min="5382" max="5632" width="9.109375" style="4"/>
    <col min="5633" max="5633" width="33" style="4" customWidth="1"/>
    <col min="5634" max="5634" width="45.33203125" style="4" customWidth="1"/>
    <col min="5635" max="5635" width="45.6640625" style="4" customWidth="1"/>
    <col min="5636" max="5636" width="43.109375" style="4" customWidth="1"/>
    <col min="5637" max="5637" width="22.6640625" style="4" customWidth="1"/>
    <col min="5638" max="5888" width="9.109375" style="4"/>
    <col min="5889" max="5889" width="33" style="4" customWidth="1"/>
    <col min="5890" max="5890" width="45.33203125" style="4" customWidth="1"/>
    <col min="5891" max="5891" width="45.6640625" style="4" customWidth="1"/>
    <col min="5892" max="5892" width="43.109375" style="4" customWidth="1"/>
    <col min="5893" max="5893" width="22.6640625" style="4" customWidth="1"/>
    <col min="5894" max="6144" width="9.109375" style="4"/>
    <col min="6145" max="6145" width="33" style="4" customWidth="1"/>
    <col min="6146" max="6146" width="45.33203125" style="4" customWidth="1"/>
    <col min="6147" max="6147" width="45.6640625" style="4" customWidth="1"/>
    <col min="6148" max="6148" width="43.109375" style="4" customWidth="1"/>
    <col min="6149" max="6149" width="22.6640625" style="4" customWidth="1"/>
    <col min="6150" max="6400" width="9.109375" style="4"/>
    <col min="6401" max="6401" width="33" style="4" customWidth="1"/>
    <col min="6402" max="6402" width="45.33203125" style="4" customWidth="1"/>
    <col min="6403" max="6403" width="45.6640625" style="4" customWidth="1"/>
    <col min="6404" max="6404" width="43.109375" style="4" customWidth="1"/>
    <col min="6405" max="6405" width="22.6640625" style="4" customWidth="1"/>
    <col min="6406" max="6656" width="9.109375" style="4"/>
    <col min="6657" max="6657" width="33" style="4" customWidth="1"/>
    <col min="6658" max="6658" width="45.33203125" style="4" customWidth="1"/>
    <col min="6659" max="6659" width="45.6640625" style="4" customWidth="1"/>
    <col min="6660" max="6660" width="43.109375" style="4" customWidth="1"/>
    <col min="6661" max="6661" width="22.6640625" style="4" customWidth="1"/>
    <col min="6662" max="6912" width="9.109375" style="4"/>
    <col min="6913" max="6913" width="33" style="4" customWidth="1"/>
    <col min="6914" max="6914" width="45.33203125" style="4" customWidth="1"/>
    <col min="6915" max="6915" width="45.6640625" style="4" customWidth="1"/>
    <col min="6916" max="6916" width="43.109375" style="4" customWidth="1"/>
    <col min="6917" max="6917" width="22.6640625" style="4" customWidth="1"/>
    <col min="6918" max="7168" width="9.109375" style="4"/>
    <col min="7169" max="7169" width="33" style="4" customWidth="1"/>
    <col min="7170" max="7170" width="45.33203125" style="4" customWidth="1"/>
    <col min="7171" max="7171" width="45.6640625" style="4" customWidth="1"/>
    <col min="7172" max="7172" width="43.109375" style="4" customWidth="1"/>
    <col min="7173" max="7173" width="22.6640625" style="4" customWidth="1"/>
    <col min="7174" max="7424" width="9.109375" style="4"/>
    <col min="7425" max="7425" width="33" style="4" customWidth="1"/>
    <col min="7426" max="7426" width="45.33203125" style="4" customWidth="1"/>
    <col min="7427" max="7427" width="45.6640625" style="4" customWidth="1"/>
    <col min="7428" max="7428" width="43.109375" style="4" customWidth="1"/>
    <col min="7429" max="7429" width="22.6640625" style="4" customWidth="1"/>
    <col min="7430" max="7680" width="9.109375" style="4"/>
    <col min="7681" max="7681" width="33" style="4" customWidth="1"/>
    <col min="7682" max="7682" width="45.33203125" style="4" customWidth="1"/>
    <col min="7683" max="7683" width="45.6640625" style="4" customWidth="1"/>
    <col min="7684" max="7684" width="43.109375" style="4" customWidth="1"/>
    <col min="7685" max="7685" width="22.6640625" style="4" customWidth="1"/>
    <col min="7686" max="7936" width="9.109375" style="4"/>
    <col min="7937" max="7937" width="33" style="4" customWidth="1"/>
    <col min="7938" max="7938" width="45.33203125" style="4" customWidth="1"/>
    <col min="7939" max="7939" width="45.6640625" style="4" customWidth="1"/>
    <col min="7940" max="7940" width="43.109375" style="4" customWidth="1"/>
    <col min="7941" max="7941" width="22.6640625" style="4" customWidth="1"/>
    <col min="7942" max="8192" width="9.109375" style="4"/>
    <col min="8193" max="8193" width="33" style="4" customWidth="1"/>
    <col min="8194" max="8194" width="45.33203125" style="4" customWidth="1"/>
    <col min="8195" max="8195" width="45.6640625" style="4" customWidth="1"/>
    <col min="8196" max="8196" width="43.109375" style="4" customWidth="1"/>
    <col min="8197" max="8197" width="22.6640625" style="4" customWidth="1"/>
    <col min="8198" max="8448" width="9.109375" style="4"/>
    <col min="8449" max="8449" width="33" style="4" customWidth="1"/>
    <col min="8450" max="8450" width="45.33203125" style="4" customWidth="1"/>
    <col min="8451" max="8451" width="45.6640625" style="4" customWidth="1"/>
    <col min="8452" max="8452" width="43.109375" style="4" customWidth="1"/>
    <col min="8453" max="8453" width="22.6640625" style="4" customWidth="1"/>
    <col min="8454" max="8704" width="9.109375" style="4"/>
    <col min="8705" max="8705" width="33" style="4" customWidth="1"/>
    <col min="8706" max="8706" width="45.33203125" style="4" customWidth="1"/>
    <col min="8707" max="8707" width="45.6640625" style="4" customWidth="1"/>
    <col min="8708" max="8708" width="43.109375" style="4" customWidth="1"/>
    <col min="8709" max="8709" width="22.6640625" style="4" customWidth="1"/>
    <col min="8710" max="8960" width="9.109375" style="4"/>
    <col min="8961" max="8961" width="33" style="4" customWidth="1"/>
    <col min="8962" max="8962" width="45.33203125" style="4" customWidth="1"/>
    <col min="8963" max="8963" width="45.6640625" style="4" customWidth="1"/>
    <col min="8964" max="8964" width="43.109375" style="4" customWidth="1"/>
    <col min="8965" max="8965" width="22.6640625" style="4" customWidth="1"/>
    <col min="8966" max="9216" width="9.109375" style="4"/>
    <col min="9217" max="9217" width="33" style="4" customWidth="1"/>
    <col min="9218" max="9218" width="45.33203125" style="4" customWidth="1"/>
    <col min="9219" max="9219" width="45.6640625" style="4" customWidth="1"/>
    <col min="9220" max="9220" width="43.109375" style="4" customWidth="1"/>
    <col min="9221" max="9221" width="22.6640625" style="4" customWidth="1"/>
    <col min="9222" max="9472" width="9.109375" style="4"/>
    <col min="9473" max="9473" width="33" style="4" customWidth="1"/>
    <col min="9474" max="9474" width="45.33203125" style="4" customWidth="1"/>
    <col min="9475" max="9475" width="45.6640625" style="4" customWidth="1"/>
    <col min="9476" max="9476" width="43.109375" style="4" customWidth="1"/>
    <col min="9477" max="9477" width="22.6640625" style="4" customWidth="1"/>
    <col min="9478" max="9728" width="9.109375" style="4"/>
    <col min="9729" max="9729" width="33" style="4" customWidth="1"/>
    <col min="9730" max="9730" width="45.33203125" style="4" customWidth="1"/>
    <col min="9731" max="9731" width="45.6640625" style="4" customWidth="1"/>
    <col min="9732" max="9732" width="43.109375" style="4" customWidth="1"/>
    <col min="9733" max="9733" width="22.6640625" style="4" customWidth="1"/>
    <col min="9734" max="9984" width="9.109375" style="4"/>
    <col min="9985" max="9985" width="33" style="4" customWidth="1"/>
    <col min="9986" max="9986" width="45.33203125" style="4" customWidth="1"/>
    <col min="9987" max="9987" width="45.6640625" style="4" customWidth="1"/>
    <col min="9988" max="9988" width="43.109375" style="4" customWidth="1"/>
    <col min="9989" max="9989" width="22.6640625" style="4" customWidth="1"/>
    <col min="9990" max="10240" width="9.109375" style="4"/>
    <col min="10241" max="10241" width="33" style="4" customWidth="1"/>
    <col min="10242" max="10242" width="45.33203125" style="4" customWidth="1"/>
    <col min="10243" max="10243" width="45.6640625" style="4" customWidth="1"/>
    <col min="10244" max="10244" width="43.109375" style="4" customWidth="1"/>
    <col min="10245" max="10245" width="22.6640625" style="4" customWidth="1"/>
    <col min="10246" max="10496" width="9.109375" style="4"/>
    <col min="10497" max="10497" width="33" style="4" customWidth="1"/>
    <col min="10498" max="10498" width="45.33203125" style="4" customWidth="1"/>
    <col min="10499" max="10499" width="45.6640625" style="4" customWidth="1"/>
    <col min="10500" max="10500" width="43.109375" style="4" customWidth="1"/>
    <col min="10501" max="10501" width="22.6640625" style="4" customWidth="1"/>
    <col min="10502" max="10752" width="9.109375" style="4"/>
    <col min="10753" max="10753" width="33" style="4" customWidth="1"/>
    <col min="10754" max="10754" width="45.33203125" style="4" customWidth="1"/>
    <col min="10755" max="10755" width="45.6640625" style="4" customWidth="1"/>
    <col min="10756" max="10756" width="43.109375" style="4" customWidth="1"/>
    <col min="10757" max="10757" width="22.6640625" style="4" customWidth="1"/>
    <col min="10758" max="11008" width="9.109375" style="4"/>
    <col min="11009" max="11009" width="33" style="4" customWidth="1"/>
    <col min="11010" max="11010" width="45.33203125" style="4" customWidth="1"/>
    <col min="11011" max="11011" width="45.6640625" style="4" customWidth="1"/>
    <col min="11012" max="11012" width="43.109375" style="4" customWidth="1"/>
    <col min="11013" max="11013" width="22.6640625" style="4" customWidth="1"/>
    <col min="11014" max="11264" width="9.109375" style="4"/>
    <col min="11265" max="11265" width="33" style="4" customWidth="1"/>
    <col min="11266" max="11266" width="45.33203125" style="4" customWidth="1"/>
    <col min="11267" max="11267" width="45.6640625" style="4" customWidth="1"/>
    <col min="11268" max="11268" width="43.109375" style="4" customWidth="1"/>
    <col min="11269" max="11269" width="22.6640625" style="4" customWidth="1"/>
    <col min="11270" max="11520" width="9.109375" style="4"/>
    <col min="11521" max="11521" width="33" style="4" customWidth="1"/>
    <col min="11522" max="11522" width="45.33203125" style="4" customWidth="1"/>
    <col min="11523" max="11523" width="45.6640625" style="4" customWidth="1"/>
    <col min="11524" max="11524" width="43.109375" style="4" customWidth="1"/>
    <col min="11525" max="11525" width="22.6640625" style="4" customWidth="1"/>
    <col min="11526" max="11776" width="9.109375" style="4"/>
    <col min="11777" max="11777" width="33" style="4" customWidth="1"/>
    <col min="11778" max="11778" width="45.33203125" style="4" customWidth="1"/>
    <col min="11779" max="11779" width="45.6640625" style="4" customWidth="1"/>
    <col min="11780" max="11780" width="43.109375" style="4" customWidth="1"/>
    <col min="11781" max="11781" width="22.6640625" style="4" customWidth="1"/>
    <col min="11782" max="12032" width="9.109375" style="4"/>
    <col min="12033" max="12033" width="33" style="4" customWidth="1"/>
    <col min="12034" max="12034" width="45.33203125" style="4" customWidth="1"/>
    <col min="12035" max="12035" width="45.6640625" style="4" customWidth="1"/>
    <col min="12036" max="12036" width="43.109375" style="4" customWidth="1"/>
    <col min="12037" max="12037" width="22.6640625" style="4" customWidth="1"/>
    <col min="12038" max="12288" width="9.109375" style="4"/>
    <col min="12289" max="12289" width="33" style="4" customWidth="1"/>
    <col min="12290" max="12290" width="45.33203125" style="4" customWidth="1"/>
    <col min="12291" max="12291" width="45.6640625" style="4" customWidth="1"/>
    <col min="12292" max="12292" width="43.109375" style="4" customWidth="1"/>
    <col min="12293" max="12293" width="22.6640625" style="4" customWidth="1"/>
    <col min="12294" max="12544" width="9.109375" style="4"/>
    <col min="12545" max="12545" width="33" style="4" customWidth="1"/>
    <col min="12546" max="12546" width="45.33203125" style="4" customWidth="1"/>
    <col min="12547" max="12547" width="45.6640625" style="4" customWidth="1"/>
    <col min="12548" max="12548" width="43.109375" style="4" customWidth="1"/>
    <col min="12549" max="12549" width="22.6640625" style="4" customWidth="1"/>
    <col min="12550" max="12800" width="9.109375" style="4"/>
    <col min="12801" max="12801" width="33" style="4" customWidth="1"/>
    <col min="12802" max="12802" width="45.33203125" style="4" customWidth="1"/>
    <col min="12803" max="12803" width="45.6640625" style="4" customWidth="1"/>
    <col min="12804" max="12804" width="43.109375" style="4" customWidth="1"/>
    <col min="12805" max="12805" width="22.6640625" style="4" customWidth="1"/>
    <col min="12806" max="13056" width="9.109375" style="4"/>
    <col min="13057" max="13057" width="33" style="4" customWidth="1"/>
    <col min="13058" max="13058" width="45.33203125" style="4" customWidth="1"/>
    <col min="13059" max="13059" width="45.6640625" style="4" customWidth="1"/>
    <col min="13060" max="13060" width="43.109375" style="4" customWidth="1"/>
    <col min="13061" max="13061" width="22.6640625" style="4" customWidth="1"/>
    <col min="13062" max="13312" width="9.109375" style="4"/>
    <col min="13313" max="13313" width="33" style="4" customWidth="1"/>
    <col min="13314" max="13314" width="45.33203125" style="4" customWidth="1"/>
    <col min="13315" max="13315" width="45.6640625" style="4" customWidth="1"/>
    <col min="13316" max="13316" width="43.109375" style="4" customWidth="1"/>
    <col min="13317" max="13317" width="22.6640625" style="4" customWidth="1"/>
    <col min="13318" max="13568" width="9.109375" style="4"/>
    <col min="13569" max="13569" width="33" style="4" customWidth="1"/>
    <col min="13570" max="13570" width="45.33203125" style="4" customWidth="1"/>
    <col min="13571" max="13571" width="45.6640625" style="4" customWidth="1"/>
    <col min="13572" max="13572" width="43.109375" style="4" customWidth="1"/>
    <col min="13573" max="13573" width="22.6640625" style="4" customWidth="1"/>
    <col min="13574" max="13824" width="9.109375" style="4"/>
    <col min="13825" max="13825" width="33" style="4" customWidth="1"/>
    <col min="13826" max="13826" width="45.33203125" style="4" customWidth="1"/>
    <col min="13827" max="13827" width="45.6640625" style="4" customWidth="1"/>
    <col min="13828" max="13828" width="43.109375" style="4" customWidth="1"/>
    <col min="13829" max="13829" width="22.6640625" style="4" customWidth="1"/>
    <col min="13830" max="14080" width="9.109375" style="4"/>
    <col min="14081" max="14081" width="33" style="4" customWidth="1"/>
    <col min="14082" max="14082" width="45.33203125" style="4" customWidth="1"/>
    <col min="14083" max="14083" width="45.6640625" style="4" customWidth="1"/>
    <col min="14084" max="14084" width="43.109375" style="4" customWidth="1"/>
    <col min="14085" max="14085" width="22.6640625" style="4" customWidth="1"/>
    <col min="14086" max="14336" width="9.109375" style="4"/>
    <col min="14337" max="14337" width="33" style="4" customWidth="1"/>
    <col min="14338" max="14338" width="45.33203125" style="4" customWidth="1"/>
    <col min="14339" max="14339" width="45.6640625" style="4" customWidth="1"/>
    <col min="14340" max="14340" width="43.109375" style="4" customWidth="1"/>
    <col min="14341" max="14341" width="22.6640625" style="4" customWidth="1"/>
    <col min="14342" max="14592" width="9.109375" style="4"/>
    <col min="14593" max="14593" width="33" style="4" customWidth="1"/>
    <col min="14594" max="14594" width="45.33203125" style="4" customWidth="1"/>
    <col min="14595" max="14595" width="45.6640625" style="4" customWidth="1"/>
    <col min="14596" max="14596" width="43.109375" style="4" customWidth="1"/>
    <col min="14597" max="14597" width="22.6640625" style="4" customWidth="1"/>
    <col min="14598" max="14848" width="9.109375" style="4"/>
    <col min="14849" max="14849" width="33" style="4" customWidth="1"/>
    <col min="14850" max="14850" width="45.33203125" style="4" customWidth="1"/>
    <col min="14851" max="14851" width="45.6640625" style="4" customWidth="1"/>
    <col min="14852" max="14852" width="43.109375" style="4" customWidth="1"/>
    <col min="14853" max="14853" width="22.6640625" style="4" customWidth="1"/>
    <col min="14854" max="15104" width="9.109375" style="4"/>
    <col min="15105" max="15105" width="33" style="4" customWidth="1"/>
    <col min="15106" max="15106" width="45.33203125" style="4" customWidth="1"/>
    <col min="15107" max="15107" width="45.6640625" style="4" customWidth="1"/>
    <col min="15108" max="15108" width="43.109375" style="4" customWidth="1"/>
    <col min="15109" max="15109" width="22.6640625" style="4" customWidth="1"/>
    <col min="15110" max="15360" width="9.109375" style="4"/>
    <col min="15361" max="15361" width="33" style="4" customWidth="1"/>
    <col min="15362" max="15362" width="45.33203125" style="4" customWidth="1"/>
    <col min="15363" max="15363" width="45.6640625" style="4" customWidth="1"/>
    <col min="15364" max="15364" width="43.109375" style="4" customWidth="1"/>
    <col min="15365" max="15365" width="22.6640625" style="4" customWidth="1"/>
    <col min="15366" max="15616" width="9.109375" style="4"/>
    <col min="15617" max="15617" width="33" style="4" customWidth="1"/>
    <col min="15618" max="15618" width="45.33203125" style="4" customWidth="1"/>
    <col min="15619" max="15619" width="45.6640625" style="4" customWidth="1"/>
    <col min="15620" max="15620" width="43.109375" style="4" customWidth="1"/>
    <col min="15621" max="15621" width="22.6640625" style="4" customWidth="1"/>
    <col min="15622" max="15872" width="9.109375" style="4"/>
    <col min="15873" max="15873" width="33" style="4" customWidth="1"/>
    <col min="15874" max="15874" width="45.33203125" style="4" customWidth="1"/>
    <col min="15875" max="15875" width="45.6640625" style="4" customWidth="1"/>
    <col min="15876" max="15876" width="43.109375" style="4" customWidth="1"/>
    <col min="15877" max="15877" width="22.6640625" style="4" customWidth="1"/>
    <col min="15878" max="16128" width="9.109375" style="4"/>
    <col min="16129" max="16129" width="33" style="4" customWidth="1"/>
    <col min="16130" max="16130" width="45.33203125" style="4" customWidth="1"/>
    <col min="16131" max="16131" width="45.6640625" style="4" customWidth="1"/>
    <col min="16132" max="16132" width="43.109375" style="4" customWidth="1"/>
    <col min="16133" max="16133" width="22.6640625" style="4" customWidth="1"/>
    <col min="16134" max="16384" width="9.109375" style="4"/>
  </cols>
  <sheetData>
    <row r="1" spans="1:5" ht="13.8" thickBot="1">
      <c r="A1" s="2" t="s">
        <v>297</v>
      </c>
      <c r="B1" s="3" t="s">
        <v>289</v>
      </c>
      <c r="C1" s="3" t="s">
        <v>290</v>
      </c>
      <c r="D1" s="3" t="s">
        <v>291</v>
      </c>
      <c r="E1" s="2" t="s">
        <v>292</v>
      </c>
    </row>
    <row r="2" spans="1:5" ht="39.6">
      <c r="A2" s="5" t="s">
        <v>287</v>
      </c>
      <c r="B2" s="6" t="s">
        <v>304</v>
      </c>
      <c r="C2" s="7" t="s">
        <v>300</v>
      </c>
      <c r="D2" s="7" t="s">
        <v>293</v>
      </c>
      <c r="E2" s="8" t="s">
        <v>294</v>
      </c>
    </row>
    <row r="3" spans="1:5" ht="26.25" customHeight="1">
      <c r="A3" s="5" t="s">
        <v>295</v>
      </c>
      <c r="B3" s="6" t="s">
        <v>298</v>
      </c>
      <c r="C3" s="7" t="s">
        <v>301</v>
      </c>
      <c r="D3" s="7" t="s">
        <v>293</v>
      </c>
      <c r="E3" s="8" t="s">
        <v>294</v>
      </c>
    </row>
    <row r="4" spans="1:5" ht="25.5" customHeight="1">
      <c r="A4" s="5" t="s">
        <v>296</v>
      </c>
      <c r="B4" s="6" t="s">
        <v>299</v>
      </c>
      <c r="C4" s="7" t="s">
        <v>302</v>
      </c>
      <c r="D4" s="7" t="s">
        <v>293</v>
      </c>
      <c r="E4" s="8" t="s">
        <v>294</v>
      </c>
    </row>
  </sheetData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8"/>
  <sheetViews>
    <sheetView tabSelected="1" topLeftCell="A25" workbookViewId="0">
      <selection activeCell="K49" sqref="K49"/>
    </sheetView>
  </sheetViews>
  <sheetFormatPr defaultRowHeight="14.4"/>
  <cols>
    <col min="1" max="1" width="10.88671875" customWidth="1"/>
    <col min="2" max="2" width="70" customWidth="1"/>
    <col min="9" max="9" width="8.88671875" customWidth="1"/>
    <col min="10" max="10" width="12" customWidth="1"/>
    <col min="11" max="11" width="11" bestFit="1" customWidth="1"/>
    <col min="12" max="12" width="11.88671875" customWidth="1"/>
  </cols>
  <sheetData>
    <row r="1" spans="1:12">
      <c r="A1" t="s">
        <v>1856</v>
      </c>
    </row>
    <row r="2" spans="1:12">
      <c r="A2" t="s">
        <v>45</v>
      </c>
      <c r="B2" t="s">
        <v>1759</v>
      </c>
      <c r="J2" s="9" t="s">
        <v>1857</v>
      </c>
    </row>
    <row r="3" spans="1:12" ht="43.95" customHeight="1">
      <c r="J3" s="9" t="s">
        <v>1858</v>
      </c>
      <c r="K3" s="9" t="s">
        <v>1858</v>
      </c>
      <c r="L3" s="9" t="s">
        <v>1859</v>
      </c>
    </row>
    <row r="4" spans="1:12">
      <c r="A4" t="s">
        <v>1758</v>
      </c>
      <c r="B4" t="s">
        <v>1757</v>
      </c>
      <c r="C4" t="s">
        <v>1263</v>
      </c>
      <c r="D4" t="s">
        <v>1264</v>
      </c>
      <c r="E4" t="s">
        <v>1265</v>
      </c>
      <c r="F4" t="s">
        <v>1761</v>
      </c>
      <c r="G4" t="s">
        <v>314</v>
      </c>
      <c r="H4" t="s">
        <v>315</v>
      </c>
      <c r="I4" t="s">
        <v>316</v>
      </c>
      <c r="K4" s="9" t="s">
        <v>1860</v>
      </c>
    </row>
    <row r="5" spans="1:12">
      <c r="A5" t="s">
        <v>1261</v>
      </c>
      <c r="B5" t="s">
        <v>1766</v>
      </c>
      <c r="C5" s="28">
        <v>1402</v>
      </c>
      <c r="D5" s="28">
        <v>280</v>
      </c>
      <c r="E5" s="28">
        <v>79</v>
      </c>
      <c r="F5" s="28">
        <v>1761</v>
      </c>
      <c r="G5" s="33">
        <v>0.7961385576377058</v>
      </c>
      <c r="H5" s="29">
        <v>0.15900056785917094</v>
      </c>
      <c r="I5" s="29">
        <v>4.4860874503123226E-2</v>
      </c>
      <c r="J5" s="30">
        <f>400000</f>
        <v>400000</v>
      </c>
      <c r="K5" s="10">
        <f>$J$23*F5/$F$23</f>
        <v>282986.27385336458</v>
      </c>
      <c r="L5" s="31">
        <f t="shared" ref="L5:L22" si="0">D5*650+E5*1000</f>
        <v>261000</v>
      </c>
    </row>
    <row r="6" spans="1:12">
      <c r="B6" t="s">
        <v>1225</v>
      </c>
      <c r="C6" s="28">
        <v>1613</v>
      </c>
      <c r="D6" s="28">
        <v>1371</v>
      </c>
      <c r="E6" s="28">
        <v>249</v>
      </c>
      <c r="F6" s="28">
        <v>3233</v>
      </c>
      <c r="G6" s="29">
        <v>0.49891741416640889</v>
      </c>
      <c r="H6" s="29">
        <v>0.42406433652953912</v>
      </c>
      <c r="I6" s="29">
        <v>7.7018249304051961E-2</v>
      </c>
      <c r="J6" s="30">
        <f t="shared" ref="J6:J22" si="1">400000</f>
        <v>400000</v>
      </c>
      <c r="K6" s="10">
        <f t="shared" ref="K6:K22" si="2">$J$23*F6/$F$23</f>
        <v>519531.30231001007</v>
      </c>
      <c r="L6" s="30">
        <f t="shared" si="0"/>
        <v>1140150</v>
      </c>
    </row>
    <row r="7" spans="1:12">
      <c r="B7" t="s">
        <v>1228</v>
      </c>
      <c r="C7" s="28">
        <v>2591</v>
      </c>
      <c r="D7" s="28">
        <v>3287</v>
      </c>
      <c r="E7" s="28">
        <v>514</v>
      </c>
      <c r="F7" s="28">
        <v>6392</v>
      </c>
      <c r="G7" s="29">
        <v>0.40535043804755944</v>
      </c>
      <c r="H7" s="29">
        <v>0.51423654568210264</v>
      </c>
      <c r="I7" s="29">
        <v>8.0413016270337923E-2</v>
      </c>
      <c r="J7" s="30">
        <f t="shared" si="1"/>
        <v>400000</v>
      </c>
      <c r="K7" s="10">
        <f t="shared" si="2"/>
        <v>1027171.0746568464</v>
      </c>
      <c r="L7" s="30">
        <f t="shared" si="0"/>
        <v>2650550</v>
      </c>
    </row>
    <row r="8" spans="1:12">
      <c r="B8" t="s">
        <v>1224</v>
      </c>
      <c r="C8" s="28">
        <v>1800</v>
      </c>
      <c r="D8" s="28">
        <v>1114</v>
      </c>
      <c r="E8" s="28">
        <v>326</v>
      </c>
      <c r="F8" s="28">
        <v>3240</v>
      </c>
      <c r="G8" s="29">
        <v>0.55555555555555558</v>
      </c>
      <c r="H8" s="29">
        <v>0.34382716049382717</v>
      </c>
      <c r="I8" s="29">
        <v>0.10061728395061728</v>
      </c>
      <c r="J8" s="30">
        <f t="shared" si="1"/>
        <v>400000</v>
      </c>
      <c r="K8" s="10">
        <f t="shared" si="2"/>
        <v>520656.17676598596</v>
      </c>
      <c r="L8" s="30">
        <f t="shared" si="0"/>
        <v>1050100</v>
      </c>
    </row>
    <row r="9" spans="1:12">
      <c r="B9" t="s">
        <v>1226</v>
      </c>
      <c r="C9" s="28">
        <v>1354</v>
      </c>
      <c r="D9" s="28">
        <v>1139</v>
      </c>
      <c r="E9" s="28">
        <v>216</v>
      </c>
      <c r="F9" s="28">
        <v>2709</v>
      </c>
      <c r="G9" s="29">
        <v>0.49981543004798817</v>
      </c>
      <c r="H9" s="29">
        <v>0.42045035068290881</v>
      </c>
      <c r="I9" s="29">
        <v>7.9734219269102985E-2</v>
      </c>
      <c r="J9" s="30">
        <f t="shared" si="1"/>
        <v>400000</v>
      </c>
      <c r="K9" s="10">
        <f t="shared" si="2"/>
        <v>435326.41446267156</v>
      </c>
      <c r="L9" s="30">
        <f t="shared" si="0"/>
        <v>956350</v>
      </c>
    </row>
    <row r="10" spans="1:12">
      <c r="B10" t="s">
        <v>1223</v>
      </c>
      <c r="C10" s="28">
        <v>578</v>
      </c>
      <c r="D10" s="28">
        <v>1169</v>
      </c>
      <c r="E10" s="28">
        <v>781</v>
      </c>
      <c r="F10" s="28">
        <v>2528</v>
      </c>
      <c r="G10" s="29">
        <v>0.22863924050632911</v>
      </c>
      <c r="H10" s="29">
        <v>0.46242088607594939</v>
      </c>
      <c r="I10" s="29">
        <v>0.3089398734177215</v>
      </c>
      <c r="J10" s="30">
        <f t="shared" si="1"/>
        <v>400000</v>
      </c>
      <c r="K10" s="10">
        <f t="shared" si="2"/>
        <v>406240.37495815201</v>
      </c>
      <c r="L10" s="30">
        <f t="shared" si="0"/>
        <v>1540850</v>
      </c>
    </row>
    <row r="11" spans="1:12">
      <c r="B11" t="s">
        <v>1221</v>
      </c>
      <c r="C11" s="28">
        <v>441</v>
      </c>
      <c r="D11" s="28">
        <v>800</v>
      </c>
      <c r="E11" s="28">
        <v>300</v>
      </c>
      <c r="F11" s="28">
        <v>1541</v>
      </c>
      <c r="G11" s="29">
        <v>0.28617780661907855</v>
      </c>
      <c r="H11" s="29">
        <v>0.5191434133679429</v>
      </c>
      <c r="I11" s="29">
        <v>0.19467878001297859</v>
      </c>
      <c r="J11" s="30">
        <f t="shared" si="1"/>
        <v>400000</v>
      </c>
      <c r="K11" s="10">
        <f t="shared" si="2"/>
        <v>247633.07666555073</v>
      </c>
      <c r="L11" s="30">
        <f t="shared" si="0"/>
        <v>820000</v>
      </c>
    </row>
    <row r="12" spans="1:12">
      <c r="B12" t="s">
        <v>1218</v>
      </c>
      <c r="C12" s="28">
        <v>2171</v>
      </c>
      <c r="D12" s="28">
        <v>1686</v>
      </c>
      <c r="E12" s="28">
        <v>309</v>
      </c>
      <c r="F12" s="28">
        <v>4166</v>
      </c>
      <c r="G12" s="29">
        <v>0.52112337974075851</v>
      </c>
      <c r="H12" s="29">
        <v>0.40470475276044166</v>
      </c>
      <c r="I12" s="29">
        <v>7.4171867498799809E-2</v>
      </c>
      <c r="J12" s="30">
        <f t="shared" si="1"/>
        <v>400000</v>
      </c>
      <c r="K12" s="10">
        <f t="shared" si="2"/>
        <v>669460.99765651149</v>
      </c>
      <c r="L12" s="30">
        <f t="shared" si="0"/>
        <v>1404900</v>
      </c>
    </row>
    <row r="13" spans="1:12">
      <c r="B13" t="s">
        <v>1227</v>
      </c>
      <c r="C13" s="28">
        <v>815</v>
      </c>
      <c r="D13" s="28">
        <v>1351</v>
      </c>
      <c r="E13" s="28">
        <v>159</v>
      </c>
      <c r="F13" s="28">
        <v>2325</v>
      </c>
      <c r="G13" s="29">
        <v>0.35053763440860214</v>
      </c>
      <c r="H13" s="29">
        <v>0.58107526881720428</v>
      </c>
      <c r="I13" s="29">
        <v>6.8387096774193551E-2</v>
      </c>
      <c r="J13" s="30">
        <f t="shared" si="1"/>
        <v>400000</v>
      </c>
      <c r="K13" s="10">
        <f t="shared" si="2"/>
        <v>373619.01573485101</v>
      </c>
      <c r="L13" s="30">
        <f t="shared" si="0"/>
        <v>1037150</v>
      </c>
    </row>
    <row r="14" spans="1:12">
      <c r="B14" t="s">
        <v>1217</v>
      </c>
      <c r="C14" s="28">
        <v>1597</v>
      </c>
      <c r="D14" s="28">
        <v>715</v>
      </c>
      <c r="E14" s="28">
        <v>194</v>
      </c>
      <c r="F14" s="28">
        <v>2506</v>
      </c>
      <c r="G14" s="33">
        <v>0.63727055067837191</v>
      </c>
      <c r="H14" s="29">
        <v>0.28531524341580206</v>
      </c>
      <c r="I14" s="29">
        <v>7.7414205905826011E-2</v>
      </c>
      <c r="J14" s="30">
        <f t="shared" si="1"/>
        <v>400000</v>
      </c>
      <c r="K14" s="10">
        <f t="shared" si="2"/>
        <v>402705.05523937062</v>
      </c>
      <c r="L14" s="31">
        <f t="shared" si="0"/>
        <v>658750</v>
      </c>
    </row>
    <row r="15" spans="1:12">
      <c r="B15" t="s">
        <v>1220</v>
      </c>
      <c r="C15" s="28">
        <v>1171</v>
      </c>
      <c r="D15" s="28">
        <v>316</v>
      </c>
      <c r="E15" s="28">
        <v>276</v>
      </c>
      <c r="F15" s="28">
        <v>1763</v>
      </c>
      <c r="G15" s="33">
        <v>0.66420873511060696</v>
      </c>
      <c r="H15" s="29">
        <v>0.17923993193420307</v>
      </c>
      <c r="I15" s="29">
        <v>0.15655133295519003</v>
      </c>
      <c r="J15" s="30">
        <f t="shared" si="1"/>
        <v>400000</v>
      </c>
      <c r="K15" s="10">
        <f t="shared" si="2"/>
        <v>283307.66655507201</v>
      </c>
      <c r="L15" s="31">
        <f t="shared" si="0"/>
        <v>481400</v>
      </c>
    </row>
    <row r="16" spans="1:12">
      <c r="B16" t="s">
        <v>1230</v>
      </c>
      <c r="C16" s="28">
        <v>242</v>
      </c>
      <c r="D16" s="28">
        <v>677</v>
      </c>
      <c r="E16" s="28">
        <v>194</v>
      </c>
      <c r="F16" s="28">
        <v>1113</v>
      </c>
      <c r="G16" s="29">
        <v>0.21743036837376459</v>
      </c>
      <c r="H16" s="29">
        <v>0.60826594788858945</v>
      </c>
      <c r="I16" s="29">
        <v>0.17430368373764601</v>
      </c>
      <c r="J16" s="30">
        <f t="shared" si="1"/>
        <v>400000</v>
      </c>
      <c r="K16" s="10">
        <f t="shared" si="2"/>
        <v>178855.0385001674</v>
      </c>
      <c r="L16" s="30">
        <f t="shared" si="0"/>
        <v>634050</v>
      </c>
    </row>
    <row r="17" spans="1:12">
      <c r="B17" t="s">
        <v>1229</v>
      </c>
      <c r="C17" s="28">
        <v>158</v>
      </c>
      <c r="D17" s="28">
        <v>1538</v>
      </c>
      <c r="E17" s="28">
        <v>152</v>
      </c>
      <c r="F17" s="28">
        <v>1848</v>
      </c>
      <c r="G17" s="29">
        <v>8.5497835497835503E-2</v>
      </c>
      <c r="H17" s="29">
        <v>0.83225108225108224</v>
      </c>
      <c r="I17" s="29">
        <v>8.2251082251082255E-2</v>
      </c>
      <c r="J17" s="30">
        <f t="shared" si="1"/>
        <v>400000</v>
      </c>
      <c r="K17" s="10">
        <f t="shared" si="2"/>
        <v>296966.85637763643</v>
      </c>
      <c r="L17" s="30">
        <f t="shared" si="0"/>
        <v>1151700</v>
      </c>
    </row>
    <row r="18" spans="1:12">
      <c r="B18" t="s">
        <v>1231</v>
      </c>
      <c r="C18" s="28">
        <v>377</v>
      </c>
      <c r="D18" s="28">
        <v>698</v>
      </c>
      <c r="E18" s="28">
        <v>229</v>
      </c>
      <c r="F18" s="28">
        <v>1304</v>
      </c>
      <c r="G18" s="29">
        <v>0.28911042944785276</v>
      </c>
      <c r="H18" s="29">
        <v>0.53527607361963192</v>
      </c>
      <c r="I18" s="29">
        <v>0.17561349693251535</v>
      </c>
      <c r="J18" s="30">
        <f t="shared" si="1"/>
        <v>400000</v>
      </c>
      <c r="K18" s="10">
        <f t="shared" si="2"/>
        <v>209548.04151322396</v>
      </c>
      <c r="L18" s="30">
        <f t="shared" si="0"/>
        <v>682700</v>
      </c>
    </row>
    <row r="19" spans="1:12">
      <c r="B19" t="s">
        <v>1215</v>
      </c>
      <c r="C19" s="28">
        <v>1216</v>
      </c>
      <c r="D19" s="28">
        <v>1481</v>
      </c>
      <c r="E19" s="28">
        <v>788</v>
      </c>
      <c r="F19" s="28">
        <v>3485</v>
      </c>
      <c r="G19" s="29">
        <v>0.34892395982783359</v>
      </c>
      <c r="H19" s="29">
        <v>0.42496413199426114</v>
      </c>
      <c r="I19" s="29">
        <v>0.2261119081779053</v>
      </c>
      <c r="J19" s="30">
        <f t="shared" si="1"/>
        <v>400000</v>
      </c>
      <c r="K19" s="10">
        <f t="shared" si="2"/>
        <v>560026.78272514232</v>
      </c>
      <c r="L19" s="30">
        <f t="shared" si="0"/>
        <v>1750650</v>
      </c>
    </row>
    <row r="20" spans="1:12">
      <c r="B20" t="s">
        <v>1216</v>
      </c>
      <c r="C20" s="28">
        <v>431</v>
      </c>
      <c r="D20" s="28">
        <v>855</v>
      </c>
      <c r="E20" s="28">
        <v>320</v>
      </c>
      <c r="F20" s="28">
        <v>1606</v>
      </c>
      <c r="G20" s="29">
        <v>0.26836861768368619</v>
      </c>
      <c r="H20" s="29">
        <v>0.53237858032378582</v>
      </c>
      <c r="I20" s="29">
        <v>0.19925280199252801</v>
      </c>
      <c r="J20" s="30">
        <f t="shared" si="1"/>
        <v>400000</v>
      </c>
      <c r="K20" s="10">
        <f t="shared" si="2"/>
        <v>258078.33947104117</v>
      </c>
      <c r="L20" s="30">
        <f t="shared" si="0"/>
        <v>875750</v>
      </c>
    </row>
    <row r="21" spans="1:12">
      <c r="B21" t="s">
        <v>1222</v>
      </c>
      <c r="C21" s="28">
        <v>78</v>
      </c>
      <c r="D21" s="28">
        <v>214</v>
      </c>
      <c r="E21" s="28">
        <v>74</v>
      </c>
      <c r="F21" s="28">
        <v>366</v>
      </c>
      <c r="G21" s="29">
        <v>0.21311475409836064</v>
      </c>
      <c r="H21" s="29">
        <v>0.58469945355191255</v>
      </c>
      <c r="I21" s="29">
        <v>0.20218579234972678</v>
      </c>
      <c r="J21" s="30">
        <f t="shared" si="1"/>
        <v>400000</v>
      </c>
      <c r="K21" s="10">
        <f t="shared" si="2"/>
        <v>58814.864412453964</v>
      </c>
      <c r="L21" s="30">
        <f t="shared" si="0"/>
        <v>213100</v>
      </c>
    </row>
    <row r="22" spans="1:12">
      <c r="B22" t="s">
        <v>1219</v>
      </c>
      <c r="C22" s="28">
        <v>750</v>
      </c>
      <c r="D22" s="28">
        <v>1477</v>
      </c>
      <c r="E22" s="28">
        <v>692</v>
      </c>
      <c r="F22" s="28">
        <v>2919</v>
      </c>
      <c r="G22" s="29">
        <v>0.25693730729701952</v>
      </c>
      <c r="H22" s="29">
        <v>0.50599520383693042</v>
      </c>
      <c r="I22" s="29">
        <v>0.23706748886605003</v>
      </c>
      <c r="J22" s="30">
        <f t="shared" si="1"/>
        <v>400000</v>
      </c>
      <c r="K22" s="10">
        <f t="shared" si="2"/>
        <v>469072.64814194845</v>
      </c>
      <c r="L22" s="30">
        <f t="shared" si="0"/>
        <v>1652050</v>
      </c>
    </row>
    <row r="23" spans="1:12">
      <c r="A23" t="s">
        <v>1762</v>
      </c>
      <c r="B23">
        <f>J23/J5</f>
        <v>18</v>
      </c>
      <c r="C23" s="28">
        <v>18785</v>
      </c>
      <c r="D23" s="28">
        <v>20168</v>
      </c>
      <c r="E23" s="28">
        <v>5852</v>
      </c>
      <c r="F23" s="28">
        <f>SUM(F5:F22)</f>
        <v>44805</v>
      </c>
      <c r="G23" s="29">
        <v>0.41926124316482538</v>
      </c>
      <c r="H23" s="29">
        <v>0.4501283338913068</v>
      </c>
      <c r="I23" s="29">
        <v>0.13061042294386788</v>
      </c>
      <c r="J23" s="30">
        <f>SUM(J5:J22)</f>
        <v>7200000</v>
      </c>
      <c r="K23" s="30"/>
      <c r="L23" s="30"/>
    </row>
    <row r="24" spans="1:12">
      <c r="A24" t="s">
        <v>1262</v>
      </c>
      <c r="B24" t="s">
        <v>1243</v>
      </c>
      <c r="C24" s="28">
        <v>118</v>
      </c>
      <c r="D24" s="28">
        <v>524</v>
      </c>
      <c r="E24" s="28">
        <v>218</v>
      </c>
      <c r="F24" s="28">
        <v>860</v>
      </c>
      <c r="G24" s="29">
        <v>0.1372093023255814</v>
      </c>
      <c r="H24" s="29">
        <v>0.6093023255813953</v>
      </c>
      <c r="I24" s="29">
        <v>0.25348837209302327</v>
      </c>
      <c r="J24" s="30">
        <f>240000</f>
        <v>240000</v>
      </c>
      <c r="K24" s="10">
        <f>$J$54*F24/$F$54</f>
        <v>147418.04156845939</v>
      </c>
      <c r="L24" s="30">
        <f t="shared" ref="L24:L53" si="3">D24*650+E24*1000</f>
        <v>558600</v>
      </c>
    </row>
    <row r="25" spans="1:12">
      <c r="B25" t="s">
        <v>1248</v>
      </c>
      <c r="C25" s="28">
        <v>2057</v>
      </c>
      <c r="D25" s="28">
        <v>758</v>
      </c>
      <c r="E25" s="28">
        <v>87</v>
      </c>
      <c r="F25" s="28">
        <v>2902</v>
      </c>
      <c r="G25" s="33">
        <v>0.7088215024121296</v>
      </c>
      <c r="H25" s="29">
        <v>0.26119917298414885</v>
      </c>
      <c r="I25" s="29">
        <v>2.9979324603721571E-2</v>
      </c>
      <c r="J25" s="30">
        <f t="shared" ref="J25:J53" si="4">240000</f>
        <v>240000</v>
      </c>
      <c r="K25" s="10">
        <f t="shared" ref="K25:K53" si="5">$J$54*F25/$F$54</f>
        <v>497450.18212984788</v>
      </c>
      <c r="L25" s="31">
        <f t="shared" si="3"/>
        <v>579700</v>
      </c>
    </row>
    <row r="26" spans="1:12">
      <c r="B26" t="s">
        <v>1244</v>
      </c>
      <c r="C26" s="28">
        <v>1619</v>
      </c>
      <c r="D26" s="28">
        <v>1554</v>
      </c>
      <c r="E26" s="28">
        <v>404</v>
      </c>
      <c r="F26" s="28">
        <v>3577</v>
      </c>
      <c r="G26" s="29">
        <v>0.45261392228124125</v>
      </c>
      <c r="H26" s="29">
        <v>0.43444227005870839</v>
      </c>
      <c r="I26" s="29">
        <v>0.11294380766005033</v>
      </c>
      <c r="J26" s="30">
        <f t="shared" si="4"/>
        <v>240000</v>
      </c>
      <c r="K26" s="10">
        <f t="shared" si="5"/>
        <v>613156.20312834799</v>
      </c>
      <c r="L26" s="30">
        <f t="shared" si="3"/>
        <v>1414100</v>
      </c>
    </row>
    <row r="27" spans="1:12">
      <c r="B27" t="s">
        <v>1252</v>
      </c>
      <c r="C27" s="28">
        <v>625</v>
      </c>
      <c r="D27" s="28">
        <v>766</v>
      </c>
      <c r="E27" s="28">
        <v>282</v>
      </c>
      <c r="F27" s="28">
        <v>1673</v>
      </c>
      <c r="G27" s="29">
        <v>0.37358039450089658</v>
      </c>
      <c r="H27" s="29">
        <v>0.45786013150029886</v>
      </c>
      <c r="I27" s="29">
        <v>0.16855947399880455</v>
      </c>
      <c r="J27" s="30">
        <f t="shared" si="4"/>
        <v>240000</v>
      </c>
      <c r="K27" s="10">
        <f t="shared" si="5"/>
        <v>286779.5157488751</v>
      </c>
      <c r="L27" s="30">
        <f t="shared" si="3"/>
        <v>779900</v>
      </c>
    </row>
    <row r="28" spans="1:12">
      <c r="B28" t="s">
        <v>1240</v>
      </c>
      <c r="C28" s="28">
        <v>449</v>
      </c>
      <c r="D28" s="28">
        <v>81</v>
      </c>
      <c r="E28" s="28">
        <v>20</v>
      </c>
      <c r="F28" s="28">
        <v>550</v>
      </c>
      <c r="G28" s="33">
        <v>0.8163636363636364</v>
      </c>
      <c r="H28" s="29">
        <v>0.14727272727272728</v>
      </c>
      <c r="I28" s="29">
        <v>3.6363636363636362E-2</v>
      </c>
      <c r="J28" s="30">
        <f t="shared" si="4"/>
        <v>240000</v>
      </c>
      <c r="K28" s="10">
        <f t="shared" si="5"/>
        <v>94278.980072851933</v>
      </c>
      <c r="L28" s="31">
        <f t="shared" si="3"/>
        <v>72650</v>
      </c>
    </row>
    <row r="29" spans="1:12">
      <c r="B29" t="s">
        <v>1232</v>
      </c>
      <c r="C29" s="28">
        <v>991</v>
      </c>
      <c r="D29" s="28">
        <v>233</v>
      </c>
      <c r="E29" s="28">
        <v>42</v>
      </c>
      <c r="F29" s="28">
        <v>1266</v>
      </c>
      <c r="G29" s="33">
        <v>0.78278041074249605</v>
      </c>
      <c r="H29" s="29">
        <v>0.18404423380726698</v>
      </c>
      <c r="I29" s="29">
        <v>3.3175355450236969E-2</v>
      </c>
      <c r="J29" s="30">
        <f t="shared" si="4"/>
        <v>240000</v>
      </c>
      <c r="K29" s="10">
        <f t="shared" si="5"/>
        <v>217013.07049496463</v>
      </c>
      <c r="L29" s="31">
        <f t="shared" si="3"/>
        <v>193450</v>
      </c>
    </row>
    <row r="30" spans="1:12">
      <c r="B30" t="s">
        <v>1257</v>
      </c>
      <c r="C30" s="28">
        <v>638</v>
      </c>
      <c r="D30" s="28">
        <v>840</v>
      </c>
      <c r="E30" s="28">
        <v>208</v>
      </c>
      <c r="F30" s="28">
        <v>1686</v>
      </c>
      <c r="G30" s="29">
        <v>0.37841043890865955</v>
      </c>
      <c r="H30" s="29">
        <v>0.49822064056939502</v>
      </c>
      <c r="I30" s="29">
        <v>0.12336892052194544</v>
      </c>
      <c r="J30" s="30">
        <f t="shared" si="4"/>
        <v>240000</v>
      </c>
      <c r="K30" s="10">
        <f t="shared" si="5"/>
        <v>289007.92800514249</v>
      </c>
      <c r="L30" s="30">
        <f t="shared" si="3"/>
        <v>754000</v>
      </c>
    </row>
    <row r="31" spans="1:12">
      <c r="B31" t="s">
        <v>1254</v>
      </c>
      <c r="C31" s="28">
        <v>364</v>
      </c>
      <c r="D31" s="28">
        <v>799</v>
      </c>
      <c r="E31" s="28">
        <v>250</v>
      </c>
      <c r="F31" s="28">
        <v>1413</v>
      </c>
      <c r="G31" s="29">
        <v>0.25760792639773533</v>
      </c>
      <c r="H31" s="29">
        <v>0.56546355272469917</v>
      </c>
      <c r="I31" s="29">
        <v>0.17692852087756547</v>
      </c>
      <c r="J31" s="30">
        <f t="shared" si="4"/>
        <v>240000</v>
      </c>
      <c r="K31" s="10">
        <f t="shared" si="5"/>
        <v>242211.27062352689</v>
      </c>
      <c r="L31" s="30">
        <f t="shared" si="3"/>
        <v>769350</v>
      </c>
    </row>
    <row r="32" spans="1:12">
      <c r="B32" t="s">
        <v>1234</v>
      </c>
      <c r="C32" s="28">
        <v>333</v>
      </c>
      <c r="D32" s="28">
        <v>392</v>
      </c>
      <c r="E32" s="28">
        <v>261</v>
      </c>
      <c r="F32" s="28">
        <v>986</v>
      </c>
      <c r="G32" s="29">
        <v>0.33772819472616633</v>
      </c>
      <c r="H32" s="29">
        <v>0.39756592292089249</v>
      </c>
      <c r="I32" s="29">
        <v>0.26470588235294118</v>
      </c>
      <c r="J32" s="30">
        <f t="shared" si="4"/>
        <v>240000</v>
      </c>
      <c r="K32" s="10">
        <f t="shared" si="5"/>
        <v>169016.49882151274</v>
      </c>
      <c r="L32" s="30">
        <f t="shared" si="3"/>
        <v>515800</v>
      </c>
    </row>
    <row r="33" spans="2:12">
      <c r="B33" t="s">
        <v>1235</v>
      </c>
      <c r="C33" s="28">
        <v>461</v>
      </c>
      <c r="D33" s="28">
        <v>805</v>
      </c>
      <c r="E33" s="28">
        <v>33</v>
      </c>
      <c r="F33" s="28">
        <v>1299</v>
      </c>
      <c r="G33" s="29">
        <v>0.35488837567359505</v>
      </c>
      <c r="H33" s="29">
        <v>0.61970746728252502</v>
      </c>
      <c r="I33" s="29">
        <v>2.5404157043879907E-2</v>
      </c>
      <c r="J33" s="30">
        <f t="shared" si="4"/>
        <v>240000</v>
      </c>
      <c r="K33" s="10">
        <f t="shared" si="5"/>
        <v>222669.80929933576</v>
      </c>
      <c r="L33" s="30">
        <f t="shared" si="3"/>
        <v>556250</v>
      </c>
    </row>
    <row r="34" spans="2:12">
      <c r="B34" t="s">
        <v>1214</v>
      </c>
      <c r="C34" s="28">
        <v>1428</v>
      </c>
      <c r="D34" s="28">
        <v>651</v>
      </c>
      <c r="E34" s="28">
        <v>67</v>
      </c>
      <c r="F34" s="28">
        <v>2146</v>
      </c>
      <c r="G34" s="33">
        <v>0.66542404473438954</v>
      </c>
      <c r="H34" s="29">
        <v>0.30335507921714816</v>
      </c>
      <c r="I34" s="29">
        <v>3.1220876048462257E-2</v>
      </c>
      <c r="J34" s="30">
        <f t="shared" si="4"/>
        <v>240000</v>
      </c>
      <c r="K34" s="10">
        <f t="shared" si="5"/>
        <v>367859.43861152773</v>
      </c>
      <c r="L34" s="31">
        <f t="shared" si="3"/>
        <v>490150</v>
      </c>
    </row>
    <row r="35" spans="2:12">
      <c r="B35" t="s">
        <v>1236</v>
      </c>
      <c r="C35" s="28">
        <v>83</v>
      </c>
      <c r="D35" s="28">
        <v>444</v>
      </c>
      <c r="E35" s="28">
        <v>163</v>
      </c>
      <c r="F35" s="28">
        <v>690</v>
      </c>
      <c r="G35" s="29">
        <v>0.12028985507246377</v>
      </c>
      <c r="H35" s="29">
        <v>0.64347826086956517</v>
      </c>
      <c r="I35" s="29">
        <v>0.23623188405797102</v>
      </c>
      <c r="J35" s="30">
        <f t="shared" si="4"/>
        <v>240000</v>
      </c>
      <c r="K35" s="10">
        <f t="shared" si="5"/>
        <v>118277.26590957789</v>
      </c>
      <c r="L35" s="30">
        <f t="shared" si="3"/>
        <v>451600</v>
      </c>
    </row>
    <row r="36" spans="2:12">
      <c r="B36" t="s">
        <v>1237</v>
      </c>
      <c r="C36" s="28">
        <v>257</v>
      </c>
      <c r="D36" s="28">
        <v>1333</v>
      </c>
      <c r="E36" s="28">
        <v>109</v>
      </c>
      <c r="F36" s="28">
        <v>1699</v>
      </c>
      <c r="G36" s="29">
        <v>0.15126545026486168</v>
      </c>
      <c r="H36" s="29">
        <v>0.78457916421424367</v>
      </c>
      <c r="I36" s="29">
        <v>6.4155385520894642E-2</v>
      </c>
      <c r="J36" s="30">
        <f t="shared" si="4"/>
        <v>240000</v>
      </c>
      <c r="K36" s="10">
        <f t="shared" si="5"/>
        <v>291236.34026140987</v>
      </c>
      <c r="L36" s="30">
        <f t="shared" si="3"/>
        <v>975450</v>
      </c>
    </row>
    <row r="37" spans="2:12">
      <c r="B37" t="s">
        <v>1249</v>
      </c>
      <c r="C37" s="28">
        <v>351</v>
      </c>
      <c r="D37" s="28">
        <v>419</v>
      </c>
      <c r="E37" s="28">
        <v>31</v>
      </c>
      <c r="F37" s="28">
        <v>801</v>
      </c>
      <c r="G37" s="29">
        <v>0.43820224719101125</v>
      </c>
      <c r="H37" s="29">
        <v>0.52309612983770282</v>
      </c>
      <c r="I37" s="29">
        <v>3.870162297128589E-2</v>
      </c>
      <c r="J37" s="30">
        <f t="shared" si="4"/>
        <v>240000</v>
      </c>
      <c r="K37" s="10">
        <f t="shared" si="5"/>
        <v>137304.47825155346</v>
      </c>
      <c r="L37" s="30">
        <f t="shared" si="3"/>
        <v>303350</v>
      </c>
    </row>
    <row r="38" spans="2:12">
      <c r="B38" t="s">
        <v>1238</v>
      </c>
      <c r="C38" s="28">
        <v>338</v>
      </c>
      <c r="D38" s="28">
        <v>139</v>
      </c>
      <c r="E38" s="28">
        <v>227</v>
      </c>
      <c r="F38" s="28">
        <v>704</v>
      </c>
      <c r="G38" s="29">
        <v>0.48011363636363635</v>
      </c>
      <c r="H38" s="29">
        <v>0.19744318181818182</v>
      </c>
      <c r="I38" s="29">
        <v>0.32244318181818182</v>
      </c>
      <c r="J38" s="30">
        <f t="shared" si="4"/>
        <v>240000</v>
      </c>
      <c r="K38" s="10">
        <f t="shared" si="5"/>
        <v>120677.09449325048</v>
      </c>
      <c r="L38" s="30">
        <f t="shared" si="3"/>
        <v>317350</v>
      </c>
    </row>
    <row r="39" spans="2:12">
      <c r="B39" t="s">
        <v>1258</v>
      </c>
      <c r="C39" s="28">
        <v>208</v>
      </c>
      <c r="D39" s="28">
        <v>293</v>
      </c>
      <c r="E39" s="28">
        <v>335</v>
      </c>
      <c r="F39" s="28">
        <v>836</v>
      </c>
      <c r="G39" s="29">
        <v>0.24880382775119617</v>
      </c>
      <c r="H39" s="29">
        <v>0.35047846889952156</v>
      </c>
      <c r="I39" s="29">
        <v>0.40071770334928231</v>
      </c>
      <c r="J39" s="30">
        <f t="shared" si="4"/>
        <v>240000</v>
      </c>
      <c r="K39" s="10">
        <f t="shared" si="5"/>
        <v>143304.04971073495</v>
      </c>
      <c r="L39" s="30">
        <f t="shared" si="3"/>
        <v>525450</v>
      </c>
    </row>
    <row r="40" spans="2:12">
      <c r="B40" t="s">
        <v>1247</v>
      </c>
      <c r="C40" s="28">
        <v>735</v>
      </c>
      <c r="D40" s="28">
        <v>688</v>
      </c>
      <c r="E40" s="28">
        <v>452</v>
      </c>
      <c r="F40" s="28">
        <v>1875</v>
      </c>
      <c r="G40" s="29">
        <v>0.39200000000000002</v>
      </c>
      <c r="H40" s="29">
        <v>0.36693333333333333</v>
      </c>
      <c r="I40" s="29">
        <v>0.24106666666666668</v>
      </c>
      <c r="J40" s="30">
        <f t="shared" si="4"/>
        <v>240000</v>
      </c>
      <c r="K40" s="10">
        <f t="shared" si="5"/>
        <v>321405.61388472252</v>
      </c>
      <c r="L40" s="30">
        <f t="shared" si="3"/>
        <v>899200</v>
      </c>
    </row>
    <row r="41" spans="2:12">
      <c r="B41" t="s">
        <v>1253</v>
      </c>
      <c r="C41" s="28">
        <v>460</v>
      </c>
      <c r="D41" s="28">
        <v>451</v>
      </c>
      <c r="E41" s="28">
        <v>231</v>
      </c>
      <c r="F41" s="28">
        <v>1142</v>
      </c>
      <c r="G41" s="29">
        <v>0.40280210157618213</v>
      </c>
      <c r="H41" s="29">
        <v>0.3949211908931699</v>
      </c>
      <c r="I41" s="29">
        <v>0.202276707530648</v>
      </c>
      <c r="J41" s="30">
        <f t="shared" si="4"/>
        <v>240000</v>
      </c>
      <c r="K41" s="10">
        <f t="shared" si="5"/>
        <v>195757.44589672165</v>
      </c>
      <c r="L41" s="30">
        <f t="shared" si="3"/>
        <v>524150</v>
      </c>
    </row>
    <row r="42" spans="2:12">
      <c r="B42" t="s">
        <v>1251</v>
      </c>
      <c r="C42" s="28">
        <v>146</v>
      </c>
      <c r="D42" s="28">
        <v>533</v>
      </c>
      <c r="E42" s="28">
        <v>525</v>
      </c>
      <c r="F42" s="28">
        <v>1204</v>
      </c>
      <c r="G42" s="29">
        <v>0.1212624584717608</v>
      </c>
      <c r="H42" s="29">
        <v>0.44269102990033221</v>
      </c>
      <c r="I42" s="29">
        <v>0.43604651162790697</v>
      </c>
      <c r="J42" s="30">
        <f t="shared" si="4"/>
        <v>240000</v>
      </c>
      <c r="K42" s="10">
        <f t="shared" si="5"/>
        <v>206385.25819584314</v>
      </c>
      <c r="L42" s="30">
        <f t="shared" si="3"/>
        <v>871450</v>
      </c>
    </row>
    <row r="43" spans="2:12">
      <c r="B43" t="s">
        <v>1259</v>
      </c>
      <c r="C43" s="28">
        <v>410</v>
      </c>
      <c r="D43" s="28">
        <v>266</v>
      </c>
      <c r="E43" s="28">
        <v>364</v>
      </c>
      <c r="F43" s="28">
        <v>1040</v>
      </c>
      <c r="G43" s="29">
        <v>0.39423076923076922</v>
      </c>
      <c r="H43" s="29">
        <v>0.25576923076923075</v>
      </c>
      <c r="I43" s="29">
        <v>0.35</v>
      </c>
      <c r="J43" s="30">
        <f t="shared" si="4"/>
        <v>240000</v>
      </c>
      <c r="K43" s="10">
        <f t="shared" si="5"/>
        <v>178272.98050139277</v>
      </c>
      <c r="L43" s="30">
        <f t="shared" si="3"/>
        <v>536900</v>
      </c>
    </row>
    <row r="44" spans="2:12">
      <c r="B44" t="s">
        <v>1256</v>
      </c>
      <c r="C44" s="28">
        <v>158</v>
      </c>
      <c r="D44" s="28">
        <v>675</v>
      </c>
      <c r="E44" s="28">
        <v>509</v>
      </c>
      <c r="F44" s="28">
        <v>1342</v>
      </c>
      <c r="G44" s="29">
        <v>0.11773472429210134</v>
      </c>
      <c r="H44" s="29">
        <v>0.50298062593144566</v>
      </c>
      <c r="I44" s="29">
        <v>0.37928464977645304</v>
      </c>
      <c r="J44" s="30">
        <f t="shared" si="4"/>
        <v>240000</v>
      </c>
      <c r="K44" s="10">
        <f t="shared" si="5"/>
        <v>230040.71137775874</v>
      </c>
      <c r="L44" s="30">
        <f t="shared" si="3"/>
        <v>947750</v>
      </c>
    </row>
    <row r="45" spans="2:12">
      <c r="B45" t="s">
        <v>1245</v>
      </c>
      <c r="C45" s="28">
        <v>202</v>
      </c>
      <c r="D45" s="28">
        <v>695</v>
      </c>
      <c r="E45" s="28">
        <v>292</v>
      </c>
      <c r="F45" s="28">
        <v>1189</v>
      </c>
      <c r="G45" s="29">
        <v>0.16989066442388562</v>
      </c>
      <c r="H45" s="29">
        <v>0.58452481076534901</v>
      </c>
      <c r="I45" s="29">
        <v>0.24558452481076534</v>
      </c>
      <c r="J45" s="30">
        <f t="shared" si="4"/>
        <v>240000</v>
      </c>
      <c r="K45" s="10">
        <f t="shared" si="5"/>
        <v>203814.01328476539</v>
      </c>
      <c r="L45" s="30">
        <f t="shared" si="3"/>
        <v>743750</v>
      </c>
    </row>
    <row r="46" spans="2:12">
      <c r="B46" t="s">
        <v>1255</v>
      </c>
      <c r="C46" s="28">
        <v>112</v>
      </c>
      <c r="D46" s="28">
        <v>282</v>
      </c>
      <c r="E46" s="28">
        <v>81</v>
      </c>
      <c r="F46" s="28">
        <v>475</v>
      </c>
      <c r="G46" s="29">
        <v>0.23578947368421052</v>
      </c>
      <c r="H46" s="29">
        <v>0.59368421052631581</v>
      </c>
      <c r="I46" s="29">
        <v>0.17052631578947369</v>
      </c>
      <c r="J46" s="30">
        <f t="shared" si="4"/>
        <v>240000</v>
      </c>
      <c r="K46" s="10">
        <f t="shared" si="5"/>
        <v>81422.75551746304</v>
      </c>
      <c r="L46" s="30">
        <f t="shared" si="3"/>
        <v>264300</v>
      </c>
    </row>
    <row r="47" spans="2:12">
      <c r="B47" t="s">
        <v>1233</v>
      </c>
      <c r="C47" s="28">
        <v>131</v>
      </c>
      <c r="D47" s="28">
        <v>199</v>
      </c>
      <c r="E47" s="28">
        <v>66</v>
      </c>
      <c r="F47" s="28">
        <v>396</v>
      </c>
      <c r="G47" s="29">
        <v>0.33080808080808083</v>
      </c>
      <c r="H47" s="29">
        <v>0.50252525252525249</v>
      </c>
      <c r="I47" s="29">
        <v>0.16666666666666666</v>
      </c>
      <c r="J47" s="30">
        <f t="shared" si="4"/>
        <v>240000</v>
      </c>
      <c r="K47" s="10">
        <f t="shared" si="5"/>
        <v>67880.865652453402</v>
      </c>
      <c r="L47" s="32">
        <f t="shared" si="3"/>
        <v>195350</v>
      </c>
    </row>
    <row r="48" spans="2:12">
      <c r="B48" t="s">
        <v>1246</v>
      </c>
      <c r="C48" s="28">
        <v>1538</v>
      </c>
      <c r="D48" s="28">
        <v>1293</v>
      </c>
      <c r="E48" s="28">
        <v>404</v>
      </c>
      <c r="F48" s="28">
        <v>3235</v>
      </c>
      <c r="G48" s="29">
        <v>0.47542503863987634</v>
      </c>
      <c r="H48" s="29">
        <v>0.39969088098918082</v>
      </c>
      <c r="I48" s="29">
        <v>0.12488408037094281</v>
      </c>
      <c r="J48" s="30">
        <f t="shared" si="4"/>
        <v>240000</v>
      </c>
      <c r="K48" s="10">
        <f t="shared" si="5"/>
        <v>554531.81915577454</v>
      </c>
      <c r="L48" s="30">
        <f t="shared" si="3"/>
        <v>1244450</v>
      </c>
    </row>
    <row r="49" spans="1:12">
      <c r="A49" s="9"/>
      <c r="B49" t="s">
        <v>1250</v>
      </c>
      <c r="C49" s="28">
        <v>228</v>
      </c>
      <c r="D49" s="28">
        <v>747</v>
      </c>
      <c r="E49" s="28">
        <v>295</v>
      </c>
      <c r="F49" s="28">
        <v>1270</v>
      </c>
      <c r="G49" s="40">
        <v>0.17952755905511811</v>
      </c>
      <c r="H49" s="29">
        <v>0.58818897637795275</v>
      </c>
      <c r="I49" s="29">
        <v>0.23228346456692914</v>
      </c>
      <c r="J49" s="30">
        <f t="shared" si="4"/>
        <v>240000</v>
      </c>
      <c r="K49" s="10">
        <f t="shared" si="5"/>
        <v>217698.73580458539</v>
      </c>
      <c r="L49" s="32">
        <f t="shared" si="3"/>
        <v>780550</v>
      </c>
    </row>
    <row r="50" spans="1:12">
      <c r="B50" t="s">
        <v>1260</v>
      </c>
      <c r="C50" s="28">
        <v>218</v>
      </c>
      <c r="D50" s="28">
        <v>468</v>
      </c>
      <c r="E50" s="28">
        <v>81</v>
      </c>
      <c r="F50" s="28">
        <v>767</v>
      </c>
      <c r="G50" s="29">
        <v>0.28422425032594523</v>
      </c>
      <c r="H50" s="29">
        <v>0.61016949152542377</v>
      </c>
      <c r="I50" s="29">
        <v>0.10560625814863103</v>
      </c>
      <c r="J50" s="30">
        <f t="shared" si="4"/>
        <v>240000</v>
      </c>
      <c r="K50" s="10">
        <f t="shared" si="5"/>
        <v>131476.32311977717</v>
      </c>
      <c r="L50" s="30">
        <f t="shared" si="3"/>
        <v>385200</v>
      </c>
    </row>
    <row r="51" spans="1:12">
      <c r="B51" t="s">
        <v>1241</v>
      </c>
      <c r="C51" s="28">
        <v>984</v>
      </c>
      <c r="D51" s="28">
        <v>1036</v>
      </c>
      <c r="E51" s="28">
        <v>149</v>
      </c>
      <c r="F51" s="28">
        <v>2169</v>
      </c>
      <c r="G51" s="29">
        <v>0.45366528354080221</v>
      </c>
      <c r="H51" s="29">
        <v>0.47763946519133244</v>
      </c>
      <c r="I51" s="29">
        <v>6.8695251267865381E-2</v>
      </c>
      <c r="J51" s="30">
        <f t="shared" si="4"/>
        <v>240000</v>
      </c>
      <c r="K51" s="10">
        <f t="shared" si="5"/>
        <v>371802.01414184703</v>
      </c>
      <c r="L51" s="30">
        <f t="shared" si="3"/>
        <v>822400</v>
      </c>
    </row>
    <row r="52" spans="1:12">
      <c r="B52" t="s">
        <v>1239</v>
      </c>
      <c r="C52" s="28">
        <v>1748</v>
      </c>
      <c r="D52" s="28">
        <v>246</v>
      </c>
      <c r="E52" s="28">
        <v>9</v>
      </c>
      <c r="F52" s="28">
        <v>2003</v>
      </c>
      <c r="G52" s="33">
        <v>0.87269096355466802</v>
      </c>
      <c r="H52" s="29">
        <v>0.12281577633549676</v>
      </c>
      <c r="I52" s="29">
        <v>4.4932601098352475E-3</v>
      </c>
      <c r="J52" s="30">
        <f t="shared" si="4"/>
        <v>240000</v>
      </c>
      <c r="K52" s="10">
        <f t="shared" si="5"/>
        <v>343346.90379258624</v>
      </c>
      <c r="L52" s="31">
        <f t="shared" si="3"/>
        <v>168900</v>
      </c>
    </row>
    <row r="53" spans="1:12">
      <c r="B53" t="s">
        <v>1242</v>
      </c>
      <c r="C53" s="28">
        <v>147</v>
      </c>
      <c r="D53" s="28">
        <v>488</v>
      </c>
      <c r="E53" s="28">
        <v>173</v>
      </c>
      <c r="F53" s="28">
        <v>808</v>
      </c>
      <c r="G53" s="29">
        <v>0.18193069306930693</v>
      </c>
      <c r="H53" s="29">
        <v>0.60396039603960394</v>
      </c>
      <c r="I53" s="29">
        <v>0.2141089108910891</v>
      </c>
      <c r="J53" s="30">
        <f t="shared" si="4"/>
        <v>240000</v>
      </c>
      <c r="K53" s="10">
        <f t="shared" si="5"/>
        <v>138504.39254338975</v>
      </c>
      <c r="L53" s="30">
        <f t="shared" si="3"/>
        <v>490200</v>
      </c>
    </row>
    <row r="54" spans="1:12">
      <c r="A54" t="s">
        <v>1763</v>
      </c>
      <c r="B54">
        <f>J54/J53</f>
        <v>30</v>
      </c>
      <c r="C54" s="28">
        <v>17537</v>
      </c>
      <c r="D54" s="28">
        <v>18098</v>
      </c>
      <c r="E54" s="28">
        <v>6368</v>
      </c>
      <c r="F54" s="28">
        <v>42003</v>
      </c>
      <c r="G54" s="29">
        <v>0.42468670452320345</v>
      </c>
      <c r="H54" s="29">
        <v>0.42591051497943999</v>
      </c>
      <c r="I54" s="29">
        <v>0.14940278049735656</v>
      </c>
      <c r="J54" s="30">
        <f>SUM(J24:J53)</f>
        <v>7200000</v>
      </c>
      <c r="K54" s="10"/>
      <c r="L54" s="30"/>
    </row>
    <row r="55" spans="1:12">
      <c r="A55" t="s">
        <v>1760</v>
      </c>
      <c r="B55" t="s">
        <v>1767</v>
      </c>
      <c r="C55" s="28">
        <v>305</v>
      </c>
      <c r="D55" s="28">
        <v>682</v>
      </c>
      <c r="E55" s="28">
        <v>89</v>
      </c>
      <c r="F55" s="28">
        <v>1076</v>
      </c>
      <c r="G55" s="29">
        <v>0.28345724907063197</v>
      </c>
      <c r="H55" s="29">
        <v>0.63382899628252787</v>
      </c>
      <c r="I55" s="29">
        <v>8.2713754646840151E-2</v>
      </c>
      <c r="J55" s="30">
        <f>160000</f>
        <v>160000</v>
      </c>
      <c r="K55" s="10">
        <f t="shared" ref="K55:K86" si="6">$J$144*F55/$F$144</f>
        <v>258760.42827709662</v>
      </c>
      <c r="L55" s="30">
        <f t="shared" ref="L55:L86" si="7">D55*650+E55*1000</f>
        <v>532300</v>
      </c>
    </row>
    <row r="56" spans="1:12">
      <c r="B56" t="s">
        <v>1768</v>
      </c>
      <c r="C56" s="28">
        <v>69</v>
      </c>
      <c r="D56" s="28">
        <v>146</v>
      </c>
      <c r="E56" s="28">
        <v>182</v>
      </c>
      <c r="F56" s="28">
        <v>397</v>
      </c>
      <c r="G56" s="29">
        <v>0.17380352644836272</v>
      </c>
      <c r="H56" s="29">
        <v>0.36775818639798491</v>
      </c>
      <c r="I56" s="29">
        <v>0.45843828715365237</v>
      </c>
      <c r="J56" s="30">
        <f t="shared" ref="J56:J119" si="8">160000</f>
        <v>160000</v>
      </c>
      <c r="K56" s="10">
        <f t="shared" si="6"/>
        <v>95472.016752794952</v>
      </c>
      <c r="L56" s="30">
        <f t="shared" si="7"/>
        <v>276900</v>
      </c>
    </row>
    <row r="57" spans="1:12">
      <c r="B57" t="s">
        <v>1769</v>
      </c>
      <c r="C57" s="28">
        <v>490</v>
      </c>
      <c r="D57" s="28">
        <v>743</v>
      </c>
      <c r="E57" s="28">
        <v>193</v>
      </c>
      <c r="F57" s="28">
        <v>1426</v>
      </c>
      <c r="G57" s="29">
        <v>0.34361851332398319</v>
      </c>
      <c r="H57" s="29">
        <v>0.52103786816269282</v>
      </c>
      <c r="I57" s="29">
        <v>0.13534361851332399</v>
      </c>
      <c r="J57" s="30">
        <f t="shared" si="8"/>
        <v>160000</v>
      </c>
      <c r="K57" s="10">
        <f t="shared" si="6"/>
        <v>342929.71256797377</v>
      </c>
      <c r="L57" s="30">
        <f t="shared" si="7"/>
        <v>675950</v>
      </c>
    </row>
    <row r="58" spans="1:12">
      <c r="B58" t="s">
        <v>1770</v>
      </c>
      <c r="C58" s="28">
        <v>332</v>
      </c>
      <c r="D58" s="28">
        <v>761</v>
      </c>
      <c r="E58" s="28">
        <v>42</v>
      </c>
      <c r="F58" s="28">
        <v>1135</v>
      </c>
      <c r="G58" s="29">
        <v>0.29251101321585904</v>
      </c>
      <c r="H58" s="29">
        <v>0.67048458149779733</v>
      </c>
      <c r="I58" s="29">
        <v>3.7004405286343613E-2</v>
      </c>
      <c r="J58" s="30">
        <f t="shared" si="8"/>
        <v>160000</v>
      </c>
      <c r="K58" s="10">
        <f t="shared" si="6"/>
        <v>272948.9647718445</v>
      </c>
      <c r="L58" s="30">
        <f t="shared" si="7"/>
        <v>536650</v>
      </c>
    </row>
    <row r="59" spans="1:12">
      <c r="B59" t="s">
        <v>1771</v>
      </c>
      <c r="C59" s="28">
        <v>198</v>
      </c>
      <c r="D59" s="28">
        <v>253</v>
      </c>
      <c r="E59" s="28">
        <v>55</v>
      </c>
      <c r="F59" s="28">
        <v>506</v>
      </c>
      <c r="G59" s="29">
        <v>0.39130434782608697</v>
      </c>
      <c r="H59" s="29">
        <v>0.5</v>
      </c>
      <c r="I59" s="29">
        <v>0.10869565217391304</v>
      </c>
      <c r="J59" s="30">
        <f t="shared" si="8"/>
        <v>160000</v>
      </c>
      <c r="K59" s="10">
        <f t="shared" si="6"/>
        <v>121684.73671766811</v>
      </c>
      <c r="L59" s="30">
        <f t="shared" si="7"/>
        <v>219450</v>
      </c>
    </row>
    <row r="60" spans="1:12">
      <c r="B60" t="s">
        <v>1772</v>
      </c>
      <c r="C60" s="28">
        <v>157</v>
      </c>
      <c r="D60" s="28">
        <v>107</v>
      </c>
      <c r="E60" s="28">
        <v>21</v>
      </c>
      <c r="F60" s="28">
        <v>285</v>
      </c>
      <c r="G60" s="29">
        <v>0.55087719298245619</v>
      </c>
      <c r="H60" s="29">
        <v>0.37543859649122807</v>
      </c>
      <c r="I60" s="29">
        <v>7.3684210526315783E-2</v>
      </c>
      <c r="J60" s="30">
        <f t="shared" si="8"/>
        <v>160000</v>
      </c>
      <c r="K60" s="10">
        <f t="shared" si="6"/>
        <v>68537.845779714262</v>
      </c>
      <c r="L60" s="30">
        <f t="shared" si="7"/>
        <v>90550</v>
      </c>
    </row>
    <row r="61" spans="1:12">
      <c r="B61" t="s">
        <v>1773</v>
      </c>
      <c r="C61" s="28">
        <v>128</v>
      </c>
      <c r="D61" s="28">
        <v>199</v>
      </c>
      <c r="E61" s="28">
        <v>89</v>
      </c>
      <c r="F61" s="28">
        <v>416</v>
      </c>
      <c r="G61" s="29">
        <v>0.30769230769230771</v>
      </c>
      <c r="H61" s="29">
        <v>0.47836538461538464</v>
      </c>
      <c r="I61" s="29">
        <v>0.21394230769230768</v>
      </c>
      <c r="J61" s="30">
        <f t="shared" si="8"/>
        <v>160000</v>
      </c>
      <c r="K61" s="10">
        <f t="shared" si="6"/>
        <v>100041.20647144257</v>
      </c>
      <c r="L61" s="30">
        <f t="shared" si="7"/>
        <v>218350</v>
      </c>
    </row>
    <row r="62" spans="1:12">
      <c r="B62" t="s">
        <v>1774</v>
      </c>
      <c r="C62" s="28">
        <v>288</v>
      </c>
      <c r="D62" s="28">
        <v>647</v>
      </c>
      <c r="E62" s="28">
        <v>178</v>
      </c>
      <c r="F62" s="28">
        <v>1113</v>
      </c>
      <c r="G62" s="29">
        <v>0.2587601078167116</v>
      </c>
      <c r="H62" s="29">
        <v>0.5813117699910153</v>
      </c>
      <c r="I62" s="29">
        <v>0.15992812219227315</v>
      </c>
      <c r="J62" s="30">
        <f t="shared" si="8"/>
        <v>160000</v>
      </c>
      <c r="K62" s="10">
        <f t="shared" si="6"/>
        <v>267658.32404498936</v>
      </c>
      <c r="L62" s="30">
        <f t="shared" si="7"/>
        <v>598550</v>
      </c>
    </row>
    <row r="63" spans="1:12">
      <c r="B63" t="s">
        <v>1775</v>
      </c>
      <c r="C63" s="28">
        <v>461</v>
      </c>
      <c r="D63" s="28">
        <v>498</v>
      </c>
      <c r="E63" s="28">
        <v>247</v>
      </c>
      <c r="F63" s="28">
        <v>1206</v>
      </c>
      <c r="G63" s="29">
        <v>0.38225538971807627</v>
      </c>
      <c r="H63" s="29">
        <v>0.41293532338308458</v>
      </c>
      <c r="I63" s="29">
        <v>0.20480928689883915</v>
      </c>
      <c r="J63" s="30">
        <f t="shared" si="8"/>
        <v>160000</v>
      </c>
      <c r="K63" s="10">
        <f t="shared" si="6"/>
        <v>290023.30529942241</v>
      </c>
      <c r="L63" s="30">
        <f t="shared" si="7"/>
        <v>570700</v>
      </c>
    </row>
    <row r="64" spans="1:12">
      <c r="B64" t="s">
        <v>1776</v>
      </c>
      <c r="C64" s="28">
        <v>276</v>
      </c>
      <c r="D64" s="28">
        <v>230</v>
      </c>
      <c r="E64" s="28">
        <v>172</v>
      </c>
      <c r="F64" s="28">
        <v>678</v>
      </c>
      <c r="G64" s="29">
        <v>0.40707964601769914</v>
      </c>
      <c r="H64" s="29">
        <v>0.33923303834808261</v>
      </c>
      <c r="I64" s="29">
        <v>0.25368731563421831</v>
      </c>
      <c r="J64" s="30">
        <f t="shared" si="8"/>
        <v>160000</v>
      </c>
      <c r="K64" s="10">
        <f t="shared" si="6"/>
        <v>163047.92785489917</v>
      </c>
      <c r="L64" s="30">
        <f t="shared" si="7"/>
        <v>321500</v>
      </c>
    </row>
    <row r="65" spans="2:12">
      <c r="B65" t="s">
        <v>1777</v>
      </c>
      <c r="C65" s="28">
        <v>136</v>
      </c>
      <c r="D65" s="28">
        <v>254</v>
      </c>
      <c r="E65" s="28">
        <v>301</v>
      </c>
      <c r="F65" s="28">
        <v>691</v>
      </c>
      <c r="G65" s="29">
        <v>0.19681620839363242</v>
      </c>
      <c r="H65" s="29">
        <v>0.36758321273516642</v>
      </c>
      <c r="I65" s="29">
        <v>0.43560057887120118</v>
      </c>
      <c r="J65" s="30">
        <f t="shared" si="8"/>
        <v>160000</v>
      </c>
      <c r="K65" s="10">
        <f t="shared" si="6"/>
        <v>166174.21555713177</v>
      </c>
      <c r="L65" s="30">
        <f t="shared" si="7"/>
        <v>466100</v>
      </c>
    </row>
    <row r="66" spans="2:12">
      <c r="B66" t="s">
        <v>1778</v>
      </c>
      <c r="C66" s="28">
        <v>167</v>
      </c>
      <c r="D66" s="28">
        <v>78</v>
      </c>
      <c r="E66" s="28">
        <v>81</v>
      </c>
      <c r="F66" s="28">
        <v>326</v>
      </c>
      <c r="G66" s="29">
        <v>0.51226993865030679</v>
      </c>
      <c r="H66" s="29">
        <v>0.2392638036809816</v>
      </c>
      <c r="I66" s="29">
        <v>0.24846625766871167</v>
      </c>
      <c r="J66" s="30">
        <f t="shared" si="8"/>
        <v>160000</v>
      </c>
      <c r="K66" s="10">
        <f t="shared" si="6"/>
        <v>78397.676225217016</v>
      </c>
      <c r="L66" s="30">
        <f t="shared" si="7"/>
        <v>131700</v>
      </c>
    </row>
    <row r="67" spans="2:12">
      <c r="B67" t="s">
        <v>1779</v>
      </c>
      <c r="C67" s="28">
        <v>344</v>
      </c>
      <c r="D67" s="28">
        <v>277</v>
      </c>
      <c r="E67" s="28">
        <v>102</v>
      </c>
      <c r="F67" s="28">
        <v>723</v>
      </c>
      <c r="G67" s="29">
        <v>0.47579529737206083</v>
      </c>
      <c r="H67" s="29">
        <v>0.38312586445366531</v>
      </c>
      <c r="I67" s="29">
        <v>0.14107883817427386</v>
      </c>
      <c r="J67" s="30">
        <f t="shared" si="8"/>
        <v>160000</v>
      </c>
      <c r="K67" s="10">
        <f t="shared" si="6"/>
        <v>173869.69297801197</v>
      </c>
      <c r="L67" s="30">
        <f t="shared" si="7"/>
        <v>282050</v>
      </c>
    </row>
    <row r="68" spans="2:12">
      <c r="B68" t="s">
        <v>1780</v>
      </c>
      <c r="C68" s="28">
        <v>339</v>
      </c>
      <c r="D68" s="28">
        <v>460</v>
      </c>
      <c r="E68" s="28">
        <v>321</v>
      </c>
      <c r="F68" s="28">
        <v>1120</v>
      </c>
      <c r="G68" s="29">
        <v>0.30267857142857141</v>
      </c>
      <c r="H68" s="29">
        <v>0.4107142857142857</v>
      </c>
      <c r="I68" s="29">
        <v>0.28660714285714284</v>
      </c>
      <c r="J68" s="30">
        <f t="shared" si="8"/>
        <v>160000</v>
      </c>
      <c r="K68" s="10">
        <f t="shared" si="6"/>
        <v>269341.70973080688</v>
      </c>
      <c r="L68" s="30">
        <f t="shared" si="7"/>
        <v>620000</v>
      </c>
    </row>
    <row r="69" spans="2:12">
      <c r="B69" t="s">
        <v>1781</v>
      </c>
      <c r="C69" s="28">
        <v>308</v>
      </c>
      <c r="D69" s="28">
        <v>279</v>
      </c>
      <c r="E69" s="28">
        <v>114</v>
      </c>
      <c r="F69" s="28">
        <v>701</v>
      </c>
      <c r="G69" s="29">
        <v>0.43937232524964337</v>
      </c>
      <c r="H69" s="29">
        <v>0.39800285306704708</v>
      </c>
      <c r="I69" s="29">
        <v>0.16262482168330955</v>
      </c>
      <c r="J69" s="30">
        <f t="shared" si="8"/>
        <v>160000</v>
      </c>
      <c r="K69" s="10">
        <f t="shared" si="6"/>
        <v>168579.05225115683</v>
      </c>
      <c r="L69" s="30">
        <f t="shared" si="7"/>
        <v>295350</v>
      </c>
    </row>
    <row r="70" spans="2:12">
      <c r="B70" t="s">
        <v>1782</v>
      </c>
      <c r="C70" s="28">
        <v>116</v>
      </c>
      <c r="D70" s="28">
        <v>134</v>
      </c>
      <c r="E70" s="28">
        <v>178</v>
      </c>
      <c r="F70" s="28">
        <v>428</v>
      </c>
      <c r="G70" s="29">
        <v>0.27102803738317754</v>
      </c>
      <c r="H70" s="29">
        <v>0.31308411214953269</v>
      </c>
      <c r="I70" s="29">
        <v>0.41588785046728971</v>
      </c>
      <c r="J70" s="30">
        <f t="shared" si="8"/>
        <v>160000</v>
      </c>
      <c r="K70" s="10">
        <f t="shared" si="6"/>
        <v>102927.01050427264</v>
      </c>
      <c r="L70" s="30">
        <f t="shared" si="7"/>
        <v>265100</v>
      </c>
    </row>
    <row r="71" spans="2:12">
      <c r="B71" t="s">
        <v>1783</v>
      </c>
      <c r="C71" s="28">
        <v>278</v>
      </c>
      <c r="D71" s="28">
        <v>464</v>
      </c>
      <c r="E71" s="28">
        <v>341</v>
      </c>
      <c r="F71" s="28">
        <v>1083</v>
      </c>
      <c r="G71" s="29">
        <v>0.25669436749769159</v>
      </c>
      <c r="H71" s="29">
        <v>0.42843951985226225</v>
      </c>
      <c r="I71" s="29">
        <v>0.31486611265004616</v>
      </c>
      <c r="J71" s="30">
        <f t="shared" si="8"/>
        <v>160000</v>
      </c>
      <c r="K71" s="10">
        <f t="shared" si="6"/>
        <v>260443.81396291417</v>
      </c>
      <c r="L71" s="30">
        <f t="shared" si="7"/>
        <v>642600</v>
      </c>
    </row>
    <row r="72" spans="2:12">
      <c r="B72" t="s">
        <v>1784</v>
      </c>
      <c r="C72" s="28">
        <v>103</v>
      </c>
      <c r="D72" s="28">
        <v>295</v>
      </c>
      <c r="E72" s="28">
        <v>187</v>
      </c>
      <c r="F72" s="28">
        <v>585</v>
      </c>
      <c r="G72" s="29">
        <v>0.17606837606837608</v>
      </c>
      <c r="H72" s="29">
        <v>0.50427350427350426</v>
      </c>
      <c r="I72" s="29">
        <v>0.31965811965811963</v>
      </c>
      <c r="J72" s="30">
        <f t="shared" si="8"/>
        <v>160000</v>
      </c>
      <c r="K72" s="10">
        <f t="shared" si="6"/>
        <v>140682.94660046609</v>
      </c>
      <c r="L72" s="30">
        <f t="shared" si="7"/>
        <v>378750</v>
      </c>
    </row>
    <row r="73" spans="2:12">
      <c r="B73" t="s">
        <v>1785</v>
      </c>
      <c r="C73" s="28">
        <v>243</v>
      </c>
      <c r="D73" s="28">
        <v>576</v>
      </c>
      <c r="E73" s="28">
        <v>342</v>
      </c>
      <c r="F73" s="28">
        <v>1161</v>
      </c>
      <c r="G73" s="29">
        <v>0.20930232558139536</v>
      </c>
      <c r="H73" s="29">
        <v>0.49612403100775193</v>
      </c>
      <c r="I73" s="29">
        <v>0.29457364341085274</v>
      </c>
      <c r="J73" s="30">
        <f t="shared" si="8"/>
        <v>160000</v>
      </c>
      <c r="K73" s="10">
        <f t="shared" si="6"/>
        <v>279201.54017630965</v>
      </c>
      <c r="L73" s="30">
        <f t="shared" si="7"/>
        <v>716400</v>
      </c>
    </row>
    <row r="74" spans="2:12">
      <c r="B74" t="s">
        <v>1786</v>
      </c>
      <c r="C74" s="28">
        <v>457</v>
      </c>
      <c r="D74" s="28">
        <v>288</v>
      </c>
      <c r="E74" s="28">
        <v>266</v>
      </c>
      <c r="F74" s="28">
        <v>1011</v>
      </c>
      <c r="G74" s="29">
        <v>0.45202769535113752</v>
      </c>
      <c r="H74" s="29">
        <v>0.28486646884272998</v>
      </c>
      <c r="I74" s="29">
        <v>0.26310583580613256</v>
      </c>
      <c r="J74" s="30">
        <f t="shared" si="8"/>
        <v>160000</v>
      </c>
      <c r="K74" s="10">
        <f t="shared" si="6"/>
        <v>243128.98976593374</v>
      </c>
      <c r="L74" s="30">
        <f t="shared" si="7"/>
        <v>453200</v>
      </c>
    </row>
    <row r="75" spans="2:12">
      <c r="B75" t="s">
        <v>1787</v>
      </c>
      <c r="C75" s="28">
        <v>92</v>
      </c>
      <c r="D75" s="28">
        <v>121</v>
      </c>
      <c r="E75" s="28">
        <v>167</v>
      </c>
      <c r="F75" s="28">
        <v>380</v>
      </c>
      <c r="G75" s="29">
        <v>0.24210526315789474</v>
      </c>
      <c r="H75" s="29">
        <v>0.31842105263157894</v>
      </c>
      <c r="I75" s="29">
        <v>0.43947368421052629</v>
      </c>
      <c r="J75" s="30">
        <f t="shared" si="8"/>
        <v>160000</v>
      </c>
      <c r="K75" s="10">
        <f t="shared" si="6"/>
        <v>91383.794372952339</v>
      </c>
      <c r="L75" s="30">
        <f t="shared" si="7"/>
        <v>245650</v>
      </c>
    </row>
    <row r="76" spans="2:12">
      <c r="B76" t="s">
        <v>1788</v>
      </c>
      <c r="C76" s="28">
        <v>385</v>
      </c>
      <c r="D76" s="28">
        <v>328</v>
      </c>
      <c r="E76" s="28">
        <v>47</v>
      </c>
      <c r="F76" s="28">
        <v>760</v>
      </c>
      <c r="G76" s="29">
        <v>0.50657894736842102</v>
      </c>
      <c r="H76" s="29">
        <v>0.43157894736842106</v>
      </c>
      <c r="I76" s="29">
        <v>6.1842105263157893E-2</v>
      </c>
      <c r="J76" s="30">
        <f t="shared" si="8"/>
        <v>160000</v>
      </c>
      <c r="K76" s="10">
        <f t="shared" si="6"/>
        <v>182767.58874590468</v>
      </c>
      <c r="L76" s="30">
        <f t="shared" si="7"/>
        <v>260200</v>
      </c>
    </row>
    <row r="77" spans="2:12">
      <c r="B77" t="s">
        <v>1789</v>
      </c>
      <c r="C77" s="28">
        <v>191</v>
      </c>
      <c r="D77" s="28">
        <v>310</v>
      </c>
      <c r="E77" s="28">
        <v>102</v>
      </c>
      <c r="F77" s="28">
        <v>603</v>
      </c>
      <c r="G77" s="29">
        <v>0.31674958540630183</v>
      </c>
      <c r="H77" s="29">
        <v>0.51409618573797677</v>
      </c>
      <c r="I77" s="29">
        <v>0.1691542288557214</v>
      </c>
      <c r="J77" s="30">
        <f t="shared" si="8"/>
        <v>160000</v>
      </c>
      <c r="K77" s="10">
        <f t="shared" si="6"/>
        <v>145011.65264971121</v>
      </c>
      <c r="L77" s="30">
        <f t="shared" si="7"/>
        <v>303500</v>
      </c>
    </row>
    <row r="78" spans="2:12">
      <c r="B78" t="s">
        <v>1790</v>
      </c>
      <c r="C78" s="28">
        <v>642</v>
      </c>
      <c r="D78" s="28">
        <v>115</v>
      </c>
      <c r="E78" s="28">
        <v>83</v>
      </c>
      <c r="F78" s="28">
        <v>840</v>
      </c>
      <c r="G78" s="33">
        <v>0.76428571428571423</v>
      </c>
      <c r="H78" s="29">
        <v>0.13690476190476192</v>
      </c>
      <c r="I78" s="29">
        <v>9.8809523809523805E-2</v>
      </c>
      <c r="J78" s="30">
        <f t="shared" si="8"/>
        <v>160000</v>
      </c>
      <c r="K78" s="10">
        <f t="shared" si="6"/>
        <v>202006.28229810519</v>
      </c>
      <c r="L78" s="31">
        <f t="shared" si="7"/>
        <v>157750</v>
      </c>
    </row>
    <row r="79" spans="2:12">
      <c r="B79" t="s">
        <v>1791</v>
      </c>
      <c r="C79" s="28">
        <v>408</v>
      </c>
      <c r="D79" s="28">
        <v>380</v>
      </c>
      <c r="E79" s="28">
        <v>2</v>
      </c>
      <c r="F79" s="28">
        <v>790</v>
      </c>
      <c r="G79" s="29">
        <v>0.51645569620253162</v>
      </c>
      <c r="H79" s="29">
        <v>0.48101265822784811</v>
      </c>
      <c r="I79" s="29">
        <v>2.5316455696202532E-3</v>
      </c>
      <c r="J79" s="30">
        <f t="shared" si="8"/>
        <v>160000</v>
      </c>
      <c r="K79" s="10">
        <f t="shared" si="6"/>
        <v>189982.09882797988</v>
      </c>
      <c r="L79" s="30">
        <f t="shared" si="7"/>
        <v>249000</v>
      </c>
    </row>
    <row r="80" spans="2:12">
      <c r="B80" t="s">
        <v>1792</v>
      </c>
      <c r="C80" s="28">
        <v>147</v>
      </c>
      <c r="D80" s="28">
        <v>277</v>
      </c>
      <c r="E80" s="28">
        <v>150</v>
      </c>
      <c r="F80" s="28">
        <v>574</v>
      </c>
      <c r="G80" s="29">
        <v>0.25609756097560976</v>
      </c>
      <c r="H80" s="29">
        <v>0.48257839721254353</v>
      </c>
      <c r="I80" s="29">
        <v>0.26132404181184671</v>
      </c>
      <c r="J80" s="30">
        <f t="shared" si="8"/>
        <v>160000</v>
      </c>
      <c r="K80" s="10">
        <f t="shared" si="6"/>
        <v>138037.62623703855</v>
      </c>
      <c r="L80" s="30">
        <f t="shared" si="7"/>
        <v>330050</v>
      </c>
    </row>
    <row r="81" spans="2:12">
      <c r="B81" t="s">
        <v>1793</v>
      </c>
      <c r="C81" s="28">
        <v>116</v>
      </c>
      <c r="D81" s="28">
        <v>233</v>
      </c>
      <c r="E81" s="28">
        <v>118</v>
      </c>
      <c r="F81" s="28">
        <v>467</v>
      </c>
      <c r="G81" s="29">
        <v>0.24839400428265523</v>
      </c>
      <c r="H81" s="29">
        <v>0.49892933618843682</v>
      </c>
      <c r="I81" s="29">
        <v>0.25267665952890794</v>
      </c>
      <c r="J81" s="30">
        <f t="shared" si="8"/>
        <v>160000</v>
      </c>
      <c r="K81" s="10">
        <f t="shared" si="6"/>
        <v>112305.87361097038</v>
      </c>
      <c r="L81" s="30">
        <f t="shared" si="7"/>
        <v>269450</v>
      </c>
    </row>
    <row r="82" spans="2:12">
      <c r="B82" t="s">
        <v>1794</v>
      </c>
      <c r="C82" s="28">
        <v>354</v>
      </c>
      <c r="D82" s="28">
        <v>606</v>
      </c>
      <c r="E82" s="28">
        <v>79</v>
      </c>
      <c r="F82" s="28">
        <v>1039</v>
      </c>
      <c r="G82" s="29">
        <v>0.34071222329162654</v>
      </c>
      <c r="H82" s="29">
        <v>0.58325312800769968</v>
      </c>
      <c r="I82" s="29">
        <v>7.6034648700673724E-2</v>
      </c>
      <c r="J82" s="30">
        <f t="shared" si="8"/>
        <v>160000</v>
      </c>
      <c r="K82" s="10">
        <f t="shared" si="6"/>
        <v>249862.53250920391</v>
      </c>
      <c r="L82" s="30">
        <f t="shared" si="7"/>
        <v>472900</v>
      </c>
    </row>
    <row r="83" spans="2:12">
      <c r="B83" t="s">
        <v>1795</v>
      </c>
      <c r="C83" s="28">
        <v>118</v>
      </c>
      <c r="D83" s="28">
        <v>493</v>
      </c>
      <c r="E83" s="28">
        <v>10</v>
      </c>
      <c r="F83" s="28">
        <v>621</v>
      </c>
      <c r="G83" s="29">
        <v>0.19001610305958133</v>
      </c>
      <c r="H83" s="29">
        <v>0.7938808373590982</v>
      </c>
      <c r="I83" s="29">
        <v>1.610305958132045E-2</v>
      </c>
      <c r="J83" s="30">
        <f t="shared" si="8"/>
        <v>160000</v>
      </c>
      <c r="K83" s="10">
        <f t="shared" si="6"/>
        <v>149340.35869895632</v>
      </c>
      <c r="L83" s="30">
        <f t="shared" si="7"/>
        <v>330450</v>
      </c>
    </row>
    <row r="84" spans="2:12">
      <c r="B84" t="s">
        <v>1796</v>
      </c>
      <c r="C84" s="28">
        <v>209</v>
      </c>
      <c r="D84" s="28">
        <v>240</v>
      </c>
      <c r="E84" s="28">
        <v>86</v>
      </c>
      <c r="F84" s="28">
        <v>535</v>
      </c>
      <c r="G84" s="29">
        <v>0.39065420560747666</v>
      </c>
      <c r="H84" s="29">
        <v>0.44859813084112149</v>
      </c>
      <c r="I84" s="29">
        <v>0.16074766355140188</v>
      </c>
      <c r="J84" s="30">
        <f t="shared" si="8"/>
        <v>160000</v>
      </c>
      <c r="K84" s="10">
        <f t="shared" si="6"/>
        <v>128658.7631303408</v>
      </c>
      <c r="L84" s="30">
        <f t="shared" si="7"/>
        <v>242000</v>
      </c>
    </row>
    <row r="85" spans="2:12">
      <c r="B85" t="s">
        <v>1797</v>
      </c>
      <c r="C85" s="28">
        <v>203</v>
      </c>
      <c r="D85" s="28">
        <v>356</v>
      </c>
      <c r="E85" s="28">
        <v>73</v>
      </c>
      <c r="F85" s="28">
        <v>632</v>
      </c>
      <c r="G85" s="29">
        <v>0.32120253164556961</v>
      </c>
      <c r="H85" s="29">
        <v>0.56329113924050633</v>
      </c>
      <c r="I85" s="29">
        <v>0.11550632911392406</v>
      </c>
      <c r="J85" s="30">
        <f t="shared" si="8"/>
        <v>160000</v>
      </c>
      <c r="K85" s="10">
        <f t="shared" si="6"/>
        <v>151985.67906238389</v>
      </c>
      <c r="L85" s="30">
        <f t="shared" si="7"/>
        <v>304400</v>
      </c>
    </row>
    <row r="86" spans="2:12">
      <c r="B86" t="s">
        <v>1798</v>
      </c>
      <c r="C86" s="28">
        <v>766</v>
      </c>
      <c r="D86" s="28">
        <v>302</v>
      </c>
      <c r="E86" s="28">
        <v>92</v>
      </c>
      <c r="F86" s="28">
        <v>1160</v>
      </c>
      <c r="G86" s="33">
        <v>0.66034482758620694</v>
      </c>
      <c r="H86" s="29">
        <v>0.26034482758620692</v>
      </c>
      <c r="I86" s="29">
        <v>7.9310344827586213E-2</v>
      </c>
      <c r="J86" s="30">
        <f t="shared" si="8"/>
        <v>160000</v>
      </c>
      <c r="K86" s="10">
        <f t="shared" si="6"/>
        <v>278961.05650690716</v>
      </c>
      <c r="L86" s="31">
        <f t="shared" si="7"/>
        <v>288300</v>
      </c>
    </row>
    <row r="87" spans="2:12">
      <c r="B87" t="s">
        <v>1799</v>
      </c>
      <c r="C87" s="28">
        <v>136</v>
      </c>
      <c r="D87" s="28">
        <v>218</v>
      </c>
      <c r="E87" s="28">
        <v>157</v>
      </c>
      <c r="F87" s="28">
        <v>511</v>
      </c>
      <c r="G87" s="29">
        <v>0.26614481409001955</v>
      </c>
      <c r="H87" s="29">
        <v>0.42661448140900193</v>
      </c>
      <c r="I87" s="29">
        <v>0.30724070450097846</v>
      </c>
      <c r="J87" s="30">
        <f t="shared" si="8"/>
        <v>160000</v>
      </c>
      <c r="K87" s="10">
        <f t="shared" ref="K87:K118" si="9">$J$144*F87/$F$144</f>
        <v>122887.15506468064</v>
      </c>
      <c r="L87" s="30">
        <f t="shared" ref="L87:L118" si="10">D87*650+E87*1000</f>
        <v>298700</v>
      </c>
    </row>
    <row r="88" spans="2:12">
      <c r="B88" t="s">
        <v>1800</v>
      </c>
      <c r="C88" s="28">
        <v>319</v>
      </c>
      <c r="D88" s="28">
        <v>208</v>
      </c>
      <c r="E88" s="28">
        <v>166</v>
      </c>
      <c r="F88" s="28">
        <v>693</v>
      </c>
      <c r="G88" s="29">
        <v>0.46031746031746029</v>
      </c>
      <c r="H88" s="29">
        <v>0.30014430014430016</v>
      </c>
      <c r="I88" s="29">
        <v>0.23953823953823955</v>
      </c>
      <c r="J88" s="30">
        <f t="shared" si="8"/>
        <v>160000</v>
      </c>
      <c r="K88" s="10">
        <f t="shared" si="9"/>
        <v>166655.18289593677</v>
      </c>
      <c r="L88" s="30">
        <f t="shared" si="10"/>
        <v>301200</v>
      </c>
    </row>
    <row r="89" spans="2:12">
      <c r="B89" t="s">
        <v>1801</v>
      </c>
      <c r="C89" s="28">
        <v>301</v>
      </c>
      <c r="D89" s="28">
        <v>220</v>
      </c>
      <c r="E89" s="28">
        <v>149</v>
      </c>
      <c r="F89" s="28">
        <v>670</v>
      </c>
      <c r="G89" s="29">
        <v>0.44925373134328356</v>
      </c>
      <c r="H89" s="29">
        <v>0.32835820895522388</v>
      </c>
      <c r="I89" s="29">
        <v>0.22238805970149253</v>
      </c>
      <c r="J89" s="30">
        <f t="shared" si="8"/>
        <v>160000</v>
      </c>
      <c r="K89" s="10">
        <f t="shared" si="9"/>
        <v>161124.05849967914</v>
      </c>
      <c r="L89" s="30">
        <f t="shared" si="10"/>
        <v>292000</v>
      </c>
    </row>
    <row r="90" spans="2:12">
      <c r="B90" t="s">
        <v>1802</v>
      </c>
      <c r="C90" s="28">
        <v>106</v>
      </c>
      <c r="D90" s="28">
        <v>98</v>
      </c>
      <c r="E90" s="28">
        <v>16</v>
      </c>
      <c r="F90" s="28">
        <v>220</v>
      </c>
      <c r="G90" s="29">
        <v>0.48181818181818181</v>
      </c>
      <c r="H90" s="29">
        <v>0.44545454545454544</v>
      </c>
      <c r="I90" s="29">
        <v>7.2727272727272724E-2</v>
      </c>
      <c r="J90" s="30">
        <f t="shared" si="8"/>
        <v>160000</v>
      </c>
      <c r="K90" s="10">
        <f t="shared" si="9"/>
        <v>52906.407268551353</v>
      </c>
      <c r="L90" s="30">
        <f t="shared" si="10"/>
        <v>79700</v>
      </c>
    </row>
    <row r="91" spans="2:12">
      <c r="B91" t="s">
        <v>1803</v>
      </c>
      <c r="C91" s="28">
        <v>296</v>
      </c>
      <c r="D91" s="28">
        <v>242</v>
      </c>
      <c r="E91" s="28">
        <v>115</v>
      </c>
      <c r="F91" s="28">
        <v>653</v>
      </c>
      <c r="G91" s="29">
        <v>0.45329249617151607</v>
      </c>
      <c r="H91" s="29">
        <v>0.37059724349157736</v>
      </c>
      <c r="I91" s="29">
        <v>0.17611026033690658</v>
      </c>
      <c r="J91" s="30">
        <f t="shared" si="8"/>
        <v>160000</v>
      </c>
      <c r="K91" s="10">
        <f t="shared" si="9"/>
        <v>157035.83611983652</v>
      </c>
      <c r="L91" s="30">
        <f t="shared" si="10"/>
        <v>272300</v>
      </c>
    </row>
    <row r="92" spans="2:12">
      <c r="B92" t="s">
        <v>1804</v>
      </c>
      <c r="C92" s="28">
        <v>164</v>
      </c>
      <c r="D92" s="28">
        <v>182</v>
      </c>
      <c r="E92" s="28">
        <v>181</v>
      </c>
      <c r="F92" s="28">
        <v>527</v>
      </c>
      <c r="G92" s="29">
        <v>0.31119544592030363</v>
      </c>
      <c r="H92" s="29">
        <v>0.34535104364326374</v>
      </c>
      <c r="I92" s="29">
        <v>0.34345351043643263</v>
      </c>
      <c r="J92" s="30">
        <f t="shared" si="8"/>
        <v>160000</v>
      </c>
      <c r="K92" s="10">
        <f t="shared" si="9"/>
        <v>126734.89377512074</v>
      </c>
      <c r="L92" s="30">
        <f t="shared" si="10"/>
        <v>299300</v>
      </c>
    </row>
    <row r="93" spans="2:12">
      <c r="B93" t="s">
        <v>1805</v>
      </c>
      <c r="C93" s="28">
        <v>174</v>
      </c>
      <c r="D93" s="28">
        <v>252</v>
      </c>
      <c r="E93" s="28">
        <v>57</v>
      </c>
      <c r="F93" s="28">
        <v>483</v>
      </c>
      <c r="G93" s="29">
        <v>0.36024844720496896</v>
      </c>
      <c r="H93" s="29">
        <v>0.52173913043478259</v>
      </c>
      <c r="I93" s="29">
        <v>0.11801242236024845</v>
      </c>
      <c r="J93" s="30">
        <f t="shared" si="8"/>
        <v>160000</v>
      </c>
      <c r="K93" s="10">
        <f t="shared" si="9"/>
        <v>116153.61232141047</v>
      </c>
      <c r="L93" s="30">
        <f t="shared" si="10"/>
        <v>220800</v>
      </c>
    </row>
    <row r="94" spans="2:12">
      <c r="B94" t="s">
        <v>1806</v>
      </c>
      <c r="C94" s="28">
        <v>473</v>
      </c>
      <c r="D94" s="28">
        <v>621</v>
      </c>
      <c r="E94" s="28">
        <v>196</v>
      </c>
      <c r="F94" s="28">
        <v>1290</v>
      </c>
      <c r="G94" s="29">
        <v>0.36666666666666664</v>
      </c>
      <c r="H94" s="29">
        <v>0.4813953488372093</v>
      </c>
      <c r="I94" s="29">
        <v>0.15193798449612403</v>
      </c>
      <c r="J94" s="30">
        <f t="shared" si="8"/>
        <v>160000</v>
      </c>
      <c r="K94" s="10">
        <f t="shared" si="9"/>
        <v>310223.93352923298</v>
      </c>
      <c r="L94" s="30">
        <f t="shared" si="10"/>
        <v>599650</v>
      </c>
    </row>
    <row r="95" spans="2:12">
      <c r="B95" t="s">
        <v>1807</v>
      </c>
      <c r="C95" s="28">
        <v>379</v>
      </c>
      <c r="D95" s="28">
        <v>741</v>
      </c>
      <c r="E95" s="28">
        <v>568</v>
      </c>
      <c r="F95" s="28">
        <v>1688</v>
      </c>
      <c r="G95" s="29">
        <v>0.2245260663507109</v>
      </c>
      <c r="H95" s="29">
        <v>0.43898104265402843</v>
      </c>
      <c r="I95" s="29">
        <v>0.33649289099526064</v>
      </c>
      <c r="J95" s="30">
        <f t="shared" si="8"/>
        <v>160000</v>
      </c>
      <c r="K95" s="10">
        <f t="shared" si="9"/>
        <v>405936.43395143043</v>
      </c>
      <c r="L95" s="30">
        <f t="shared" si="10"/>
        <v>1049650</v>
      </c>
    </row>
    <row r="96" spans="2:12">
      <c r="B96" t="s">
        <v>1808</v>
      </c>
      <c r="C96" s="28">
        <v>246</v>
      </c>
      <c r="D96" s="28">
        <v>106</v>
      </c>
      <c r="E96" s="28">
        <v>12</v>
      </c>
      <c r="F96" s="28">
        <v>364</v>
      </c>
      <c r="G96" s="33">
        <v>0.67582417582417587</v>
      </c>
      <c r="H96" s="29">
        <v>0.29120879120879123</v>
      </c>
      <c r="I96" s="29">
        <v>3.2967032967032968E-2</v>
      </c>
      <c r="J96" s="30">
        <f t="shared" si="8"/>
        <v>160000</v>
      </c>
      <c r="K96" s="10">
        <f t="shared" si="9"/>
        <v>87536.055662512241</v>
      </c>
      <c r="L96" s="31">
        <f t="shared" si="10"/>
        <v>80900</v>
      </c>
    </row>
    <row r="97" spans="2:12">
      <c r="B97" t="s">
        <v>1809</v>
      </c>
      <c r="C97" s="28">
        <v>242</v>
      </c>
      <c r="D97" s="28">
        <v>98</v>
      </c>
      <c r="E97" s="28">
        <v>51</v>
      </c>
      <c r="F97" s="28">
        <v>391</v>
      </c>
      <c r="G97" s="33">
        <v>0.61892583120204603</v>
      </c>
      <c r="H97" s="29">
        <v>0.2506393861892583</v>
      </c>
      <c r="I97" s="29">
        <v>0.13043478260869565</v>
      </c>
      <c r="J97" s="30">
        <f t="shared" si="8"/>
        <v>160000</v>
      </c>
      <c r="K97" s="10">
        <f t="shared" si="9"/>
        <v>94029.11473637991</v>
      </c>
      <c r="L97" s="31">
        <f t="shared" si="10"/>
        <v>114700</v>
      </c>
    </row>
    <row r="98" spans="2:12">
      <c r="B98" t="s">
        <v>1810</v>
      </c>
      <c r="C98" s="28">
        <v>157</v>
      </c>
      <c r="D98" s="28">
        <v>299</v>
      </c>
      <c r="E98" s="28">
        <v>160</v>
      </c>
      <c r="F98" s="28">
        <v>616</v>
      </c>
      <c r="G98" s="29">
        <v>0.25487012987012986</v>
      </c>
      <c r="H98" s="29">
        <v>0.48538961038961037</v>
      </c>
      <c r="I98" s="29">
        <v>0.25974025974025972</v>
      </c>
      <c r="J98" s="30">
        <f t="shared" si="8"/>
        <v>160000</v>
      </c>
      <c r="K98" s="10">
        <f t="shared" si="9"/>
        <v>148137.94035194381</v>
      </c>
      <c r="L98" s="30">
        <f t="shared" si="10"/>
        <v>354350</v>
      </c>
    </row>
    <row r="99" spans="2:12">
      <c r="B99" t="s">
        <v>1811</v>
      </c>
      <c r="C99" s="28">
        <v>258</v>
      </c>
      <c r="D99" s="28">
        <v>83</v>
      </c>
      <c r="E99" s="28">
        <v>12</v>
      </c>
      <c r="F99" s="28">
        <v>353</v>
      </c>
      <c r="G99" s="33">
        <v>0.73087818696883855</v>
      </c>
      <c r="H99" s="29">
        <v>0.23512747875354106</v>
      </c>
      <c r="I99" s="29">
        <v>3.39943342776204E-2</v>
      </c>
      <c r="J99" s="30">
        <f t="shared" si="8"/>
        <v>160000</v>
      </c>
      <c r="K99" s="10">
        <f t="shared" si="9"/>
        <v>84890.73529908467</v>
      </c>
      <c r="L99" s="31">
        <f t="shared" si="10"/>
        <v>65950</v>
      </c>
    </row>
    <row r="100" spans="2:12">
      <c r="B100" t="s">
        <v>1812</v>
      </c>
      <c r="C100" s="28">
        <v>101</v>
      </c>
      <c r="D100" s="28">
        <v>29</v>
      </c>
      <c r="E100" s="28">
        <v>18</v>
      </c>
      <c r="F100" s="28">
        <v>148</v>
      </c>
      <c r="G100" s="33">
        <v>0.68243243243243246</v>
      </c>
      <c r="H100" s="29">
        <v>0.19594594594594594</v>
      </c>
      <c r="I100" s="29">
        <v>0.12162162162162163</v>
      </c>
      <c r="J100" s="30">
        <f t="shared" si="8"/>
        <v>160000</v>
      </c>
      <c r="K100" s="10">
        <f t="shared" si="9"/>
        <v>35591.583071570909</v>
      </c>
      <c r="L100" s="31">
        <f t="shared" si="10"/>
        <v>36850</v>
      </c>
    </row>
    <row r="101" spans="2:12">
      <c r="B101" t="s">
        <v>1813</v>
      </c>
      <c r="C101" s="28">
        <v>306</v>
      </c>
      <c r="D101" s="28">
        <v>234</v>
      </c>
      <c r="E101" s="28">
        <v>48</v>
      </c>
      <c r="F101" s="28">
        <v>588</v>
      </c>
      <c r="G101" s="29">
        <v>0.52040816326530615</v>
      </c>
      <c r="H101" s="29">
        <v>0.39795918367346939</v>
      </c>
      <c r="I101" s="29">
        <v>8.1632653061224483E-2</v>
      </c>
      <c r="J101" s="30">
        <f t="shared" si="8"/>
        <v>160000</v>
      </c>
      <c r="K101" s="10">
        <f t="shared" si="9"/>
        <v>141404.39760867364</v>
      </c>
      <c r="L101" s="30">
        <f t="shared" si="10"/>
        <v>200100</v>
      </c>
    </row>
    <row r="102" spans="2:12">
      <c r="B102" t="s">
        <v>1814</v>
      </c>
      <c r="C102" s="28">
        <v>163</v>
      </c>
      <c r="D102" s="28">
        <v>84</v>
      </c>
      <c r="E102" s="28">
        <v>46</v>
      </c>
      <c r="F102" s="28">
        <v>293</v>
      </c>
      <c r="G102" s="29">
        <v>0.55631399317406138</v>
      </c>
      <c r="H102" s="29">
        <v>0.28668941979522183</v>
      </c>
      <c r="I102" s="29">
        <v>0.15699658703071673</v>
      </c>
      <c r="J102" s="30">
        <f t="shared" si="8"/>
        <v>160000</v>
      </c>
      <c r="K102" s="10">
        <f t="shared" si="9"/>
        <v>70461.715134934304</v>
      </c>
      <c r="L102" s="30">
        <f t="shared" si="10"/>
        <v>100600</v>
      </c>
    </row>
    <row r="103" spans="2:12">
      <c r="B103" t="s">
        <v>1815</v>
      </c>
      <c r="C103" s="28">
        <v>524</v>
      </c>
      <c r="D103" s="28">
        <v>385</v>
      </c>
      <c r="E103" s="28">
        <v>173</v>
      </c>
      <c r="F103" s="28">
        <v>1082</v>
      </c>
      <c r="G103" s="29">
        <v>0.48428835489833644</v>
      </c>
      <c r="H103" s="29">
        <v>0.35582255083179298</v>
      </c>
      <c r="I103" s="29">
        <v>0.15988909426987061</v>
      </c>
      <c r="J103" s="30">
        <f t="shared" si="8"/>
        <v>160000</v>
      </c>
      <c r="K103" s="10">
        <f t="shared" si="9"/>
        <v>260203.33029351168</v>
      </c>
      <c r="L103" s="30">
        <f t="shared" si="10"/>
        <v>423250</v>
      </c>
    </row>
    <row r="104" spans="2:12">
      <c r="B104" t="s">
        <v>1816</v>
      </c>
      <c r="C104" s="28">
        <v>212</v>
      </c>
      <c r="D104" s="28">
        <v>414</v>
      </c>
      <c r="E104" s="28">
        <v>369</v>
      </c>
      <c r="F104" s="28">
        <v>995</v>
      </c>
      <c r="G104" s="29">
        <v>0.21306532663316582</v>
      </c>
      <c r="H104" s="29">
        <v>0.41608040201005025</v>
      </c>
      <c r="I104" s="29">
        <v>0.37085427135678389</v>
      </c>
      <c r="J104" s="30">
        <f t="shared" si="8"/>
        <v>160000</v>
      </c>
      <c r="K104" s="10">
        <f t="shared" si="9"/>
        <v>239281.25105549363</v>
      </c>
      <c r="L104" s="30">
        <f t="shared" si="10"/>
        <v>638100</v>
      </c>
    </row>
    <row r="105" spans="2:12">
      <c r="B105" t="s">
        <v>1817</v>
      </c>
      <c r="C105" s="28">
        <v>87</v>
      </c>
      <c r="D105" s="28">
        <v>46</v>
      </c>
      <c r="E105" s="28">
        <v>112</v>
      </c>
      <c r="F105" s="28">
        <v>245</v>
      </c>
      <c r="G105" s="29">
        <v>0.35510204081632651</v>
      </c>
      <c r="H105" s="29">
        <v>0.18775510204081633</v>
      </c>
      <c r="I105" s="29">
        <v>0.45714285714285713</v>
      </c>
      <c r="J105" s="30">
        <f t="shared" si="8"/>
        <v>160000</v>
      </c>
      <c r="K105" s="10">
        <f t="shared" si="9"/>
        <v>58918.499003614008</v>
      </c>
      <c r="L105" s="30">
        <f t="shared" si="10"/>
        <v>141900</v>
      </c>
    </row>
    <row r="106" spans="2:12">
      <c r="B106" t="s">
        <v>1818</v>
      </c>
      <c r="C106" s="28">
        <v>453</v>
      </c>
      <c r="D106" s="28">
        <v>548</v>
      </c>
      <c r="E106" s="28">
        <v>73</v>
      </c>
      <c r="F106" s="28">
        <v>1074</v>
      </c>
      <c r="G106" s="29">
        <v>0.42178770949720673</v>
      </c>
      <c r="H106" s="29">
        <v>0.51024208566108009</v>
      </c>
      <c r="I106" s="29">
        <v>6.7970204841713219E-2</v>
      </c>
      <c r="J106" s="30">
        <f t="shared" si="8"/>
        <v>160000</v>
      </c>
      <c r="K106" s="10">
        <f t="shared" si="9"/>
        <v>258279.46093829162</v>
      </c>
      <c r="L106" s="30">
        <f t="shared" si="10"/>
        <v>429200</v>
      </c>
    </row>
    <row r="107" spans="2:12">
      <c r="B107" t="s">
        <v>1819</v>
      </c>
      <c r="C107" s="28">
        <v>367</v>
      </c>
      <c r="D107" s="28">
        <v>849</v>
      </c>
      <c r="E107" s="28">
        <v>152</v>
      </c>
      <c r="F107" s="28">
        <v>1368</v>
      </c>
      <c r="G107" s="29">
        <v>0.26827485380116961</v>
      </c>
      <c r="H107" s="29">
        <v>0.62061403508771928</v>
      </c>
      <c r="I107" s="29">
        <v>0.1111111111111111</v>
      </c>
      <c r="J107" s="30">
        <f t="shared" si="8"/>
        <v>160000</v>
      </c>
      <c r="K107" s="10">
        <f t="shared" si="9"/>
        <v>328981.65974262846</v>
      </c>
      <c r="L107" s="30">
        <f t="shared" si="10"/>
        <v>703850</v>
      </c>
    </row>
    <row r="108" spans="2:12">
      <c r="B108" t="s">
        <v>1820</v>
      </c>
      <c r="C108" s="28">
        <v>142</v>
      </c>
      <c r="D108" s="28">
        <v>336</v>
      </c>
      <c r="E108" s="28">
        <v>126</v>
      </c>
      <c r="F108" s="28">
        <v>604</v>
      </c>
      <c r="G108" s="29">
        <v>0.23509933774834438</v>
      </c>
      <c r="H108" s="29">
        <v>0.55629139072847678</v>
      </c>
      <c r="I108" s="29">
        <v>0.20860927152317882</v>
      </c>
      <c r="J108" s="30">
        <f t="shared" si="8"/>
        <v>160000</v>
      </c>
      <c r="K108" s="10">
        <f t="shared" si="9"/>
        <v>145252.13631911372</v>
      </c>
      <c r="L108" s="30">
        <f t="shared" si="10"/>
        <v>344400</v>
      </c>
    </row>
    <row r="109" spans="2:12">
      <c r="B109" t="s">
        <v>1821</v>
      </c>
      <c r="C109" s="28">
        <v>69</v>
      </c>
      <c r="D109" s="28">
        <v>94</v>
      </c>
      <c r="E109" s="28">
        <v>146</v>
      </c>
      <c r="F109" s="28">
        <v>309</v>
      </c>
      <c r="G109" s="29">
        <v>0.22330097087378642</v>
      </c>
      <c r="H109" s="29">
        <v>0.30420711974110032</v>
      </c>
      <c r="I109" s="29">
        <v>0.47249190938511326</v>
      </c>
      <c r="J109" s="30">
        <f t="shared" si="8"/>
        <v>160000</v>
      </c>
      <c r="K109" s="10">
        <f t="shared" si="9"/>
        <v>74309.453845374403</v>
      </c>
      <c r="L109" s="30">
        <f t="shared" si="10"/>
        <v>207100</v>
      </c>
    </row>
    <row r="110" spans="2:12">
      <c r="B110" t="s">
        <v>1822</v>
      </c>
      <c r="C110" s="28">
        <v>280</v>
      </c>
      <c r="D110" s="28">
        <v>349</v>
      </c>
      <c r="E110" s="28">
        <v>215</v>
      </c>
      <c r="F110" s="28">
        <v>844</v>
      </c>
      <c r="G110" s="29">
        <v>0.33175355450236965</v>
      </c>
      <c r="H110" s="29">
        <v>0.41350710900473936</v>
      </c>
      <c r="I110" s="29">
        <v>0.25473933649289099</v>
      </c>
      <c r="J110" s="30">
        <f t="shared" si="8"/>
        <v>160000</v>
      </c>
      <c r="K110" s="10">
        <f t="shared" si="9"/>
        <v>202968.21697571522</v>
      </c>
      <c r="L110" s="30">
        <f t="shared" si="10"/>
        <v>441850</v>
      </c>
    </row>
    <row r="111" spans="2:12">
      <c r="B111" t="s">
        <v>1823</v>
      </c>
      <c r="C111" s="28">
        <v>207</v>
      </c>
      <c r="D111" s="28">
        <v>342</v>
      </c>
      <c r="E111" s="28">
        <v>189</v>
      </c>
      <c r="F111" s="28">
        <v>738</v>
      </c>
      <c r="G111" s="29">
        <v>0.28048780487804881</v>
      </c>
      <c r="H111" s="29">
        <v>0.46341463414634149</v>
      </c>
      <c r="I111" s="29">
        <v>0.25609756097560976</v>
      </c>
      <c r="J111" s="30">
        <f t="shared" si="8"/>
        <v>160000</v>
      </c>
      <c r="K111" s="10">
        <f t="shared" si="9"/>
        <v>177476.94801904954</v>
      </c>
      <c r="L111" s="30">
        <f t="shared" si="10"/>
        <v>411300</v>
      </c>
    </row>
    <row r="112" spans="2:12">
      <c r="B112" t="s">
        <v>1824</v>
      </c>
      <c r="C112" s="28">
        <v>156</v>
      </c>
      <c r="D112" s="28">
        <v>363</v>
      </c>
      <c r="E112" s="28">
        <v>146</v>
      </c>
      <c r="F112" s="28">
        <v>665</v>
      </c>
      <c r="G112" s="29">
        <v>0.23458646616541354</v>
      </c>
      <c r="H112" s="29">
        <v>0.54586466165413539</v>
      </c>
      <c r="I112" s="29">
        <v>0.21954887218045113</v>
      </c>
      <c r="J112" s="30">
        <f t="shared" si="8"/>
        <v>160000</v>
      </c>
      <c r="K112" s="10">
        <f t="shared" si="9"/>
        <v>159921.6401526666</v>
      </c>
      <c r="L112" s="30">
        <f t="shared" si="10"/>
        <v>381950</v>
      </c>
    </row>
    <row r="113" spans="2:12">
      <c r="B113" t="s">
        <v>1825</v>
      </c>
      <c r="C113" s="28">
        <v>43</v>
      </c>
      <c r="D113" s="28">
        <v>101</v>
      </c>
      <c r="E113" s="28">
        <v>78</v>
      </c>
      <c r="F113" s="28">
        <v>222</v>
      </c>
      <c r="G113" s="29">
        <v>0.19369369369369369</v>
      </c>
      <c r="H113" s="29">
        <v>0.45495495495495497</v>
      </c>
      <c r="I113" s="29">
        <v>0.35135135135135137</v>
      </c>
      <c r="J113" s="30">
        <f t="shared" si="8"/>
        <v>160000</v>
      </c>
      <c r="K113" s="10">
        <f t="shared" si="9"/>
        <v>53387.374607356367</v>
      </c>
      <c r="L113" s="30">
        <f t="shared" si="10"/>
        <v>143650</v>
      </c>
    </row>
    <row r="114" spans="2:12">
      <c r="B114" t="s">
        <v>1826</v>
      </c>
      <c r="C114" s="28">
        <v>224</v>
      </c>
      <c r="D114" s="28">
        <v>275</v>
      </c>
      <c r="E114" s="28">
        <v>174</v>
      </c>
      <c r="F114" s="28">
        <v>673</v>
      </c>
      <c r="G114" s="29">
        <v>0.33283803863298661</v>
      </c>
      <c r="H114" s="29">
        <v>0.40861812778603268</v>
      </c>
      <c r="I114" s="29">
        <v>0.25854383358098071</v>
      </c>
      <c r="J114" s="30">
        <f t="shared" si="8"/>
        <v>160000</v>
      </c>
      <c r="K114" s="10">
        <f t="shared" si="9"/>
        <v>161845.50950788666</v>
      </c>
      <c r="L114" s="30">
        <f t="shared" si="10"/>
        <v>352750</v>
      </c>
    </row>
    <row r="115" spans="2:12">
      <c r="B115" t="s">
        <v>1827</v>
      </c>
      <c r="C115" s="28">
        <v>180</v>
      </c>
      <c r="D115" s="28">
        <v>339</v>
      </c>
      <c r="E115" s="28">
        <v>49</v>
      </c>
      <c r="F115" s="28">
        <v>568</v>
      </c>
      <c r="G115" s="29">
        <v>0.31690140845070425</v>
      </c>
      <c r="H115" s="29">
        <v>0.596830985915493</v>
      </c>
      <c r="I115" s="29">
        <v>8.6267605633802813E-2</v>
      </c>
      <c r="J115" s="30">
        <f t="shared" si="8"/>
        <v>160000</v>
      </c>
      <c r="K115" s="10">
        <f t="shared" si="9"/>
        <v>136594.7242206235</v>
      </c>
      <c r="L115" s="30">
        <f t="shared" si="10"/>
        <v>269350</v>
      </c>
    </row>
    <row r="116" spans="2:12">
      <c r="B116" t="s">
        <v>1828</v>
      </c>
      <c r="C116" s="28">
        <v>108</v>
      </c>
      <c r="D116" s="28">
        <v>256</v>
      </c>
      <c r="E116" s="28">
        <v>28</v>
      </c>
      <c r="F116" s="28">
        <v>392</v>
      </c>
      <c r="G116" s="29">
        <v>0.27551020408163263</v>
      </c>
      <c r="H116" s="29">
        <v>0.65306122448979587</v>
      </c>
      <c r="I116" s="29">
        <v>7.1428571428571425E-2</v>
      </c>
      <c r="J116" s="30">
        <f t="shared" si="8"/>
        <v>160000</v>
      </c>
      <c r="K116" s="10">
        <f t="shared" si="9"/>
        <v>94269.59840578241</v>
      </c>
      <c r="L116" s="30">
        <f t="shared" si="10"/>
        <v>194400</v>
      </c>
    </row>
    <row r="117" spans="2:12">
      <c r="B117" t="s">
        <v>1829</v>
      </c>
      <c r="C117" s="28">
        <v>229</v>
      </c>
      <c r="D117" s="28">
        <v>68</v>
      </c>
      <c r="E117" s="28">
        <v>47</v>
      </c>
      <c r="F117" s="28">
        <v>344</v>
      </c>
      <c r="G117" s="33">
        <v>0.66569767441860461</v>
      </c>
      <c r="H117" s="29">
        <v>0.19767441860465115</v>
      </c>
      <c r="I117" s="29">
        <v>0.13662790697674418</v>
      </c>
      <c r="J117" s="30">
        <f t="shared" si="8"/>
        <v>160000</v>
      </c>
      <c r="K117" s="10">
        <f t="shared" si="9"/>
        <v>82726.382274462114</v>
      </c>
      <c r="L117" s="31">
        <f t="shared" si="10"/>
        <v>91200</v>
      </c>
    </row>
    <row r="118" spans="2:12">
      <c r="B118" t="s">
        <v>1830</v>
      </c>
      <c r="C118" s="28">
        <v>134</v>
      </c>
      <c r="D118" s="28">
        <v>85</v>
      </c>
      <c r="E118" s="28">
        <v>21</v>
      </c>
      <c r="F118" s="28">
        <v>240</v>
      </c>
      <c r="G118" s="29">
        <v>0.55833333333333335</v>
      </c>
      <c r="H118" s="29">
        <v>0.35416666666666669</v>
      </c>
      <c r="I118" s="29">
        <v>8.7499999999999994E-2</v>
      </c>
      <c r="J118" s="30">
        <f t="shared" si="8"/>
        <v>160000</v>
      </c>
      <c r="K118" s="10">
        <f t="shared" si="9"/>
        <v>57716.08065660148</v>
      </c>
      <c r="L118" s="32">
        <f t="shared" si="10"/>
        <v>76250</v>
      </c>
    </row>
    <row r="119" spans="2:12">
      <c r="B119" t="s">
        <v>1831</v>
      </c>
      <c r="C119" s="28">
        <v>258</v>
      </c>
      <c r="D119" s="28">
        <v>151</v>
      </c>
      <c r="E119" s="28">
        <v>197</v>
      </c>
      <c r="F119" s="28">
        <v>606</v>
      </c>
      <c r="G119" s="29">
        <v>0.42574257425742573</v>
      </c>
      <c r="H119" s="29">
        <v>0.24917491749174916</v>
      </c>
      <c r="I119" s="29">
        <v>0.32508250825082508</v>
      </c>
      <c r="J119" s="30">
        <f t="shared" si="8"/>
        <v>160000</v>
      </c>
      <c r="K119" s="10">
        <f t="shared" ref="K119:K143" si="11">$J$144*F119/$F$144</f>
        <v>145733.10365791875</v>
      </c>
      <c r="L119" s="30">
        <f t="shared" ref="L119:L145" si="12">D119*650+E119*1000</f>
        <v>295150</v>
      </c>
    </row>
    <row r="120" spans="2:12">
      <c r="B120" t="s">
        <v>1832</v>
      </c>
      <c r="C120" s="28">
        <v>332</v>
      </c>
      <c r="D120" s="28">
        <v>252</v>
      </c>
      <c r="E120" s="28">
        <v>137</v>
      </c>
      <c r="F120" s="28">
        <v>721</v>
      </c>
      <c r="G120" s="29">
        <v>0.46047156726768379</v>
      </c>
      <c r="H120" s="29">
        <v>0.34951456310679613</v>
      </c>
      <c r="I120" s="29">
        <v>0.19001386962552011</v>
      </c>
      <c r="J120" s="30">
        <f t="shared" ref="J120:J143" si="13">160000</f>
        <v>160000</v>
      </c>
      <c r="K120" s="10">
        <f t="shared" si="11"/>
        <v>173388.72563920694</v>
      </c>
      <c r="L120" s="30">
        <f t="shared" si="12"/>
        <v>300800</v>
      </c>
    </row>
    <row r="121" spans="2:12">
      <c r="B121" t="s">
        <v>1833</v>
      </c>
      <c r="C121" s="28">
        <v>208</v>
      </c>
      <c r="D121" s="28">
        <v>458</v>
      </c>
      <c r="E121" s="28">
        <v>102</v>
      </c>
      <c r="F121" s="28">
        <v>768</v>
      </c>
      <c r="G121" s="29">
        <v>0.27083333333333331</v>
      </c>
      <c r="H121" s="29">
        <v>0.59635416666666663</v>
      </c>
      <c r="I121" s="29">
        <v>0.1328125</v>
      </c>
      <c r="J121" s="30">
        <f t="shared" si="13"/>
        <v>160000</v>
      </c>
      <c r="K121" s="10">
        <f t="shared" si="11"/>
        <v>184691.45810112474</v>
      </c>
      <c r="L121" s="30">
        <f t="shared" si="12"/>
        <v>399700</v>
      </c>
    </row>
    <row r="122" spans="2:12">
      <c r="B122" t="s">
        <v>1834</v>
      </c>
      <c r="C122" s="28">
        <v>213</v>
      </c>
      <c r="D122" s="28">
        <v>391</v>
      </c>
      <c r="E122" s="28">
        <v>189</v>
      </c>
      <c r="F122" s="28">
        <v>793</v>
      </c>
      <c r="G122" s="29">
        <v>0.26860025220680961</v>
      </c>
      <c r="H122" s="29">
        <v>0.49306431273644391</v>
      </c>
      <c r="I122" s="29">
        <v>0.23833543505674654</v>
      </c>
      <c r="J122" s="30">
        <f t="shared" si="13"/>
        <v>160000</v>
      </c>
      <c r="K122" s="10">
        <f t="shared" si="11"/>
        <v>190703.54983618739</v>
      </c>
      <c r="L122" s="30">
        <f t="shared" si="12"/>
        <v>443150</v>
      </c>
    </row>
    <row r="123" spans="2:12">
      <c r="B123" t="s">
        <v>1835</v>
      </c>
      <c r="C123" s="28">
        <v>817</v>
      </c>
      <c r="D123" s="28">
        <v>72</v>
      </c>
      <c r="E123" s="28">
        <v>17</v>
      </c>
      <c r="F123" s="28">
        <v>906</v>
      </c>
      <c r="G123" s="33">
        <v>0.90176600441501109</v>
      </c>
      <c r="H123" s="29">
        <v>7.9470198675496692E-2</v>
      </c>
      <c r="I123" s="29">
        <v>1.8763796909492272E-2</v>
      </c>
      <c r="J123" s="30">
        <f t="shared" si="13"/>
        <v>160000</v>
      </c>
      <c r="K123" s="10">
        <f t="shared" si="11"/>
        <v>217878.20447867058</v>
      </c>
      <c r="L123" s="31">
        <f t="shared" si="12"/>
        <v>63800</v>
      </c>
    </row>
    <row r="124" spans="2:12">
      <c r="B124" t="s">
        <v>1836</v>
      </c>
      <c r="C124" s="28">
        <v>287</v>
      </c>
      <c r="D124" s="28">
        <v>97</v>
      </c>
      <c r="E124" s="28">
        <v>35</v>
      </c>
      <c r="F124" s="28">
        <v>419</v>
      </c>
      <c r="G124" s="33">
        <v>0.68496420047732698</v>
      </c>
      <c r="H124" s="29">
        <v>0.23150357995226731</v>
      </c>
      <c r="I124" s="29">
        <v>8.3532219570405727E-2</v>
      </c>
      <c r="J124" s="30">
        <f t="shared" si="13"/>
        <v>160000</v>
      </c>
      <c r="K124" s="10">
        <f t="shared" si="11"/>
        <v>100762.65747965008</v>
      </c>
      <c r="L124" s="31">
        <f t="shared" si="12"/>
        <v>98050</v>
      </c>
    </row>
    <row r="125" spans="2:12">
      <c r="B125" t="s">
        <v>1837</v>
      </c>
      <c r="C125" s="28">
        <v>90</v>
      </c>
      <c r="D125" s="28">
        <v>194</v>
      </c>
      <c r="E125" s="28">
        <v>90</v>
      </c>
      <c r="F125" s="28">
        <v>374</v>
      </c>
      <c r="G125" s="29">
        <v>0.24064171122994651</v>
      </c>
      <c r="H125" s="29">
        <v>0.51871657754010692</v>
      </c>
      <c r="I125" s="29">
        <v>0.24064171122994651</v>
      </c>
      <c r="J125" s="30">
        <f t="shared" si="13"/>
        <v>160000</v>
      </c>
      <c r="K125" s="10">
        <f t="shared" si="11"/>
        <v>89940.892356537312</v>
      </c>
      <c r="L125" s="30">
        <f t="shared" si="12"/>
        <v>216100</v>
      </c>
    </row>
    <row r="126" spans="2:12">
      <c r="B126" t="s">
        <v>1838</v>
      </c>
      <c r="C126" s="28">
        <v>125</v>
      </c>
      <c r="D126" s="28">
        <v>85</v>
      </c>
      <c r="E126" s="28">
        <v>35</v>
      </c>
      <c r="F126" s="28">
        <v>245</v>
      </c>
      <c r="G126" s="29">
        <v>0.51020408163265307</v>
      </c>
      <c r="H126" s="29">
        <v>0.34693877551020408</v>
      </c>
      <c r="I126" s="29">
        <v>0.14285714285714285</v>
      </c>
      <c r="J126" s="30">
        <f t="shared" si="13"/>
        <v>160000</v>
      </c>
      <c r="K126" s="10">
        <f t="shared" si="11"/>
        <v>58918.499003614008</v>
      </c>
      <c r="L126" s="32">
        <f t="shared" si="12"/>
        <v>90250</v>
      </c>
    </row>
    <row r="127" spans="2:12">
      <c r="B127" t="s">
        <v>1839</v>
      </c>
      <c r="C127" s="28">
        <v>141</v>
      </c>
      <c r="D127" s="28">
        <v>423</v>
      </c>
      <c r="E127" s="28">
        <v>98</v>
      </c>
      <c r="F127" s="28">
        <v>662</v>
      </c>
      <c r="G127" s="29">
        <v>0.21299093655589124</v>
      </c>
      <c r="H127" s="29">
        <v>0.63897280966767367</v>
      </c>
      <c r="I127" s="29">
        <v>0.14803625377643503</v>
      </c>
      <c r="J127" s="30">
        <f t="shared" si="13"/>
        <v>160000</v>
      </c>
      <c r="K127" s="10">
        <f t="shared" si="11"/>
        <v>159200.18914445909</v>
      </c>
      <c r="L127" s="30">
        <f t="shared" si="12"/>
        <v>372950</v>
      </c>
    </row>
    <row r="128" spans="2:12">
      <c r="B128" t="s">
        <v>1840</v>
      </c>
      <c r="C128" s="28">
        <v>250</v>
      </c>
      <c r="D128" s="28">
        <v>165</v>
      </c>
      <c r="E128" s="28">
        <v>100</v>
      </c>
      <c r="F128" s="28">
        <v>515</v>
      </c>
      <c r="G128" s="29">
        <v>0.4854368932038835</v>
      </c>
      <c r="H128" s="29">
        <v>0.32038834951456313</v>
      </c>
      <c r="I128" s="29">
        <v>0.1941747572815534</v>
      </c>
      <c r="J128" s="30">
        <f t="shared" si="13"/>
        <v>160000</v>
      </c>
      <c r="K128" s="10">
        <f t="shared" si="11"/>
        <v>123849.08974229067</v>
      </c>
      <c r="L128" s="30">
        <f t="shared" si="12"/>
        <v>207250</v>
      </c>
    </row>
    <row r="129" spans="1:12">
      <c r="B129" t="s">
        <v>1841</v>
      </c>
      <c r="C129" s="28">
        <v>112</v>
      </c>
      <c r="D129" s="28">
        <v>168</v>
      </c>
      <c r="E129" s="28">
        <v>141</v>
      </c>
      <c r="F129" s="28">
        <v>421</v>
      </c>
      <c r="G129" s="29">
        <v>0.26603325415676959</v>
      </c>
      <c r="H129" s="29">
        <v>0.39904988123515439</v>
      </c>
      <c r="I129" s="29">
        <v>0.33491686460807601</v>
      </c>
      <c r="J129" s="30">
        <f t="shared" si="13"/>
        <v>160000</v>
      </c>
      <c r="K129" s="10">
        <f t="shared" si="11"/>
        <v>101243.62481845509</v>
      </c>
      <c r="L129" s="30">
        <f t="shared" si="12"/>
        <v>250200</v>
      </c>
    </row>
    <row r="130" spans="1:12">
      <c r="B130" t="s">
        <v>1842</v>
      </c>
      <c r="C130" s="28">
        <v>192</v>
      </c>
      <c r="D130" s="28">
        <v>182</v>
      </c>
      <c r="E130" s="28">
        <v>111</v>
      </c>
      <c r="F130" s="28">
        <v>485</v>
      </c>
      <c r="G130" s="29">
        <v>0.3958762886597938</v>
      </c>
      <c r="H130" s="29">
        <v>0.37525773195876289</v>
      </c>
      <c r="I130" s="29">
        <v>0.22886597938144329</v>
      </c>
      <c r="J130" s="30">
        <f t="shared" si="13"/>
        <v>160000</v>
      </c>
      <c r="K130" s="10">
        <f t="shared" si="11"/>
        <v>116634.57966021549</v>
      </c>
      <c r="L130" s="30">
        <f t="shared" si="12"/>
        <v>229300</v>
      </c>
    </row>
    <row r="131" spans="1:12">
      <c r="B131" t="s">
        <v>1843</v>
      </c>
      <c r="C131" s="28">
        <v>73</v>
      </c>
      <c r="D131" s="28">
        <v>269</v>
      </c>
      <c r="E131" s="28">
        <v>396</v>
      </c>
      <c r="F131" s="28">
        <v>738</v>
      </c>
      <c r="G131" s="29">
        <v>9.8915989159891596E-2</v>
      </c>
      <c r="H131" s="29">
        <v>0.36449864498644985</v>
      </c>
      <c r="I131" s="29">
        <v>0.53658536585365857</v>
      </c>
      <c r="J131" s="30">
        <f t="shared" si="13"/>
        <v>160000</v>
      </c>
      <c r="K131" s="10">
        <f t="shared" si="11"/>
        <v>177476.94801904954</v>
      </c>
      <c r="L131" s="30">
        <f t="shared" si="12"/>
        <v>570850</v>
      </c>
    </row>
    <row r="132" spans="1:12">
      <c r="B132" t="s">
        <v>1844</v>
      </c>
      <c r="C132" s="28">
        <v>110</v>
      </c>
      <c r="D132" s="28">
        <v>180</v>
      </c>
      <c r="E132" s="28">
        <v>57</v>
      </c>
      <c r="F132" s="28">
        <v>347</v>
      </c>
      <c r="G132" s="29">
        <v>0.31700288184438041</v>
      </c>
      <c r="H132" s="29">
        <v>0.51873198847262247</v>
      </c>
      <c r="I132" s="29">
        <v>0.16426512968299711</v>
      </c>
      <c r="J132" s="30">
        <f t="shared" si="13"/>
        <v>160000</v>
      </c>
      <c r="K132" s="10">
        <f t="shared" si="11"/>
        <v>83447.833282669642</v>
      </c>
      <c r="L132" s="30">
        <f t="shared" si="12"/>
        <v>174000</v>
      </c>
    </row>
    <row r="133" spans="1:12">
      <c r="B133" t="s">
        <v>1845</v>
      </c>
      <c r="C133" s="28">
        <v>193</v>
      </c>
      <c r="D133" s="28">
        <v>146</v>
      </c>
      <c r="E133" s="28">
        <v>96</v>
      </c>
      <c r="F133" s="28">
        <v>435</v>
      </c>
      <c r="G133" s="29">
        <v>0.44367816091954021</v>
      </c>
      <c r="H133" s="29">
        <v>0.335632183908046</v>
      </c>
      <c r="I133" s="29">
        <v>0.22068965517241379</v>
      </c>
      <c r="J133" s="30">
        <f t="shared" si="13"/>
        <v>160000</v>
      </c>
      <c r="K133" s="10">
        <f t="shared" si="11"/>
        <v>104610.39619009018</v>
      </c>
      <c r="L133" s="30">
        <f t="shared" si="12"/>
        <v>190900</v>
      </c>
    </row>
    <row r="134" spans="1:12">
      <c r="B134" t="s">
        <v>1846</v>
      </c>
      <c r="C134" s="28">
        <v>107</v>
      </c>
      <c r="D134" s="28">
        <v>250</v>
      </c>
      <c r="E134" s="28">
        <v>166</v>
      </c>
      <c r="F134" s="28">
        <v>523</v>
      </c>
      <c r="G134" s="29">
        <v>0.2045889101338432</v>
      </c>
      <c r="H134" s="29">
        <v>0.47801147227533458</v>
      </c>
      <c r="I134" s="29">
        <v>0.31739961759082219</v>
      </c>
      <c r="J134" s="30">
        <f t="shared" si="13"/>
        <v>160000</v>
      </c>
      <c r="K134" s="10">
        <f t="shared" si="11"/>
        <v>125772.95909751073</v>
      </c>
      <c r="L134" s="30">
        <f t="shared" si="12"/>
        <v>328500</v>
      </c>
    </row>
    <row r="135" spans="1:12">
      <c r="B135" t="s">
        <v>1847</v>
      </c>
      <c r="C135" s="28">
        <v>137</v>
      </c>
      <c r="D135" s="28">
        <v>483</v>
      </c>
      <c r="E135" s="28">
        <v>43</v>
      </c>
      <c r="F135" s="28">
        <v>663</v>
      </c>
      <c r="G135" s="29">
        <v>0.2066365007541478</v>
      </c>
      <c r="H135" s="29">
        <v>0.72850678733031671</v>
      </c>
      <c r="I135" s="29">
        <v>6.485671191553545E-2</v>
      </c>
      <c r="J135" s="30">
        <f t="shared" si="13"/>
        <v>160000</v>
      </c>
      <c r="K135" s="10">
        <f t="shared" si="11"/>
        <v>159440.67281386157</v>
      </c>
      <c r="L135" s="30">
        <f t="shared" si="12"/>
        <v>356950</v>
      </c>
    </row>
    <row r="136" spans="1:12">
      <c r="B136" t="s">
        <v>1848</v>
      </c>
      <c r="C136" s="28">
        <v>187</v>
      </c>
      <c r="D136" s="28">
        <v>264</v>
      </c>
      <c r="E136" s="28">
        <v>243</v>
      </c>
      <c r="F136" s="28">
        <v>694</v>
      </c>
      <c r="G136" s="29">
        <v>0.26945244956772335</v>
      </c>
      <c r="H136" s="29">
        <v>0.3804034582132565</v>
      </c>
      <c r="I136" s="29">
        <v>0.35014409221902015</v>
      </c>
      <c r="J136" s="30">
        <f t="shared" si="13"/>
        <v>160000</v>
      </c>
      <c r="K136" s="10">
        <f t="shared" si="11"/>
        <v>166895.66656533928</v>
      </c>
      <c r="L136" s="30">
        <f t="shared" si="12"/>
        <v>414600</v>
      </c>
    </row>
    <row r="137" spans="1:12">
      <c r="B137" t="s">
        <v>1849</v>
      </c>
      <c r="C137" s="28">
        <v>269</v>
      </c>
      <c r="D137" s="28">
        <v>103</v>
      </c>
      <c r="E137" s="28">
        <v>9</v>
      </c>
      <c r="F137" s="28">
        <v>381</v>
      </c>
      <c r="G137" s="33">
        <v>0.70603674540682415</v>
      </c>
      <c r="H137" s="29">
        <v>0.27034120734908135</v>
      </c>
      <c r="I137" s="29">
        <v>2.3622047244094488E-2</v>
      </c>
      <c r="J137" s="30">
        <f t="shared" si="13"/>
        <v>160000</v>
      </c>
      <c r="K137" s="10">
        <f t="shared" si="11"/>
        <v>91624.278042354854</v>
      </c>
      <c r="L137" s="31">
        <f t="shared" si="12"/>
        <v>75950</v>
      </c>
    </row>
    <row r="138" spans="1:12">
      <c r="B138" t="s">
        <v>1850</v>
      </c>
      <c r="C138" s="28">
        <v>197</v>
      </c>
      <c r="D138" s="28">
        <v>470</v>
      </c>
      <c r="E138" s="28">
        <v>448</v>
      </c>
      <c r="F138" s="28">
        <v>1115</v>
      </c>
      <c r="G138" s="29">
        <v>0.17668161434977578</v>
      </c>
      <c r="H138" s="29">
        <v>0.42152466367713004</v>
      </c>
      <c r="I138" s="29">
        <v>0.40179372197309415</v>
      </c>
      <c r="J138" s="30">
        <f t="shared" si="13"/>
        <v>160000</v>
      </c>
      <c r="K138" s="10">
        <f t="shared" si="11"/>
        <v>268139.29138379439</v>
      </c>
      <c r="L138" s="30">
        <f t="shared" si="12"/>
        <v>753500</v>
      </c>
    </row>
    <row r="139" spans="1:12">
      <c r="B139" t="s">
        <v>1851</v>
      </c>
      <c r="C139" s="28">
        <v>272</v>
      </c>
      <c r="D139" s="28">
        <v>518</v>
      </c>
      <c r="E139" s="28">
        <v>61</v>
      </c>
      <c r="F139" s="28">
        <v>851</v>
      </c>
      <c r="G139" s="29">
        <v>0.31962397179788482</v>
      </c>
      <c r="H139" s="29">
        <v>0.60869565217391308</v>
      </c>
      <c r="I139" s="29">
        <v>7.1680376028202111E-2</v>
      </c>
      <c r="J139" s="30">
        <f t="shared" si="13"/>
        <v>160000</v>
      </c>
      <c r="K139" s="10">
        <f t="shared" si="11"/>
        <v>204651.60266153276</v>
      </c>
      <c r="L139" s="30">
        <f t="shared" si="12"/>
        <v>397700</v>
      </c>
    </row>
    <row r="140" spans="1:12">
      <c r="B140" t="s">
        <v>1852</v>
      </c>
      <c r="C140" s="28">
        <v>121</v>
      </c>
      <c r="D140" s="28">
        <v>238</v>
      </c>
      <c r="E140" s="28">
        <v>164</v>
      </c>
      <c r="F140" s="28">
        <v>523</v>
      </c>
      <c r="G140" s="29">
        <v>0.23135755258126195</v>
      </c>
      <c r="H140" s="29">
        <v>0.45506692160611856</v>
      </c>
      <c r="I140" s="29">
        <v>0.31357552581261949</v>
      </c>
      <c r="J140" s="30">
        <f t="shared" si="13"/>
        <v>160000</v>
      </c>
      <c r="K140" s="10">
        <f t="shared" si="11"/>
        <v>125772.95909751073</v>
      </c>
      <c r="L140" s="30">
        <f t="shared" si="12"/>
        <v>318700</v>
      </c>
    </row>
    <row r="141" spans="1:12">
      <c r="B141" t="s">
        <v>1853</v>
      </c>
      <c r="C141" s="28">
        <v>368</v>
      </c>
      <c r="D141" s="28">
        <v>152</v>
      </c>
      <c r="E141" s="28">
        <v>164</v>
      </c>
      <c r="F141" s="28">
        <v>684</v>
      </c>
      <c r="G141" s="29">
        <v>0.53801169590643272</v>
      </c>
      <c r="H141" s="29">
        <v>0.22222222222222221</v>
      </c>
      <c r="I141" s="29">
        <v>0.23976608187134502</v>
      </c>
      <c r="J141" s="30">
        <f t="shared" si="13"/>
        <v>160000</v>
      </c>
      <c r="K141" s="10">
        <f t="shared" si="11"/>
        <v>164490.82987131423</v>
      </c>
      <c r="L141" s="30">
        <f t="shared" si="12"/>
        <v>262800</v>
      </c>
    </row>
    <row r="142" spans="1:12">
      <c r="B142" t="s">
        <v>1854</v>
      </c>
      <c r="C142" s="28">
        <v>95</v>
      </c>
      <c r="D142" s="28">
        <v>160</v>
      </c>
      <c r="E142" s="28">
        <v>5</v>
      </c>
      <c r="F142" s="28">
        <v>260</v>
      </c>
      <c r="G142" s="29">
        <v>0.36538461538461536</v>
      </c>
      <c r="H142" s="29">
        <v>0.61538461538461542</v>
      </c>
      <c r="I142" s="29">
        <v>1.9230769230769232E-2</v>
      </c>
      <c r="J142" s="30">
        <f t="shared" si="13"/>
        <v>160000</v>
      </c>
      <c r="K142" s="10">
        <f t="shared" si="11"/>
        <v>62525.7540446516</v>
      </c>
      <c r="L142" s="32">
        <f t="shared" si="12"/>
        <v>109000</v>
      </c>
    </row>
    <row r="143" spans="1:12">
      <c r="B143" t="s">
        <v>1855</v>
      </c>
      <c r="C143" s="28">
        <v>105</v>
      </c>
      <c r="D143" s="28">
        <v>543</v>
      </c>
      <c r="E143" s="28">
        <v>118</v>
      </c>
      <c r="F143" s="28">
        <v>766</v>
      </c>
      <c r="G143" s="29">
        <v>0.13707571801566579</v>
      </c>
      <c r="H143" s="29">
        <v>0.70887728459530031</v>
      </c>
      <c r="I143" s="29">
        <v>0.15404699738903394</v>
      </c>
      <c r="J143" s="30">
        <f t="shared" si="13"/>
        <v>160000</v>
      </c>
      <c r="K143" s="10">
        <f t="shared" si="11"/>
        <v>184210.49076231974</v>
      </c>
      <c r="L143" s="30">
        <f t="shared" si="12"/>
        <v>470950</v>
      </c>
    </row>
    <row r="144" spans="1:12">
      <c r="A144" t="s">
        <v>1764</v>
      </c>
      <c r="B144">
        <v>89</v>
      </c>
      <c r="C144" s="28">
        <v>21321</v>
      </c>
      <c r="D144" s="28">
        <v>26111</v>
      </c>
      <c r="E144" s="28">
        <v>11782</v>
      </c>
      <c r="F144" s="28">
        <v>59214</v>
      </c>
      <c r="G144" s="29">
        <v>0.35630622421762398</v>
      </c>
      <c r="H144" s="29">
        <v>0.44412783088418017</v>
      </c>
      <c r="I144" s="29">
        <v>0.19956594489819585</v>
      </c>
      <c r="J144" s="30">
        <f>SUM(J55:J143)</f>
        <v>14240000</v>
      </c>
      <c r="K144" s="10"/>
      <c r="L144" s="30">
        <f t="shared" si="12"/>
        <v>28754150</v>
      </c>
    </row>
    <row r="145" spans="1:12">
      <c r="A145" t="s">
        <v>306</v>
      </c>
      <c r="C145" s="28">
        <f>C144+C54+C23</f>
        <v>57643</v>
      </c>
      <c r="D145" s="28">
        <f>D144+D54+D23</f>
        <v>64377</v>
      </c>
      <c r="E145" s="28">
        <f>E144+E54+E23</f>
        <v>24002</v>
      </c>
      <c r="F145" s="28">
        <f>F144+F54+F23</f>
        <v>146022</v>
      </c>
      <c r="G145" s="29">
        <v>0.39475558477489692</v>
      </c>
      <c r="H145" s="29">
        <v>0.44087192340880144</v>
      </c>
      <c r="I145" s="29">
        <v>0.16437249181630165</v>
      </c>
      <c r="J145" s="30">
        <f>J144+J54+J23</f>
        <v>28640000</v>
      </c>
      <c r="L145" s="30">
        <f t="shared" si="12"/>
        <v>65847050</v>
      </c>
    </row>
    <row r="148" spans="1:12">
      <c r="F148">
        <f>F138/F144</f>
        <v>1.883000641740129E-2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46"/>
  <sheetViews>
    <sheetView topLeftCell="A143" workbookViewId="0">
      <selection activeCell="D145" sqref="D145:G145"/>
    </sheetView>
  </sheetViews>
  <sheetFormatPr defaultRowHeight="14.4"/>
  <cols>
    <col min="1" max="1" width="2.6640625" customWidth="1"/>
    <col min="2" max="2" width="13.88671875" bestFit="1" customWidth="1"/>
    <col min="3" max="3" width="53.44140625" customWidth="1"/>
    <col min="4" max="6" width="16.6640625" customWidth="1"/>
    <col min="7" max="10" width="9.6640625" customWidth="1"/>
  </cols>
  <sheetData>
    <row r="2" spans="2:13">
      <c r="B2" s="1" t="s">
        <v>1856</v>
      </c>
    </row>
    <row r="3" spans="2:13">
      <c r="B3" s="23" t="s">
        <v>45</v>
      </c>
      <c r="C3" s="24" t="s">
        <v>1759</v>
      </c>
    </row>
    <row r="4" spans="2:13">
      <c r="K4" t="s">
        <v>1213</v>
      </c>
    </row>
    <row r="5" spans="2:13">
      <c r="B5" s="19" t="s">
        <v>1758</v>
      </c>
      <c r="C5" s="13" t="s">
        <v>1757</v>
      </c>
      <c r="D5" s="14" t="s">
        <v>1263</v>
      </c>
      <c r="E5" s="14" t="s">
        <v>1264</v>
      </c>
      <c r="F5" s="14" t="s">
        <v>1265</v>
      </c>
      <c r="G5" s="14" t="s">
        <v>1761</v>
      </c>
      <c r="H5" s="14" t="s">
        <v>314</v>
      </c>
      <c r="I5" s="14" t="s">
        <v>315</v>
      </c>
      <c r="J5" s="14" t="s">
        <v>316</v>
      </c>
      <c r="K5">
        <v>325</v>
      </c>
      <c r="L5">
        <v>500</v>
      </c>
    </row>
    <row r="6" spans="2:13">
      <c r="B6" s="20" t="s">
        <v>1261</v>
      </c>
      <c r="C6" s="25" t="s">
        <v>1766</v>
      </c>
      <c r="D6" s="26">
        <v>1402</v>
      </c>
      <c r="E6" s="26">
        <v>280</v>
      </c>
      <c r="F6" s="26">
        <v>79</v>
      </c>
      <c r="G6" s="26">
        <f>SUM(D6:F6)</f>
        <v>1761</v>
      </c>
      <c r="H6" s="16">
        <f>D6/G6</f>
        <v>0.7961385576377058</v>
      </c>
      <c r="I6" s="16">
        <f>E6/G6</f>
        <v>0.15900056785917094</v>
      </c>
      <c r="J6" s="16">
        <f>F6/G6</f>
        <v>4.4860874503123226E-2</v>
      </c>
      <c r="K6">
        <f>GETPIVOTDATA("Sum of 4h-24hval",$B$5,"ODS Name","RTH:OXFORD UNIVERSITY HOSPITALS NHS FOUNDATION TRUST","Tier","TIER 1")*$K$5</f>
        <v>91000</v>
      </c>
      <c r="L6">
        <f>GETPIVOTDATA("Sum of 24h+val",$B$5,"ODS Name","RTH:OXFORD UNIVERSITY HOSPITALS NHS FOUNDATION TRUST","Tier","TIER 1")*$K$5</f>
        <v>25675</v>
      </c>
      <c r="M6">
        <f t="shared" ref="M6" si="0">L6+K6</f>
        <v>116675</v>
      </c>
    </row>
    <row r="7" spans="2:13">
      <c r="B7" s="12"/>
      <c r="C7" s="17" t="s">
        <v>1225</v>
      </c>
      <c r="D7" s="26">
        <v>1613</v>
      </c>
      <c r="E7" s="26">
        <v>1371</v>
      </c>
      <c r="F7" s="26">
        <v>249</v>
      </c>
      <c r="G7" s="26">
        <f t="shared" ref="G7:G70" si="1">SUM(D7:F7)</f>
        <v>3233</v>
      </c>
      <c r="H7" s="16">
        <f t="shared" ref="H7:H70" si="2">D7/G7</f>
        <v>0.49891741416640889</v>
      </c>
      <c r="I7" s="16">
        <f t="shared" ref="I7:I70" si="3">E7/G7</f>
        <v>0.42406433652953912</v>
      </c>
      <c r="J7" s="16">
        <f t="shared" ref="J7:J70" si="4">F7/G7</f>
        <v>7.7018249304051961E-2</v>
      </c>
      <c r="L7">
        <f>GETPIVOTDATA("Sum of 24h+val",$B$5,"ODS Name","RTH:OXFORD UNIVERSITY HOSPITALS NHS FOUNDATION TRUST","Tier","TIER 1")*$K$5</f>
        <v>25675</v>
      </c>
      <c r="M7">
        <f t="shared" ref="M7" si="5">L7+K7</f>
        <v>25675</v>
      </c>
    </row>
    <row r="8" spans="2:13">
      <c r="B8" s="12"/>
      <c r="C8" s="17" t="s">
        <v>1228</v>
      </c>
      <c r="D8" s="26">
        <v>2591</v>
      </c>
      <c r="E8" s="26">
        <v>3287</v>
      </c>
      <c r="F8" s="26">
        <v>514</v>
      </c>
      <c r="G8" s="26">
        <f t="shared" si="1"/>
        <v>6392</v>
      </c>
      <c r="H8" s="16">
        <f t="shared" si="2"/>
        <v>0.40535043804755944</v>
      </c>
      <c r="I8" s="16">
        <f t="shared" si="3"/>
        <v>0.51423654568210264</v>
      </c>
      <c r="J8" s="16">
        <f t="shared" si="4"/>
        <v>8.0413016270337923E-2</v>
      </c>
    </row>
    <row r="9" spans="2:13">
      <c r="B9" s="12"/>
      <c r="C9" s="17" t="s">
        <v>1224</v>
      </c>
      <c r="D9" s="26">
        <v>1800</v>
      </c>
      <c r="E9" s="26">
        <v>1114</v>
      </c>
      <c r="F9" s="26">
        <v>326</v>
      </c>
      <c r="G9" s="26">
        <f t="shared" si="1"/>
        <v>3240</v>
      </c>
      <c r="H9" s="16">
        <f t="shared" si="2"/>
        <v>0.55555555555555558</v>
      </c>
      <c r="I9" s="16">
        <f t="shared" si="3"/>
        <v>0.34382716049382717</v>
      </c>
      <c r="J9" s="16">
        <f t="shared" si="4"/>
        <v>0.10061728395061728</v>
      </c>
    </row>
    <row r="10" spans="2:13">
      <c r="B10" s="12"/>
      <c r="C10" s="17" t="s">
        <v>1226</v>
      </c>
      <c r="D10" s="26">
        <v>1354</v>
      </c>
      <c r="E10" s="26">
        <v>1139</v>
      </c>
      <c r="F10" s="26">
        <v>216</v>
      </c>
      <c r="G10" s="26">
        <f t="shared" si="1"/>
        <v>2709</v>
      </c>
      <c r="H10" s="16">
        <f t="shared" si="2"/>
        <v>0.49981543004798817</v>
      </c>
      <c r="I10" s="16">
        <f t="shared" si="3"/>
        <v>0.42045035068290881</v>
      </c>
      <c r="J10" s="16">
        <f t="shared" si="4"/>
        <v>7.9734219269102985E-2</v>
      </c>
    </row>
    <row r="11" spans="2:13">
      <c r="B11" s="12"/>
      <c r="C11" s="17" t="s">
        <v>1223</v>
      </c>
      <c r="D11" s="26">
        <v>578</v>
      </c>
      <c r="E11" s="26">
        <v>1169</v>
      </c>
      <c r="F11" s="26">
        <v>781</v>
      </c>
      <c r="G11" s="26">
        <f t="shared" si="1"/>
        <v>2528</v>
      </c>
      <c r="H11" s="16">
        <f t="shared" si="2"/>
        <v>0.22863924050632911</v>
      </c>
      <c r="I11" s="16">
        <f t="shared" si="3"/>
        <v>0.46242088607594939</v>
      </c>
      <c r="J11" s="16">
        <f t="shared" si="4"/>
        <v>0.3089398734177215</v>
      </c>
    </row>
    <row r="12" spans="2:13">
      <c r="B12" s="12"/>
      <c r="C12" s="17" t="s">
        <v>1221</v>
      </c>
      <c r="D12" s="26">
        <v>441</v>
      </c>
      <c r="E12" s="26">
        <v>800</v>
      </c>
      <c r="F12" s="26">
        <v>300</v>
      </c>
      <c r="G12" s="26">
        <f t="shared" si="1"/>
        <v>1541</v>
      </c>
      <c r="H12" s="16">
        <f t="shared" si="2"/>
        <v>0.28617780661907855</v>
      </c>
      <c r="I12" s="16">
        <f t="shared" si="3"/>
        <v>0.5191434133679429</v>
      </c>
      <c r="J12" s="16">
        <f t="shared" si="4"/>
        <v>0.19467878001297859</v>
      </c>
    </row>
    <row r="13" spans="2:13">
      <c r="B13" s="12"/>
      <c r="C13" s="17" t="s">
        <v>1218</v>
      </c>
      <c r="D13" s="26">
        <v>2171</v>
      </c>
      <c r="E13" s="26">
        <v>1686</v>
      </c>
      <c r="F13" s="26">
        <v>309</v>
      </c>
      <c r="G13" s="26">
        <f t="shared" si="1"/>
        <v>4166</v>
      </c>
      <c r="H13" s="16">
        <f t="shared" si="2"/>
        <v>0.52112337974075851</v>
      </c>
      <c r="I13" s="16">
        <f t="shared" si="3"/>
        <v>0.40470475276044166</v>
      </c>
      <c r="J13" s="16">
        <f t="shared" si="4"/>
        <v>7.4171867498799809E-2</v>
      </c>
    </row>
    <row r="14" spans="2:13">
      <c r="B14" s="12"/>
      <c r="C14" s="17" t="s">
        <v>1227</v>
      </c>
      <c r="D14" s="26">
        <v>815</v>
      </c>
      <c r="E14" s="26">
        <v>1351</v>
      </c>
      <c r="F14" s="26">
        <v>159</v>
      </c>
      <c r="G14" s="26">
        <f t="shared" si="1"/>
        <v>2325</v>
      </c>
      <c r="H14" s="16">
        <f t="shared" si="2"/>
        <v>0.35053763440860214</v>
      </c>
      <c r="I14" s="16">
        <f t="shared" si="3"/>
        <v>0.58107526881720428</v>
      </c>
      <c r="J14" s="16">
        <f t="shared" si="4"/>
        <v>6.8387096774193551E-2</v>
      </c>
    </row>
    <row r="15" spans="2:13">
      <c r="B15" s="12"/>
      <c r="C15" s="17" t="s">
        <v>1217</v>
      </c>
      <c r="D15" s="26">
        <v>1597</v>
      </c>
      <c r="E15" s="26">
        <v>715</v>
      </c>
      <c r="F15" s="26">
        <v>194</v>
      </c>
      <c r="G15" s="26">
        <f t="shared" si="1"/>
        <v>2506</v>
      </c>
      <c r="H15" s="16">
        <f t="shared" si="2"/>
        <v>0.63727055067837191</v>
      </c>
      <c r="I15" s="16">
        <f t="shared" si="3"/>
        <v>0.28531524341580206</v>
      </c>
      <c r="J15" s="16">
        <f t="shared" si="4"/>
        <v>7.7414205905826011E-2</v>
      </c>
    </row>
    <row r="16" spans="2:13">
      <c r="B16" s="12"/>
      <c r="C16" s="17" t="s">
        <v>1220</v>
      </c>
      <c r="D16" s="26">
        <v>1171</v>
      </c>
      <c r="E16" s="26">
        <v>316</v>
      </c>
      <c r="F16" s="26">
        <v>276</v>
      </c>
      <c r="G16" s="26">
        <f t="shared" si="1"/>
        <v>1763</v>
      </c>
      <c r="H16" s="16">
        <f t="shared" si="2"/>
        <v>0.66420873511060696</v>
      </c>
      <c r="I16" s="16">
        <f t="shared" si="3"/>
        <v>0.17923993193420307</v>
      </c>
      <c r="J16" s="16">
        <f t="shared" si="4"/>
        <v>0.15655133295519003</v>
      </c>
    </row>
    <row r="17" spans="2:10">
      <c r="B17" s="12"/>
      <c r="C17" s="17" t="s">
        <v>1230</v>
      </c>
      <c r="D17" s="26">
        <v>242</v>
      </c>
      <c r="E17" s="26">
        <v>677</v>
      </c>
      <c r="F17" s="26">
        <v>194</v>
      </c>
      <c r="G17" s="26">
        <f t="shared" si="1"/>
        <v>1113</v>
      </c>
      <c r="H17" s="16">
        <f t="shared" si="2"/>
        <v>0.21743036837376459</v>
      </c>
      <c r="I17" s="16">
        <f t="shared" si="3"/>
        <v>0.60826594788858945</v>
      </c>
      <c r="J17" s="16">
        <f t="shared" si="4"/>
        <v>0.17430368373764601</v>
      </c>
    </row>
    <row r="18" spans="2:10">
      <c r="B18" s="12"/>
      <c r="C18" s="17" t="s">
        <v>1229</v>
      </c>
      <c r="D18" s="26">
        <v>158</v>
      </c>
      <c r="E18" s="26">
        <v>1538</v>
      </c>
      <c r="F18" s="26">
        <v>152</v>
      </c>
      <c r="G18" s="26">
        <f t="shared" si="1"/>
        <v>1848</v>
      </c>
      <c r="H18" s="16">
        <f t="shared" si="2"/>
        <v>8.5497835497835503E-2</v>
      </c>
      <c r="I18" s="16">
        <f t="shared" si="3"/>
        <v>0.83225108225108224</v>
      </c>
      <c r="J18" s="16">
        <f t="shared" si="4"/>
        <v>8.2251082251082255E-2</v>
      </c>
    </row>
    <row r="19" spans="2:10">
      <c r="B19" s="12"/>
      <c r="C19" s="17" t="s">
        <v>1231</v>
      </c>
      <c r="D19" s="26">
        <v>377</v>
      </c>
      <c r="E19" s="26">
        <v>698</v>
      </c>
      <c r="F19" s="26">
        <v>229</v>
      </c>
      <c r="G19" s="26">
        <f t="shared" si="1"/>
        <v>1304</v>
      </c>
      <c r="H19" s="16">
        <f t="shared" si="2"/>
        <v>0.28911042944785276</v>
      </c>
      <c r="I19" s="16">
        <f t="shared" si="3"/>
        <v>0.53527607361963192</v>
      </c>
      <c r="J19" s="16">
        <f t="shared" si="4"/>
        <v>0.17561349693251535</v>
      </c>
    </row>
    <row r="20" spans="2:10">
      <c r="B20" s="12"/>
      <c r="C20" s="17" t="s">
        <v>1215</v>
      </c>
      <c r="D20" s="26">
        <v>1216</v>
      </c>
      <c r="E20" s="26">
        <v>1481</v>
      </c>
      <c r="F20" s="26">
        <v>788</v>
      </c>
      <c r="G20" s="26">
        <f t="shared" si="1"/>
        <v>3485</v>
      </c>
      <c r="H20" s="16">
        <f t="shared" si="2"/>
        <v>0.34892395982783359</v>
      </c>
      <c r="I20" s="16">
        <f t="shared" si="3"/>
        <v>0.42496413199426114</v>
      </c>
      <c r="J20" s="16">
        <f t="shared" si="4"/>
        <v>0.2261119081779053</v>
      </c>
    </row>
    <row r="21" spans="2:10">
      <c r="B21" s="12"/>
      <c r="C21" s="17" t="s">
        <v>1216</v>
      </c>
      <c r="D21" s="26">
        <v>431</v>
      </c>
      <c r="E21" s="26">
        <v>855</v>
      </c>
      <c r="F21" s="26">
        <v>320</v>
      </c>
      <c r="G21" s="26">
        <f t="shared" si="1"/>
        <v>1606</v>
      </c>
      <c r="H21" s="16">
        <f t="shared" si="2"/>
        <v>0.26836861768368619</v>
      </c>
      <c r="I21" s="16">
        <f t="shared" si="3"/>
        <v>0.53237858032378582</v>
      </c>
      <c r="J21" s="16">
        <f t="shared" si="4"/>
        <v>0.19925280199252801</v>
      </c>
    </row>
    <row r="22" spans="2:10">
      <c r="B22" s="12"/>
      <c r="C22" s="17" t="s">
        <v>1222</v>
      </c>
      <c r="D22" s="26">
        <v>78</v>
      </c>
      <c r="E22" s="26">
        <v>214</v>
      </c>
      <c r="F22" s="26">
        <v>74</v>
      </c>
      <c r="G22" s="26">
        <f t="shared" si="1"/>
        <v>366</v>
      </c>
      <c r="H22" s="16">
        <f t="shared" si="2"/>
        <v>0.21311475409836064</v>
      </c>
      <c r="I22" s="16">
        <f t="shared" si="3"/>
        <v>0.58469945355191255</v>
      </c>
      <c r="J22" s="16">
        <f t="shared" si="4"/>
        <v>0.20218579234972678</v>
      </c>
    </row>
    <row r="23" spans="2:10">
      <c r="B23" s="12"/>
      <c r="C23" s="11" t="s">
        <v>1219</v>
      </c>
      <c r="D23" s="26">
        <v>750</v>
      </c>
      <c r="E23" s="26">
        <v>1477</v>
      </c>
      <c r="F23" s="26">
        <v>692</v>
      </c>
      <c r="G23" s="26">
        <f t="shared" si="1"/>
        <v>2919</v>
      </c>
      <c r="H23" s="16">
        <f t="shared" si="2"/>
        <v>0.25693730729701952</v>
      </c>
      <c r="I23" s="16">
        <f t="shared" si="3"/>
        <v>0.50599520383693042</v>
      </c>
      <c r="J23" s="16">
        <f t="shared" si="4"/>
        <v>0.23706748886605003</v>
      </c>
    </row>
    <row r="24" spans="2:10">
      <c r="B24" s="20" t="s">
        <v>1762</v>
      </c>
      <c r="C24" s="21"/>
      <c r="D24" s="26">
        <v>18785</v>
      </c>
      <c r="E24" s="26">
        <v>20168</v>
      </c>
      <c r="F24" s="26">
        <v>5852</v>
      </c>
      <c r="G24" s="26">
        <f t="shared" si="1"/>
        <v>44805</v>
      </c>
      <c r="H24" s="16">
        <f t="shared" si="2"/>
        <v>0.41926124316482538</v>
      </c>
      <c r="I24" s="16">
        <f t="shared" si="3"/>
        <v>0.4501283338913068</v>
      </c>
      <c r="J24" s="16">
        <f t="shared" si="4"/>
        <v>0.13061042294386788</v>
      </c>
    </row>
    <row r="25" spans="2:10">
      <c r="B25" s="20" t="s">
        <v>1262</v>
      </c>
      <c r="C25" s="25" t="s">
        <v>1243</v>
      </c>
      <c r="D25" s="26">
        <v>118</v>
      </c>
      <c r="E25" s="26">
        <v>524</v>
      </c>
      <c r="F25" s="26">
        <v>218</v>
      </c>
      <c r="G25" s="26">
        <f t="shared" si="1"/>
        <v>860</v>
      </c>
      <c r="H25" s="16">
        <f t="shared" si="2"/>
        <v>0.1372093023255814</v>
      </c>
      <c r="I25" s="16">
        <f t="shared" si="3"/>
        <v>0.6093023255813953</v>
      </c>
      <c r="J25" s="16">
        <f t="shared" si="4"/>
        <v>0.25348837209302327</v>
      </c>
    </row>
    <row r="26" spans="2:10">
      <c r="B26" s="12"/>
      <c r="C26" s="17" t="s">
        <v>1248</v>
      </c>
      <c r="D26" s="26">
        <v>2057</v>
      </c>
      <c r="E26" s="26">
        <v>758</v>
      </c>
      <c r="F26" s="26">
        <v>87</v>
      </c>
      <c r="G26" s="26">
        <f t="shared" si="1"/>
        <v>2902</v>
      </c>
      <c r="H26" s="16">
        <f t="shared" si="2"/>
        <v>0.7088215024121296</v>
      </c>
      <c r="I26" s="16">
        <f t="shared" si="3"/>
        <v>0.26119917298414885</v>
      </c>
      <c r="J26" s="16">
        <f t="shared" si="4"/>
        <v>2.9979324603721571E-2</v>
      </c>
    </row>
    <row r="27" spans="2:10">
      <c r="B27" s="12"/>
      <c r="C27" s="17" t="s">
        <v>1244</v>
      </c>
      <c r="D27" s="26">
        <v>1619</v>
      </c>
      <c r="E27" s="26">
        <v>1554</v>
      </c>
      <c r="F27" s="26">
        <v>404</v>
      </c>
      <c r="G27" s="26">
        <f t="shared" si="1"/>
        <v>3577</v>
      </c>
      <c r="H27" s="16">
        <f t="shared" si="2"/>
        <v>0.45261392228124125</v>
      </c>
      <c r="I27" s="16">
        <f t="shared" si="3"/>
        <v>0.43444227005870839</v>
      </c>
      <c r="J27" s="16">
        <f t="shared" si="4"/>
        <v>0.11294380766005033</v>
      </c>
    </row>
    <row r="28" spans="2:10">
      <c r="B28" s="12"/>
      <c r="C28" s="17" t="s">
        <v>1252</v>
      </c>
      <c r="D28" s="26">
        <v>625</v>
      </c>
      <c r="E28" s="26">
        <v>766</v>
      </c>
      <c r="F28" s="26">
        <v>282</v>
      </c>
      <c r="G28" s="26">
        <f t="shared" si="1"/>
        <v>1673</v>
      </c>
      <c r="H28" s="16">
        <f t="shared" si="2"/>
        <v>0.37358039450089658</v>
      </c>
      <c r="I28" s="16">
        <f t="shared" si="3"/>
        <v>0.45786013150029886</v>
      </c>
      <c r="J28" s="16">
        <f t="shared" si="4"/>
        <v>0.16855947399880455</v>
      </c>
    </row>
    <row r="29" spans="2:10">
      <c r="B29" s="12"/>
      <c r="C29" s="17" t="s">
        <v>1240</v>
      </c>
      <c r="D29" s="26">
        <v>449</v>
      </c>
      <c r="E29" s="26">
        <v>81</v>
      </c>
      <c r="F29" s="26">
        <v>20</v>
      </c>
      <c r="G29" s="26">
        <f t="shared" si="1"/>
        <v>550</v>
      </c>
      <c r="H29" s="16">
        <f t="shared" si="2"/>
        <v>0.8163636363636364</v>
      </c>
      <c r="I29" s="16">
        <f t="shared" si="3"/>
        <v>0.14727272727272728</v>
      </c>
      <c r="J29" s="16">
        <f t="shared" si="4"/>
        <v>3.6363636363636362E-2</v>
      </c>
    </row>
    <row r="30" spans="2:10">
      <c r="B30" s="12"/>
      <c r="C30" s="17" t="s">
        <v>1232</v>
      </c>
      <c r="D30" s="26">
        <v>991</v>
      </c>
      <c r="E30" s="26">
        <v>233</v>
      </c>
      <c r="F30" s="26">
        <v>42</v>
      </c>
      <c r="G30" s="26">
        <f t="shared" si="1"/>
        <v>1266</v>
      </c>
      <c r="H30" s="16">
        <f t="shared" si="2"/>
        <v>0.78278041074249605</v>
      </c>
      <c r="I30" s="16">
        <f t="shared" si="3"/>
        <v>0.18404423380726698</v>
      </c>
      <c r="J30" s="16">
        <f t="shared" si="4"/>
        <v>3.3175355450236969E-2</v>
      </c>
    </row>
    <row r="31" spans="2:10">
      <c r="B31" s="12"/>
      <c r="C31" s="17" t="s">
        <v>1257</v>
      </c>
      <c r="D31" s="26">
        <v>638</v>
      </c>
      <c r="E31" s="26">
        <v>840</v>
      </c>
      <c r="F31" s="26">
        <v>208</v>
      </c>
      <c r="G31" s="26">
        <f t="shared" si="1"/>
        <v>1686</v>
      </c>
      <c r="H31" s="16">
        <f t="shared" si="2"/>
        <v>0.37841043890865955</v>
      </c>
      <c r="I31" s="16">
        <f t="shared" si="3"/>
        <v>0.49822064056939502</v>
      </c>
      <c r="J31" s="16">
        <f t="shared" si="4"/>
        <v>0.12336892052194544</v>
      </c>
    </row>
    <row r="32" spans="2:10">
      <c r="B32" s="12"/>
      <c r="C32" s="17" t="s">
        <v>1254</v>
      </c>
      <c r="D32" s="26">
        <v>364</v>
      </c>
      <c r="E32" s="26">
        <v>799</v>
      </c>
      <c r="F32" s="26">
        <v>250</v>
      </c>
      <c r="G32" s="26">
        <f t="shared" si="1"/>
        <v>1413</v>
      </c>
      <c r="H32" s="16">
        <f t="shared" si="2"/>
        <v>0.25760792639773533</v>
      </c>
      <c r="I32" s="16">
        <f t="shared" si="3"/>
        <v>0.56546355272469917</v>
      </c>
      <c r="J32" s="16">
        <f t="shared" si="4"/>
        <v>0.17692852087756547</v>
      </c>
    </row>
    <row r="33" spans="2:10">
      <c r="B33" s="12"/>
      <c r="C33" s="17" t="s">
        <v>1234</v>
      </c>
      <c r="D33" s="26">
        <v>333</v>
      </c>
      <c r="E33" s="26">
        <v>392</v>
      </c>
      <c r="F33" s="26">
        <v>261</v>
      </c>
      <c r="G33" s="26">
        <f t="shared" si="1"/>
        <v>986</v>
      </c>
      <c r="H33" s="16">
        <f t="shared" si="2"/>
        <v>0.33772819472616633</v>
      </c>
      <c r="I33" s="16">
        <f t="shared" si="3"/>
        <v>0.39756592292089249</v>
      </c>
      <c r="J33" s="16">
        <f t="shared" si="4"/>
        <v>0.26470588235294118</v>
      </c>
    </row>
    <row r="34" spans="2:10">
      <c r="B34" s="12"/>
      <c r="C34" s="17" t="s">
        <v>1235</v>
      </c>
      <c r="D34" s="26">
        <v>461</v>
      </c>
      <c r="E34" s="26">
        <v>805</v>
      </c>
      <c r="F34" s="26">
        <v>33</v>
      </c>
      <c r="G34" s="26">
        <f t="shared" si="1"/>
        <v>1299</v>
      </c>
      <c r="H34" s="16">
        <f t="shared" si="2"/>
        <v>0.35488837567359505</v>
      </c>
      <c r="I34" s="16">
        <f t="shared" si="3"/>
        <v>0.61970746728252502</v>
      </c>
      <c r="J34" s="16">
        <f t="shared" si="4"/>
        <v>2.5404157043879907E-2</v>
      </c>
    </row>
    <row r="35" spans="2:10">
      <c r="B35" s="12"/>
      <c r="C35" s="17" t="s">
        <v>1214</v>
      </c>
      <c r="D35" s="26">
        <v>1428</v>
      </c>
      <c r="E35" s="26">
        <v>651</v>
      </c>
      <c r="F35" s="26">
        <v>67</v>
      </c>
      <c r="G35" s="26">
        <f t="shared" si="1"/>
        <v>2146</v>
      </c>
      <c r="H35" s="16">
        <f t="shared" si="2"/>
        <v>0.66542404473438954</v>
      </c>
      <c r="I35" s="16">
        <f t="shared" si="3"/>
        <v>0.30335507921714816</v>
      </c>
      <c r="J35" s="16">
        <f t="shared" si="4"/>
        <v>3.1220876048462257E-2</v>
      </c>
    </row>
    <row r="36" spans="2:10">
      <c r="B36" s="12"/>
      <c r="C36" s="17" t="s">
        <v>1236</v>
      </c>
      <c r="D36" s="26">
        <v>83</v>
      </c>
      <c r="E36" s="26">
        <v>444</v>
      </c>
      <c r="F36" s="26">
        <v>163</v>
      </c>
      <c r="G36" s="26">
        <f t="shared" si="1"/>
        <v>690</v>
      </c>
      <c r="H36" s="16">
        <f t="shared" si="2"/>
        <v>0.12028985507246377</v>
      </c>
      <c r="I36" s="16">
        <f t="shared" si="3"/>
        <v>0.64347826086956517</v>
      </c>
      <c r="J36" s="16">
        <f t="shared" si="4"/>
        <v>0.23623188405797102</v>
      </c>
    </row>
    <row r="37" spans="2:10">
      <c r="B37" s="12"/>
      <c r="C37" s="17" t="s">
        <v>1237</v>
      </c>
      <c r="D37" s="26">
        <v>257</v>
      </c>
      <c r="E37" s="26">
        <v>1333</v>
      </c>
      <c r="F37" s="26">
        <v>109</v>
      </c>
      <c r="G37" s="26">
        <f t="shared" si="1"/>
        <v>1699</v>
      </c>
      <c r="H37" s="16">
        <f t="shared" si="2"/>
        <v>0.15126545026486168</v>
      </c>
      <c r="I37" s="16">
        <f t="shared" si="3"/>
        <v>0.78457916421424367</v>
      </c>
      <c r="J37" s="16">
        <f t="shared" si="4"/>
        <v>6.4155385520894642E-2</v>
      </c>
    </row>
    <row r="38" spans="2:10">
      <c r="B38" s="12"/>
      <c r="C38" s="17" t="s">
        <v>1249</v>
      </c>
      <c r="D38" s="26">
        <v>351</v>
      </c>
      <c r="E38" s="26">
        <v>419</v>
      </c>
      <c r="F38" s="26">
        <v>31</v>
      </c>
      <c r="G38" s="26">
        <f t="shared" si="1"/>
        <v>801</v>
      </c>
      <c r="H38" s="16">
        <f t="shared" si="2"/>
        <v>0.43820224719101125</v>
      </c>
      <c r="I38" s="16">
        <f t="shared" si="3"/>
        <v>0.52309612983770282</v>
      </c>
      <c r="J38" s="16">
        <f t="shared" si="4"/>
        <v>3.870162297128589E-2</v>
      </c>
    </row>
    <row r="39" spans="2:10">
      <c r="B39" s="12"/>
      <c r="C39" s="17" t="s">
        <v>1238</v>
      </c>
      <c r="D39" s="26">
        <v>338</v>
      </c>
      <c r="E39" s="26">
        <v>139</v>
      </c>
      <c r="F39" s="26">
        <v>227</v>
      </c>
      <c r="G39" s="26">
        <f t="shared" si="1"/>
        <v>704</v>
      </c>
      <c r="H39" s="16">
        <f t="shared" si="2"/>
        <v>0.48011363636363635</v>
      </c>
      <c r="I39" s="16">
        <f t="shared" si="3"/>
        <v>0.19744318181818182</v>
      </c>
      <c r="J39" s="16">
        <f t="shared" si="4"/>
        <v>0.32244318181818182</v>
      </c>
    </row>
    <row r="40" spans="2:10">
      <c r="B40" s="12"/>
      <c r="C40" s="17" t="s">
        <v>1258</v>
      </c>
      <c r="D40" s="26">
        <v>208</v>
      </c>
      <c r="E40" s="26">
        <v>293</v>
      </c>
      <c r="F40" s="26">
        <v>335</v>
      </c>
      <c r="G40" s="26">
        <f t="shared" si="1"/>
        <v>836</v>
      </c>
      <c r="H40" s="16">
        <f t="shared" si="2"/>
        <v>0.24880382775119617</v>
      </c>
      <c r="I40" s="16">
        <f t="shared" si="3"/>
        <v>0.35047846889952156</v>
      </c>
      <c r="J40" s="16">
        <f t="shared" si="4"/>
        <v>0.40071770334928231</v>
      </c>
    </row>
    <row r="41" spans="2:10">
      <c r="B41" s="12"/>
      <c r="C41" s="17" t="s">
        <v>1247</v>
      </c>
      <c r="D41" s="26">
        <v>735</v>
      </c>
      <c r="E41" s="26">
        <v>688</v>
      </c>
      <c r="F41" s="26">
        <v>452</v>
      </c>
      <c r="G41" s="26">
        <f t="shared" si="1"/>
        <v>1875</v>
      </c>
      <c r="H41" s="16">
        <f t="shared" si="2"/>
        <v>0.39200000000000002</v>
      </c>
      <c r="I41" s="16">
        <f t="shared" si="3"/>
        <v>0.36693333333333333</v>
      </c>
      <c r="J41" s="16">
        <f t="shared" si="4"/>
        <v>0.24106666666666668</v>
      </c>
    </row>
    <row r="42" spans="2:10">
      <c r="B42" s="12"/>
      <c r="C42" s="17" t="s">
        <v>1253</v>
      </c>
      <c r="D42" s="26">
        <v>460</v>
      </c>
      <c r="E42" s="26">
        <v>451</v>
      </c>
      <c r="F42" s="26">
        <v>231</v>
      </c>
      <c r="G42" s="26">
        <f t="shared" si="1"/>
        <v>1142</v>
      </c>
      <c r="H42" s="16">
        <f t="shared" si="2"/>
        <v>0.40280210157618213</v>
      </c>
      <c r="I42" s="16">
        <f t="shared" si="3"/>
        <v>0.3949211908931699</v>
      </c>
      <c r="J42" s="16">
        <f t="shared" si="4"/>
        <v>0.202276707530648</v>
      </c>
    </row>
    <row r="43" spans="2:10">
      <c r="B43" s="12"/>
      <c r="C43" s="17" t="s">
        <v>1251</v>
      </c>
      <c r="D43" s="26">
        <v>146</v>
      </c>
      <c r="E43" s="26">
        <v>533</v>
      </c>
      <c r="F43" s="26">
        <v>525</v>
      </c>
      <c r="G43" s="26">
        <f t="shared" si="1"/>
        <v>1204</v>
      </c>
      <c r="H43" s="16">
        <f t="shared" si="2"/>
        <v>0.1212624584717608</v>
      </c>
      <c r="I43" s="16">
        <f t="shared" si="3"/>
        <v>0.44269102990033221</v>
      </c>
      <c r="J43" s="16">
        <f t="shared" si="4"/>
        <v>0.43604651162790697</v>
      </c>
    </row>
    <row r="44" spans="2:10">
      <c r="B44" s="12"/>
      <c r="C44" s="17" t="s">
        <v>1259</v>
      </c>
      <c r="D44" s="26">
        <v>410</v>
      </c>
      <c r="E44" s="26">
        <v>266</v>
      </c>
      <c r="F44" s="26">
        <v>364</v>
      </c>
      <c r="G44" s="26">
        <f t="shared" si="1"/>
        <v>1040</v>
      </c>
      <c r="H44" s="16">
        <f t="shared" si="2"/>
        <v>0.39423076923076922</v>
      </c>
      <c r="I44" s="16">
        <f t="shared" si="3"/>
        <v>0.25576923076923075</v>
      </c>
      <c r="J44" s="16">
        <f t="shared" si="4"/>
        <v>0.35</v>
      </c>
    </row>
    <row r="45" spans="2:10">
      <c r="B45" s="12"/>
      <c r="C45" s="17" t="s">
        <v>1256</v>
      </c>
      <c r="D45" s="26">
        <v>158</v>
      </c>
      <c r="E45" s="26">
        <v>675</v>
      </c>
      <c r="F45" s="26">
        <v>509</v>
      </c>
      <c r="G45" s="26">
        <f t="shared" si="1"/>
        <v>1342</v>
      </c>
      <c r="H45" s="16">
        <f t="shared" si="2"/>
        <v>0.11773472429210134</v>
      </c>
      <c r="I45" s="16">
        <f t="shared" si="3"/>
        <v>0.50298062593144566</v>
      </c>
      <c r="J45" s="16">
        <f t="shared" si="4"/>
        <v>0.37928464977645304</v>
      </c>
    </row>
    <row r="46" spans="2:10">
      <c r="B46" s="12"/>
      <c r="C46" s="17" t="s">
        <v>1245</v>
      </c>
      <c r="D46" s="26">
        <v>202</v>
      </c>
      <c r="E46" s="26">
        <v>695</v>
      </c>
      <c r="F46" s="26">
        <v>292</v>
      </c>
      <c r="G46" s="26">
        <f t="shared" si="1"/>
        <v>1189</v>
      </c>
      <c r="H46" s="16">
        <f t="shared" si="2"/>
        <v>0.16989066442388562</v>
      </c>
      <c r="I46" s="16">
        <f t="shared" si="3"/>
        <v>0.58452481076534901</v>
      </c>
      <c r="J46" s="16">
        <f t="shared" si="4"/>
        <v>0.24558452481076534</v>
      </c>
    </row>
    <row r="47" spans="2:10">
      <c r="B47" s="12"/>
      <c r="C47" s="17" t="s">
        <v>1255</v>
      </c>
      <c r="D47" s="26">
        <v>112</v>
      </c>
      <c r="E47" s="26">
        <v>282</v>
      </c>
      <c r="F47" s="26">
        <v>81</v>
      </c>
      <c r="G47" s="26">
        <f t="shared" si="1"/>
        <v>475</v>
      </c>
      <c r="H47" s="16">
        <f t="shared" si="2"/>
        <v>0.23578947368421052</v>
      </c>
      <c r="I47" s="16">
        <f t="shared" si="3"/>
        <v>0.59368421052631581</v>
      </c>
      <c r="J47" s="16">
        <f t="shared" si="4"/>
        <v>0.17052631578947369</v>
      </c>
    </row>
    <row r="48" spans="2:10">
      <c r="B48" s="12"/>
      <c r="C48" s="11" t="s">
        <v>1233</v>
      </c>
      <c r="D48" s="26">
        <v>131</v>
      </c>
      <c r="E48" s="26">
        <v>199</v>
      </c>
      <c r="F48" s="26">
        <v>66</v>
      </c>
      <c r="G48" s="26">
        <f t="shared" si="1"/>
        <v>396</v>
      </c>
      <c r="H48" s="16">
        <f t="shared" si="2"/>
        <v>0.33080808080808083</v>
      </c>
      <c r="I48" s="16">
        <f t="shared" si="3"/>
        <v>0.50252525252525249</v>
      </c>
      <c r="J48" s="16">
        <f t="shared" si="4"/>
        <v>0.16666666666666666</v>
      </c>
    </row>
    <row r="49" spans="2:10">
      <c r="B49" s="12"/>
      <c r="C49" s="11" t="s">
        <v>1246</v>
      </c>
      <c r="D49" s="26">
        <v>1538</v>
      </c>
      <c r="E49" s="26">
        <v>1293</v>
      </c>
      <c r="F49" s="26">
        <v>404</v>
      </c>
      <c r="G49" s="26">
        <f t="shared" si="1"/>
        <v>3235</v>
      </c>
      <c r="H49" s="16">
        <f t="shared" si="2"/>
        <v>0.47542503863987634</v>
      </c>
      <c r="I49" s="16">
        <f t="shared" si="3"/>
        <v>0.39969088098918082</v>
      </c>
      <c r="J49" s="16">
        <f t="shared" si="4"/>
        <v>0.12488408037094281</v>
      </c>
    </row>
    <row r="50" spans="2:10">
      <c r="B50" s="12"/>
      <c r="C50" s="11" t="s">
        <v>1250</v>
      </c>
      <c r="D50" s="26">
        <v>228</v>
      </c>
      <c r="E50" s="26">
        <v>747</v>
      </c>
      <c r="F50" s="26">
        <v>295</v>
      </c>
      <c r="G50" s="26">
        <f t="shared" si="1"/>
        <v>1270</v>
      </c>
      <c r="H50" s="16">
        <f t="shared" si="2"/>
        <v>0.17952755905511811</v>
      </c>
      <c r="I50" s="16">
        <f t="shared" si="3"/>
        <v>0.58818897637795275</v>
      </c>
      <c r="J50" s="16">
        <f t="shared" si="4"/>
        <v>0.23228346456692914</v>
      </c>
    </row>
    <row r="51" spans="2:10">
      <c r="B51" s="12"/>
      <c r="C51" s="11" t="s">
        <v>1260</v>
      </c>
      <c r="D51" s="26">
        <v>218</v>
      </c>
      <c r="E51" s="26">
        <v>468</v>
      </c>
      <c r="F51" s="26">
        <v>81</v>
      </c>
      <c r="G51" s="26">
        <f t="shared" si="1"/>
        <v>767</v>
      </c>
      <c r="H51" s="16">
        <f t="shared" si="2"/>
        <v>0.28422425032594523</v>
      </c>
      <c r="I51" s="16">
        <f t="shared" si="3"/>
        <v>0.61016949152542377</v>
      </c>
      <c r="J51" s="16">
        <f t="shared" si="4"/>
        <v>0.10560625814863103</v>
      </c>
    </row>
    <row r="52" spans="2:10">
      <c r="B52" s="12"/>
      <c r="C52" s="11" t="s">
        <v>1241</v>
      </c>
      <c r="D52" s="26">
        <v>984</v>
      </c>
      <c r="E52" s="26">
        <v>1036</v>
      </c>
      <c r="F52" s="26">
        <v>149</v>
      </c>
      <c r="G52" s="26">
        <f t="shared" si="1"/>
        <v>2169</v>
      </c>
      <c r="H52" s="16">
        <f t="shared" si="2"/>
        <v>0.45366528354080221</v>
      </c>
      <c r="I52" s="16">
        <f t="shared" si="3"/>
        <v>0.47763946519133244</v>
      </c>
      <c r="J52" s="16">
        <f t="shared" si="4"/>
        <v>6.8695251267865381E-2</v>
      </c>
    </row>
    <row r="53" spans="2:10">
      <c r="B53" s="12"/>
      <c r="C53" s="11" t="s">
        <v>1239</v>
      </c>
      <c r="D53" s="26">
        <v>1748</v>
      </c>
      <c r="E53" s="26">
        <v>246</v>
      </c>
      <c r="F53" s="26">
        <v>9</v>
      </c>
      <c r="G53" s="26">
        <f t="shared" si="1"/>
        <v>2003</v>
      </c>
      <c r="H53" s="16">
        <f t="shared" si="2"/>
        <v>0.87269096355466802</v>
      </c>
      <c r="I53" s="16">
        <f t="shared" si="3"/>
        <v>0.12281577633549676</v>
      </c>
      <c r="J53" s="16">
        <f t="shared" si="4"/>
        <v>4.4932601098352475E-3</v>
      </c>
    </row>
    <row r="54" spans="2:10">
      <c r="B54" s="12"/>
      <c r="C54" s="11" t="s">
        <v>1242</v>
      </c>
      <c r="D54" s="26">
        <v>147</v>
      </c>
      <c r="E54" s="26">
        <v>488</v>
      </c>
      <c r="F54" s="26">
        <v>173</v>
      </c>
      <c r="G54" s="26">
        <f t="shared" si="1"/>
        <v>808</v>
      </c>
      <c r="H54" s="16">
        <f t="shared" si="2"/>
        <v>0.18193069306930693</v>
      </c>
      <c r="I54" s="16">
        <f t="shared" si="3"/>
        <v>0.60396039603960394</v>
      </c>
      <c r="J54" s="16">
        <f t="shared" si="4"/>
        <v>0.2141089108910891</v>
      </c>
    </row>
    <row r="55" spans="2:10">
      <c r="B55" s="20" t="s">
        <v>1763</v>
      </c>
      <c r="C55" s="21"/>
      <c r="D55" s="26">
        <v>17537</v>
      </c>
      <c r="E55" s="26">
        <v>18098</v>
      </c>
      <c r="F55" s="26">
        <v>6368</v>
      </c>
      <c r="G55" s="26">
        <f t="shared" si="1"/>
        <v>42003</v>
      </c>
      <c r="H55" s="16">
        <f t="shared" si="2"/>
        <v>0.41751779634787989</v>
      </c>
      <c r="I55" s="16">
        <f t="shared" si="3"/>
        <v>0.43087398519153391</v>
      </c>
      <c r="J55" s="16">
        <f t="shared" si="4"/>
        <v>0.15160821846058614</v>
      </c>
    </row>
    <row r="56" spans="2:10">
      <c r="B56" s="20" t="s">
        <v>1760</v>
      </c>
      <c r="C56" s="25" t="s">
        <v>1767</v>
      </c>
      <c r="D56" s="26">
        <v>305</v>
      </c>
      <c r="E56" s="26">
        <v>682</v>
      </c>
      <c r="F56" s="26">
        <v>89</v>
      </c>
      <c r="G56" s="26">
        <f t="shared" si="1"/>
        <v>1076</v>
      </c>
      <c r="H56" s="16">
        <f t="shared" si="2"/>
        <v>0.28345724907063197</v>
      </c>
      <c r="I56" s="16">
        <f t="shared" si="3"/>
        <v>0.63382899628252787</v>
      </c>
      <c r="J56" s="16">
        <f t="shared" si="4"/>
        <v>8.2713754646840151E-2</v>
      </c>
    </row>
    <row r="57" spans="2:10">
      <c r="B57" s="12"/>
      <c r="C57" s="17" t="s">
        <v>1768</v>
      </c>
      <c r="D57" s="26">
        <v>69</v>
      </c>
      <c r="E57" s="26">
        <v>146</v>
      </c>
      <c r="F57" s="26">
        <v>182</v>
      </c>
      <c r="G57" s="26">
        <f t="shared" si="1"/>
        <v>397</v>
      </c>
      <c r="H57" s="16">
        <f t="shared" si="2"/>
        <v>0.17380352644836272</v>
      </c>
      <c r="I57" s="16">
        <f t="shared" si="3"/>
        <v>0.36775818639798491</v>
      </c>
      <c r="J57" s="16">
        <f t="shared" si="4"/>
        <v>0.45843828715365237</v>
      </c>
    </row>
    <row r="58" spans="2:10">
      <c r="B58" s="12"/>
      <c r="C58" s="17" t="s">
        <v>1769</v>
      </c>
      <c r="D58" s="26">
        <v>490</v>
      </c>
      <c r="E58" s="26">
        <v>743</v>
      </c>
      <c r="F58" s="26">
        <v>193</v>
      </c>
      <c r="G58" s="26">
        <f t="shared" si="1"/>
        <v>1426</v>
      </c>
      <c r="H58" s="16">
        <f t="shared" si="2"/>
        <v>0.34361851332398319</v>
      </c>
      <c r="I58" s="16">
        <f t="shared" si="3"/>
        <v>0.52103786816269282</v>
      </c>
      <c r="J58" s="16">
        <f t="shared" si="4"/>
        <v>0.13534361851332399</v>
      </c>
    </row>
    <row r="59" spans="2:10">
      <c r="B59" s="12"/>
      <c r="C59" s="17" t="s">
        <v>1770</v>
      </c>
      <c r="D59" s="26">
        <v>332</v>
      </c>
      <c r="E59" s="26">
        <v>761</v>
      </c>
      <c r="F59" s="26">
        <v>42</v>
      </c>
      <c r="G59" s="26">
        <f t="shared" si="1"/>
        <v>1135</v>
      </c>
      <c r="H59" s="16">
        <f t="shared" si="2"/>
        <v>0.29251101321585904</v>
      </c>
      <c r="I59" s="16">
        <f t="shared" si="3"/>
        <v>0.67048458149779733</v>
      </c>
      <c r="J59" s="16">
        <f t="shared" si="4"/>
        <v>3.7004405286343613E-2</v>
      </c>
    </row>
    <row r="60" spans="2:10">
      <c r="B60" s="12"/>
      <c r="C60" s="17" t="s">
        <v>1771</v>
      </c>
      <c r="D60" s="26">
        <v>198</v>
      </c>
      <c r="E60" s="26">
        <v>253</v>
      </c>
      <c r="F60" s="26">
        <v>55</v>
      </c>
      <c r="G60" s="26">
        <f t="shared" si="1"/>
        <v>506</v>
      </c>
      <c r="H60" s="16">
        <f t="shared" si="2"/>
        <v>0.39130434782608697</v>
      </c>
      <c r="I60" s="16">
        <f t="shared" si="3"/>
        <v>0.5</v>
      </c>
      <c r="J60" s="16">
        <f t="shared" si="4"/>
        <v>0.10869565217391304</v>
      </c>
    </row>
    <row r="61" spans="2:10">
      <c r="B61" s="12"/>
      <c r="C61" s="17" t="s">
        <v>1772</v>
      </c>
      <c r="D61" s="26">
        <v>157</v>
      </c>
      <c r="E61" s="26">
        <v>107</v>
      </c>
      <c r="F61" s="26">
        <v>21</v>
      </c>
      <c r="G61" s="26">
        <f t="shared" si="1"/>
        <v>285</v>
      </c>
      <c r="H61" s="16">
        <f t="shared" si="2"/>
        <v>0.55087719298245619</v>
      </c>
      <c r="I61" s="16">
        <f t="shared" si="3"/>
        <v>0.37543859649122807</v>
      </c>
      <c r="J61" s="16">
        <f t="shared" si="4"/>
        <v>7.3684210526315783E-2</v>
      </c>
    </row>
    <row r="62" spans="2:10">
      <c r="B62" s="12"/>
      <c r="C62" s="17" t="s">
        <v>1773</v>
      </c>
      <c r="D62" s="26">
        <v>128</v>
      </c>
      <c r="E62" s="26">
        <v>199</v>
      </c>
      <c r="F62" s="26">
        <v>89</v>
      </c>
      <c r="G62" s="26">
        <f t="shared" si="1"/>
        <v>416</v>
      </c>
      <c r="H62" s="16">
        <f t="shared" si="2"/>
        <v>0.30769230769230771</v>
      </c>
      <c r="I62" s="16">
        <f t="shared" si="3"/>
        <v>0.47836538461538464</v>
      </c>
      <c r="J62" s="16">
        <f t="shared" si="4"/>
        <v>0.21394230769230768</v>
      </c>
    </row>
    <row r="63" spans="2:10">
      <c r="B63" s="12"/>
      <c r="C63" s="17" t="s">
        <v>1774</v>
      </c>
      <c r="D63" s="26">
        <v>288</v>
      </c>
      <c r="E63" s="26">
        <v>647</v>
      </c>
      <c r="F63" s="26">
        <v>178</v>
      </c>
      <c r="G63" s="26">
        <f t="shared" si="1"/>
        <v>1113</v>
      </c>
      <c r="H63" s="16">
        <f t="shared" si="2"/>
        <v>0.2587601078167116</v>
      </c>
      <c r="I63" s="16">
        <f t="shared" si="3"/>
        <v>0.5813117699910153</v>
      </c>
      <c r="J63" s="16">
        <f t="shared" si="4"/>
        <v>0.15992812219227315</v>
      </c>
    </row>
    <row r="64" spans="2:10">
      <c r="B64" s="12"/>
      <c r="C64" s="17" t="s">
        <v>1775</v>
      </c>
      <c r="D64" s="26">
        <v>461</v>
      </c>
      <c r="E64" s="26">
        <v>498</v>
      </c>
      <c r="F64" s="26">
        <v>247</v>
      </c>
      <c r="G64" s="26">
        <f t="shared" si="1"/>
        <v>1206</v>
      </c>
      <c r="H64" s="16">
        <f t="shared" si="2"/>
        <v>0.38225538971807627</v>
      </c>
      <c r="I64" s="16">
        <f t="shared" si="3"/>
        <v>0.41293532338308458</v>
      </c>
      <c r="J64" s="16">
        <f t="shared" si="4"/>
        <v>0.20480928689883915</v>
      </c>
    </row>
    <row r="65" spans="2:10">
      <c r="B65" s="12"/>
      <c r="C65" s="17" t="s">
        <v>1776</v>
      </c>
      <c r="D65" s="26">
        <v>276</v>
      </c>
      <c r="E65" s="26">
        <v>230</v>
      </c>
      <c r="F65" s="26">
        <v>172</v>
      </c>
      <c r="G65" s="26">
        <f t="shared" si="1"/>
        <v>678</v>
      </c>
      <c r="H65" s="16">
        <f t="shared" si="2"/>
        <v>0.40707964601769914</v>
      </c>
      <c r="I65" s="16">
        <f t="shared" si="3"/>
        <v>0.33923303834808261</v>
      </c>
      <c r="J65" s="16">
        <f t="shared" si="4"/>
        <v>0.25368731563421831</v>
      </c>
    </row>
    <row r="66" spans="2:10">
      <c r="B66" s="12"/>
      <c r="C66" s="17" t="s">
        <v>1777</v>
      </c>
      <c r="D66" s="26">
        <v>136</v>
      </c>
      <c r="E66" s="26">
        <v>254</v>
      </c>
      <c r="F66" s="26">
        <v>301</v>
      </c>
      <c r="G66" s="26">
        <f t="shared" si="1"/>
        <v>691</v>
      </c>
      <c r="H66" s="16">
        <f t="shared" si="2"/>
        <v>0.19681620839363242</v>
      </c>
      <c r="I66" s="16">
        <f t="shared" si="3"/>
        <v>0.36758321273516642</v>
      </c>
      <c r="J66" s="16">
        <f t="shared" si="4"/>
        <v>0.43560057887120118</v>
      </c>
    </row>
    <row r="67" spans="2:10">
      <c r="B67" s="12"/>
      <c r="C67" s="17" t="s">
        <v>1778</v>
      </c>
      <c r="D67" s="26">
        <v>167</v>
      </c>
      <c r="E67" s="26">
        <v>78</v>
      </c>
      <c r="F67" s="26">
        <v>81</v>
      </c>
      <c r="G67" s="26">
        <f t="shared" si="1"/>
        <v>326</v>
      </c>
      <c r="H67" s="16">
        <f t="shared" si="2"/>
        <v>0.51226993865030679</v>
      </c>
      <c r="I67" s="16">
        <f t="shared" si="3"/>
        <v>0.2392638036809816</v>
      </c>
      <c r="J67" s="16">
        <f t="shared" si="4"/>
        <v>0.24846625766871167</v>
      </c>
    </row>
    <row r="68" spans="2:10">
      <c r="B68" s="12"/>
      <c r="C68" s="17" t="s">
        <v>1779</v>
      </c>
      <c r="D68" s="26">
        <v>344</v>
      </c>
      <c r="E68" s="26">
        <v>277</v>
      </c>
      <c r="F68" s="26">
        <v>102</v>
      </c>
      <c r="G68" s="26">
        <f t="shared" si="1"/>
        <v>723</v>
      </c>
      <c r="H68" s="16">
        <f t="shared" si="2"/>
        <v>0.47579529737206083</v>
      </c>
      <c r="I68" s="16">
        <f t="shared" si="3"/>
        <v>0.38312586445366531</v>
      </c>
      <c r="J68" s="16">
        <f t="shared" si="4"/>
        <v>0.14107883817427386</v>
      </c>
    </row>
    <row r="69" spans="2:10">
      <c r="B69" s="12"/>
      <c r="C69" s="17" t="s">
        <v>1780</v>
      </c>
      <c r="D69" s="26">
        <v>339</v>
      </c>
      <c r="E69" s="26">
        <v>460</v>
      </c>
      <c r="F69" s="26">
        <v>321</v>
      </c>
      <c r="G69" s="26">
        <f t="shared" si="1"/>
        <v>1120</v>
      </c>
      <c r="H69" s="16">
        <f t="shared" si="2"/>
        <v>0.30267857142857141</v>
      </c>
      <c r="I69" s="16">
        <f t="shared" si="3"/>
        <v>0.4107142857142857</v>
      </c>
      <c r="J69" s="16">
        <f t="shared" si="4"/>
        <v>0.28660714285714284</v>
      </c>
    </row>
    <row r="70" spans="2:10">
      <c r="B70" s="12"/>
      <c r="C70" s="17" t="s">
        <v>1781</v>
      </c>
      <c r="D70" s="26">
        <v>308</v>
      </c>
      <c r="E70" s="26">
        <v>279</v>
      </c>
      <c r="F70" s="26">
        <v>114</v>
      </c>
      <c r="G70" s="26">
        <f t="shared" si="1"/>
        <v>701</v>
      </c>
      <c r="H70" s="16">
        <f t="shared" si="2"/>
        <v>0.43937232524964337</v>
      </c>
      <c r="I70" s="16">
        <f t="shared" si="3"/>
        <v>0.39800285306704708</v>
      </c>
      <c r="J70" s="16">
        <f t="shared" si="4"/>
        <v>0.16262482168330955</v>
      </c>
    </row>
    <row r="71" spans="2:10">
      <c r="B71" s="12"/>
      <c r="C71" s="17" t="s">
        <v>1782</v>
      </c>
      <c r="D71" s="26">
        <v>116</v>
      </c>
      <c r="E71" s="26">
        <v>134</v>
      </c>
      <c r="F71" s="26">
        <v>178</v>
      </c>
      <c r="G71" s="26">
        <f t="shared" ref="G71:G134" si="6">SUM(D71:F71)</f>
        <v>428</v>
      </c>
      <c r="H71" s="16">
        <f t="shared" ref="H71:H134" si="7">D71/G71</f>
        <v>0.27102803738317754</v>
      </c>
      <c r="I71" s="16">
        <f t="shared" ref="I71:I134" si="8">E71/G71</f>
        <v>0.31308411214953269</v>
      </c>
      <c r="J71" s="16">
        <f t="shared" ref="J71:J134" si="9">F71/G71</f>
        <v>0.41588785046728971</v>
      </c>
    </row>
    <row r="72" spans="2:10">
      <c r="B72" s="12"/>
      <c r="C72" s="17" t="s">
        <v>1783</v>
      </c>
      <c r="D72" s="26">
        <v>278</v>
      </c>
      <c r="E72" s="26">
        <v>464</v>
      </c>
      <c r="F72" s="26">
        <v>341</v>
      </c>
      <c r="G72" s="26">
        <f t="shared" si="6"/>
        <v>1083</v>
      </c>
      <c r="H72" s="16">
        <f t="shared" si="7"/>
        <v>0.25669436749769159</v>
      </c>
      <c r="I72" s="16">
        <f t="shared" si="8"/>
        <v>0.42843951985226225</v>
      </c>
      <c r="J72" s="16">
        <f t="shared" si="9"/>
        <v>0.31486611265004616</v>
      </c>
    </row>
    <row r="73" spans="2:10">
      <c r="B73" s="12"/>
      <c r="C73" s="17" t="s">
        <v>1784</v>
      </c>
      <c r="D73" s="26">
        <v>103</v>
      </c>
      <c r="E73" s="26">
        <v>295</v>
      </c>
      <c r="F73" s="26">
        <v>187</v>
      </c>
      <c r="G73" s="26">
        <f t="shared" si="6"/>
        <v>585</v>
      </c>
      <c r="H73" s="16">
        <f t="shared" si="7"/>
        <v>0.17606837606837608</v>
      </c>
      <c r="I73" s="16">
        <f t="shared" si="8"/>
        <v>0.50427350427350426</v>
      </c>
      <c r="J73" s="16">
        <f t="shared" si="9"/>
        <v>0.31965811965811963</v>
      </c>
    </row>
    <row r="74" spans="2:10">
      <c r="B74" s="12"/>
      <c r="C74" s="17" t="s">
        <v>1785</v>
      </c>
      <c r="D74" s="26">
        <v>243</v>
      </c>
      <c r="E74" s="26">
        <v>576</v>
      </c>
      <c r="F74" s="26">
        <v>342</v>
      </c>
      <c r="G74" s="26">
        <f t="shared" si="6"/>
        <v>1161</v>
      </c>
      <c r="H74" s="16">
        <f t="shared" si="7"/>
        <v>0.20930232558139536</v>
      </c>
      <c r="I74" s="16">
        <f t="shared" si="8"/>
        <v>0.49612403100775193</v>
      </c>
      <c r="J74" s="16">
        <f t="shared" si="9"/>
        <v>0.29457364341085274</v>
      </c>
    </row>
    <row r="75" spans="2:10">
      <c r="B75" s="12"/>
      <c r="C75" s="17" t="s">
        <v>1786</v>
      </c>
      <c r="D75" s="26">
        <v>457</v>
      </c>
      <c r="E75" s="26">
        <v>288</v>
      </c>
      <c r="F75" s="26">
        <v>266</v>
      </c>
      <c r="G75" s="26">
        <f t="shared" si="6"/>
        <v>1011</v>
      </c>
      <c r="H75" s="16">
        <f t="shared" si="7"/>
        <v>0.45202769535113752</v>
      </c>
      <c r="I75" s="16">
        <f t="shared" si="8"/>
        <v>0.28486646884272998</v>
      </c>
      <c r="J75" s="16">
        <f t="shared" si="9"/>
        <v>0.26310583580613256</v>
      </c>
    </row>
    <row r="76" spans="2:10">
      <c r="B76" s="12"/>
      <c r="C76" s="17" t="s">
        <v>1787</v>
      </c>
      <c r="D76" s="26">
        <v>92</v>
      </c>
      <c r="E76" s="26">
        <v>121</v>
      </c>
      <c r="F76" s="26">
        <v>167</v>
      </c>
      <c r="G76" s="26">
        <f t="shared" si="6"/>
        <v>380</v>
      </c>
      <c r="H76" s="16">
        <f t="shared" si="7"/>
        <v>0.24210526315789474</v>
      </c>
      <c r="I76" s="16">
        <f t="shared" si="8"/>
        <v>0.31842105263157894</v>
      </c>
      <c r="J76" s="16">
        <f t="shared" si="9"/>
        <v>0.43947368421052629</v>
      </c>
    </row>
    <row r="77" spans="2:10">
      <c r="B77" s="12"/>
      <c r="C77" s="17" t="s">
        <v>1788</v>
      </c>
      <c r="D77" s="26">
        <v>385</v>
      </c>
      <c r="E77" s="26">
        <v>328</v>
      </c>
      <c r="F77" s="26">
        <v>47</v>
      </c>
      <c r="G77" s="26">
        <f t="shared" si="6"/>
        <v>760</v>
      </c>
      <c r="H77" s="16">
        <f t="shared" si="7"/>
        <v>0.50657894736842102</v>
      </c>
      <c r="I77" s="16">
        <f t="shared" si="8"/>
        <v>0.43157894736842106</v>
      </c>
      <c r="J77" s="16">
        <f t="shared" si="9"/>
        <v>6.1842105263157893E-2</v>
      </c>
    </row>
    <row r="78" spans="2:10">
      <c r="B78" s="12"/>
      <c r="C78" s="17" t="s">
        <v>1789</v>
      </c>
      <c r="D78" s="26">
        <v>191</v>
      </c>
      <c r="E78" s="26">
        <v>310</v>
      </c>
      <c r="F78" s="26">
        <v>102</v>
      </c>
      <c r="G78" s="26">
        <f t="shared" si="6"/>
        <v>603</v>
      </c>
      <c r="H78" s="16">
        <f t="shared" si="7"/>
        <v>0.31674958540630183</v>
      </c>
      <c r="I78" s="16">
        <f t="shared" si="8"/>
        <v>0.51409618573797677</v>
      </c>
      <c r="J78" s="16">
        <f t="shared" si="9"/>
        <v>0.1691542288557214</v>
      </c>
    </row>
    <row r="79" spans="2:10">
      <c r="B79" s="12"/>
      <c r="C79" s="17" t="s">
        <v>1790</v>
      </c>
      <c r="D79" s="26">
        <v>642</v>
      </c>
      <c r="E79" s="26">
        <v>115</v>
      </c>
      <c r="F79" s="26">
        <v>83</v>
      </c>
      <c r="G79" s="26">
        <f t="shared" si="6"/>
        <v>840</v>
      </c>
      <c r="H79" s="16">
        <f t="shared" si="7"/>
        <v>0.76428571428571423</v>
      </c>
      <c r="I79" s="16">
        <f t="shared" si="8"/>
        <v>0.13690476190476192</v>
      </c>
      <c r="J79" s="16">
        <f t="shared" si="9"/>
        <v>9.8809523809523805E-2</v>
      </c>
    </row>
    <row r="80" spans="2:10">
      <c r="B80" s="12"/>
      <c r="C80" s="17" t="s">
        <v>1791</v>
      </c>
      <c r="D80" s="26">
        <v>408</v>
      </c>
      <c r="E80" s="26">
        <v>380</v>
      </c>
      <c r="F80" s="26">
        <v>2</v>
      </c>
      <c r="G80" s="26">
        <f t="shared" si="6"/>
        <v>790</v>
      </c>
      <c r="H80" s="16">
        <f t="shared" si="7"/>
        <v>0.51645569620253162</v>
      </c>
      <c r="I80" s="16">
        <f t="shared" si="8"/>
        <v>0.48101265822784811</v>
      </c>
      <c r="J80" s="16">
        <f t="shared" si="9"/>
        <v>2.5316455696202532E-3</v>
      </c>
    </row>
    <row r="81" spans="2:10">
      <c r="B81" s="12"/>
      <c r="C81" s="17" t="s">
        <v>1792</v>
      </c>
      <c r="D81" s="26">
        <v>147</v>
      </c>
      <c r="E81" s="26">
        <v>277</v>
      </c>
      <c r="F81" s="26">
        <v>150</v>
      </c>
      <c r="G81" s="26">
        <f t="shared" si="6"/>
        <v>574</v>
      </c>
      <c r="H81" s="16">
        <f t="shared" si="7"/>
        <v>0.25609756097560976</v>
      </c>
      <c r="I81" s="16">
        <f t="shared" si="8"/>
        <v>0.48257839721254353</v>
      </c>
      <c r="J81" s="16">
        <f t="shared" si="9"/>
        <v>0.26132404181184671</v>
      </c>
    </row>
    <row r="82" spans="2:10">
      <c r="B82" s="12"/>
      <c r="C82" s="17" t="s">
        <v>1793</v>
      </c>
      <c r="D82" s="26">
        <v>116</v>
      </c>
      <c r="E82" s="26">
        <v>233</v>
      </c>
      <c r="F82" s="26">
        <v>118</v>
      </c>
      <c r="G82" s="26">
        <f t="shared" si="6"/>
        <v>467</v>
      </c>
      <c r="H82" s="16">
        <f t="shared" si="7"/>
        <v>0.24839400428265523</v>
      </c>
      <c r="I82" s="16">
        <f t="shared" si="8"/>
        <v>0.49892933618843682</v>
      </c>
      <c r="J82" s="16">
        <f t="shared" si="9"/>
        <v>0.25267665952890794</v>
      </c>
    </row>
    <row r="83" spans="2:10">
      <c r="B83" s="12"/>
      <c r="C83" s="17" t="s">
        <v>1794</v>
      </c>
      <c r="D83" s="26">
        <v>354</v>
      </c>
      <c r="E83" s="26">
        <v>606</v>
      </c>
      <c r="F83" s="26">
        <v>79</v>
      </c>
      <c r="G83" s="26">
        <f t="shared" si="6"/>
        <v>1039</v>
      </c>
      <c r="H83" s="16">
        <f t="shared" si="7"/>
        <v>0.34071222329162654</v>
      </c>
      <c r="I83" s="16">
        <f t="shared" si="8"/>
        <v>0.58325312800769968</v>
      </c>
      <c r="J83" s="16">
        <f t="shared" si="9"/>
        <v>7.6034648700673724E-2</v>
      </c>
    </row>
    <row r="84" spans="2:10">
      <c r="B84" s="12"/>
      <c r="C84" s="17" t="s">
        <v>1795</v>
      </c>
      <c r="D84" s="26">
        <v>118</v>
      </c>
      <c r="E84" s="26">
        <v>493</v>
      </c>
      <c r="F84" s="26">
        <v>10</v>
      </c>
      <c r="G84" s="26">
        <f t="shared" si="6"/>
        <v>621</v>
      </c>
      <c r="H84" s="16">
        <f t="shared" si="7"/>
        <v>0.19001610305958133</v>
      </c>
      <c r="I84" s="16">
        <f t="shared" si="8"/>
        <v>0.7938808373590982</v>
      </c>
      <c r="J84" s="16">
        <f t="shared" si="9"/>
        <v>1.610305958132045E-2</v>
      </c>
    </row>
    <row r="85" spans="2:10">
      <c r="B85" s="12"/>
      <c r="C85" s="17" t="s">
        <v>1796</v>
      </c>
      <c r="D85" s="26">
        <v>209</v>
      </c>
      <c r="E85" s="26">
        <v>240</v>
      </c>
      <c r="F85" s="26">
        <v>86</v>
      </c>
      <c r="G85" s="26">
        <f t="shared" si="6"/>
        <v>535</v>
      </c>
      <c r="H85" s="16">
        <f t="shared" si="7"/>
        <v>0.39065420560747666</v>
      </c>
      <c r="I85" s="16">
        <f t="shared" si="8"/>
        <v>0.44859813084112149</v>
      </c>
      <c r="J85" s="16">
        <f t="shared" si="9"/>
        <v>0.16074766355140188</v>
      </c>
    </row>
    <row r="86" spans="2:10">
      <c r="B86" s="12"/>
      <c r="C86" s="17" t="s">
        <v>1797</v>
      </c>
      <c r="D86" s="26">
        <v>203</v>
      </c>
      <c r="E86" s="26">
        <v>356</v>
      </c>
      <c r="F86" s="26">
        <v>73</v>
      </c>
      <c r="G86" s="26">
        <f t="shared" si="6"/>
        <v>632</v>
      </c>
      <c r="H86" s="16">
        <f t="shared" si="7"/>
        <v>0.32120253164556961</v>
      </c>
      <c r="I86" s="16">
        <f t="shared" si="8"/>
        <v>0.56329113924050633</v>
      </c>
      <c r="J86" s="16">
        <f t="shared" si="9"/>
        <v>0.11550632911392406</v>
      </c>
    </row>
    <row r="87" spans="2:10">
      <c r="B87" s="12"/>
      <c r="C87" s="17" t="s">
        <v>1798</v>
      </c>
      <c r="D87" s="26">
        <v>766</v>
      </c>
      <c r="E87" s="26">
        <v>302</v>
      </c>
      <c r="F87" s="26">
        <v>92</v>
      </c>
      <c r="G87" s="26">
        <f t="shared" si="6"/>
        <v>1160</v>
      </c>
      <c r="H87" s="16">
        <f t="shared" si="7"/>
        <v>0.66034482758620694</v>
      </c>
      <c r="I87" s="16">
        <f t="shared" si="8"/>
        <v>0.26034482758620692</v>
      </c>
      <c r="J87" s="16">
        <f t="shared" si="9"/>
        <v>7.9310344827586213E-2</v>
      </c>
    </row>
    <row r="88" spans="2:10">
      <c r="B88" s="12"/>
      <c r="C88" s="17" t="s">
        <v>1799</v>
      </c>
      <c r="D88" s="26">
        <v>136</v>
      </c>
      <c r="E88" s="26">
        <v>218</v>
      </c>
      <c r="F88" s="26">
        <v>157</v>
      </c>
      <c r="G88" s="26">
        <f t="shared" si="6"/>
        <v>511</v>
      </c>
      <c r="H88" s="16">
        <f t="shared" si="7"/>
        <v>0.26614481409001955</v>
      </c>
      <c r="I88" s="16">
        <f t="shared" si="8"/>
        <v>0.42661448140900193</v>
      </c>
      <c r="J88" s="16">
        <f t="shared" si="9"/>
        <v>0.30724070450097846</v>
      </c>
    </row>
    <row r="89" spans="2:10">
      <c r="B89" s="12"/>
      <c r="C89" s="17" t="s">
        <v>1800</v>
      </c>
      <c r="D89" s="26">
        <v>319</v>
      </c>
      <c r="E89" s="26">
        <v>208</v>
      </c>
      <c r="F89" s="26">
        <v>166</v>
      </c>
      <c r="G89" s="26">
        <f t="shared" si="6"/>
        <v>693</v>
      </c>
      <c r="H89" s="16">
        <f t="shared" si="7"/>
        <v>0.46031746031746029</v>
      </c>
      <c r="I89" s="16">
        <f t="shared" si="8"/>
        <v>0.30014430014430016</v>
      </c>
      <c r="J89" s="16">
        <f t="shared" si="9"/>
        <v>0.23953823953823955</v>
      </c>
    </row>
    <row r="90" spans="2:10">
      <c r="B90" s="12"/>
      <c r="C90" s="17" t="s">
        <v>1801</v>
      </c>
      <c r="D90" s="26">
        <v>301</v>
      </c>
      <c r="E90" s="26">
        <v>220</v>
      </c>
      <c r="F90" s="26">
        <v>149</v>
      </c>
      <c r="G90" s="26">
        <f t="shared" si="6"/>
        <v>670</v>
      </c>
      <c r="H90" s="16">
        <f t="shared" si="7"/>
        <v>0.44925373134328356</v>
      </c>
      <c r="I90" s="16">
        <f t="shared" si="8"/>
        <v>0.32835820895522388</v>
      </c>
      <c r="J90" s="16">
        <f t="shared" si="9"/>
        <v>0.22238805970149253</v>
      </c>
    </row>
    <row r="91" spans="2:10">
      <c r="B91" s="12"/>
      <c r="C91" s="17" t="s">
        <v>1802</v>
      </c>
      <c r="D91" s="26">
        <v>106</v>
      </c>
      <c r="E91" s="26">
        <v>98</v>
      </c>
      <c r="F91" s="26">
        <v>16</v>
      </c>
      <c r="G91" s="26">
        <f t="shared" si="6"/>
        <v>220</v>
      </c>
      <c r="H91" s="16">
        <f t="shared" si="7"/>
        <v>0.48181818181818181</v>
      </c>
      <c r="I91" s="16">
        <f t="shared" si="8"/>
        <v>0.44545454545454544</v>
      </c>
      <c r="J91" s="16">
        <f t="shared" si="9"/>
        <v>7.2727272727272724E-2</v>
      </c>
    </row>
    <row r="92" spans="2:10">
      <c r="B92" s="12"/>
      <c r="C92" s="17" t="s">
        <v>1803</v>
      </c>
      <c r="D92" s="26">
        <v>296</v>
      </c>
      <c r="E92" s="26">
        <v>242</v>
      </c>
      <c r="F92" s="26">
        <v>115</v>
      </c>
      <c r="G92" s="26">
        <f t="shared" si="6"/>
        <v>653</v>
      </c>
      <c r="H92" s="16">
        <f t="shared" si="7"/>
        <v>0.45329249617151607</v>
      </c>
      <c r="I92" s="16">
        <f t="shared" si="8"/>
        <v>0.37059724349157736</v>
      </c>
      <c r="J92" s="16">
        <f t="shared" si="9"/>
        <v>0.17611026033690658</v>
      </c>
    </row>
    <row r="93" spans="2:10">
      <c r="B93" s="12"/>
      <c r="C93" s="17" t="s">
        <v>1804</v>
      </c>
      <c r="D93" s="26">
        <v>164</v>
      </c>
      <c r="E93" s="26">
        <v>182</v>
      </c>
      <c r="F93" s="26">
        <v>181</v>
      </c>
      <c r="G93" s="26">
        <f t="shared" si="6"/>
        <v>527</v>
      </c>
      <c r="H93" s="16">
        <f t="shared" si="7"/>
        <v>0.31119544592030363</v>
      </c>
      <c r="I93" s="16">
        <f t="shared" si="8"/>
        <v>0.34535104364326374</v>
      </c>
      <c r="J93" s="16">
        <f t="shared" si="9"/>
        <v>0.34345351043643263</v>
      </c>
    </row>
    <row r="94" spans="2:10">
      <c r="B94" s="12"/>
      <c r="C94" s="17" t="s">
        <v>1805</v>
      </c>
      <c r="D94" s="26">
        <v>174</v>
      </c>
      <c r="E94" s="26">
        <v>252</v>
      </c>
      <c r="F94" s="26">
        <v>57</v>
      </c>
      <c r="G94" s="26">
        <f t="shared" si="6"/>
        <v>483</v>
      </c>
      <c r="H94" s="16">
        <f t="shared" si="7"/>
        <v>0.36024844720496896</v>
      </c>
      <c r="I94" s="16">
        <f t="shared" si="8"/>
        <v>0.52173913043478259</v>
      </c>
      <c r="J94" s="16">
        <f t="shared" si="9"/>
        <v>0.11801242236024845</v>
      </c>
    </row>
    <row r="95" spans="2:10">
      <c r="B95" s="12"/>
      <c r="C95" s="17" t="s">
        <v>1806</v>
      </c>
      <c r="D95" s="26">
        <v>473</v>
      </c>
      <c r="E95" s="26">
        <v>621</v>
      </c>
      <c r="F95" s="26">
        <v>196</v>
      </c>
      <c r="G95" s="26">
        <f t="shared" si="6"/>
        <v>1290</v>
      </c>
      <c r="H95" s="16">
        <f t="shared" si="7"/>
        <v>0.36666666666666664</v>
      </c>
      <c r="I95" s="16">
        <f t="shared" si="8"/>
        <v>0.4813953488372093</v>
      </c>
      <c r="J95" s="16">
        <f t="shared" si="9"/>
        <v>0.15193798449612403</v>
      </c>
    </row>
    <row r="96" spans="2:10">
      <c r="B96" s="12"/>
      <c r="C96" s="17" t="s">
        <v>1807</v>
      </c>
      <c r="D96" s="26">
        <v>379</v>
      </c>
      <c r="E96" s="26">
        <v>741</v>
      </c>
      <c r="F96" s="26">
        <v>568</v>
      </c>
      <c r="G96" s="26">
        <f t="shared" si="6"/>
        <v>1688</v>
      </c>
      <c r="H96" s="16">
        <f t="shared" si="7"/>
        <v>0.2245260663507109</v>
      </c>
      <c r="I96" s="16">
        <f t="shared" si="8"/>
        <v>0.43898104265402843</v>
      </c>
      <c r="J96" s="16">
        <f t="shared" si="9"/>
        <v>0.33649289099526064</v>
      </c>
    </row>
    <row r="97" spans="2:10">
      <c r="B97" s="12"/>
      <c r="C97" s="17" t="s">
        <v>1808</v>
      </c>
      <c r="D97" s="26">
        <v>246</v>
      </c>
      <c r="E97" s="26">
        <v>106</v>
      </c>
      <c r="F97" s="26">
        <v>12</v>
      </c>
      <c r="G97" s="26">
        <f t="shared" si="6"/>
        <v>364</v>
      </c>
      <c r="H97" s="16">
        <f t="shared" si="7"/>
        <v>0.67582417582417587</v>
      </c>
      <c r="I97" s="16">
        <f t="shared" si="8"/>
        <v>0.29120879120879123</v>
      </c>
      <c r="J97" s="16">
        <f t="shared" si="9"/>
        <v>3.2967032967032968E-2</v>
      </c>
    </row>
    <row r="98" spans="2:10">
      <c r="B98" s="12"/>
      <c r="C98" s="17" t="s">
        <v>1809</v>
      </c>
      <c r="D98" s="26">
        <v>242</v>
      </c>
      <c r="E98" s="26">
        <v>98</v>
      </c>
      <c r="F98" s="26">
        <v>51</v>
      </c>
      <c r="G98" s="26">
        <f t="shared" si="6"/>
        <v>391</v>
      </c>
      <c r="H98" s="16">
        <f t="shared" si="7"/>
        <v>0.61892583120204603</v>
      </c>
      <c r="I98" s="16">
        <f t="shared" si="8"/>
        <v>0.2506393861892583</v>
      </c>
      <c r="J98" s="16">
        <f t="shared" si="9"/>
        <v>0.13043478260869565</v>
      </c>
    </row>
    <row r="99" spans="2:10">
      <c r="B99" s="12"/>
      <c r="C99" s="17" t="s">
        <v>1810</v>
      </c>
      <c r="D99" s="26">
        <v>157</v>
      </c>
      <c r="E99" s="26">
        <v>299</v>
      </c>
      <c r="F99" s="26">
        <v>160</v>
      </c>
      <c r="G99" s="26">
        <f t="shared" si="6"/>
        <v>616</v>
      </c>
      <c r="H99" s="16">
        <f t="shared" si="7"/>
        <v>0.25487012987012986</v>
      </c>
      <c r="I99" s="16">
        <f t="shared" si="8"/>
        <v>0.48538961038961037</v>
      </c>
      <c r="J99" s="16">
        <f t="shared" si="9"/>
        <v>0.25974025974025972</v>
      </c>
    </row>
    <row r="100" spans="2:10">
      <c r="B100" s="12"/>
      <c r="C100" s="17" t="s">
        <v>1811</v>
      </c>
      <c r="D100" s="26">
        <v>258</v>
      </c>
      <c r="E100" s="26">
        <v>83</v>
      </c>
      <c r="F100" s="26">
        <v>12</v>
      </c>
      <c r="G100" s="26">
        <f t="shared" si="6"/>
        <v>353</v>
      </c>
      <c r="H100" s="16">
        <f t="shared" si="7"/>
        <v>0.73087818696883855</v>
      </c>
      <c r="I100" s="16">
        <f t="shared" si="8"/>
        <v>0.23512747875354106</v>
      </c>
      <c r="J100" s="16">
        <f t="shared" si="9"/>
        <v>3.39943342776204E-2</v>
      </c>
    </row>
    <row r="101" spans="2:10">
      <c r="B101" s="12"/>
      <c r="C101" s="17" t="s">
        <v>1812</v>
      </c>
      <c r="D101" s="26">
        <v>101</v>
      </c>
      <c r="E101" s="26">
        <v>29</v>
      </c>
      <c r="F101" s="26">
        <v>18</v>
      </c>
      <c r="G101" s="26">
        <f t="shared" si="6"/>
        <v>148</v>
      </c>
      <c r="H101" s="16">
        <f t="shared" si="7"/>
        <v>0.68243243243243246</v>
      </c>
      <c r="I101" s="16">
        <f t="shared" si="8"/>
        <v>0.19594594594594594</v>
      </c>
      <c r="J101" s="16">
        <f t="shared" si="9"/>
        <v>0.12162162162162163</v>
      </c>
    </row>
    <row r="102" spans="2:10">
      <c r="B102" s="12"/>
      <c r="C102" s="17" t="s">
        <v>1813</v>
      </c>
      <c r="D102" s="26">
        <v>306</v>
      </c>
      <c r="E102" s="26">
        <v>234</v>
      </c>
      <c r="F102" s="26">
        <v>48</v>
      </c>
      <c r="G102" s="26">
        <f t="shared" si="6"/>
        <v>588</v>
      </c>
      <c r="H102" s="16">
        <f t="shared" si="7"/>
        <v>0.52040816326530615</v>
      </c>
      <c r="I102" s="16">
        <f t="shared" si="8"/>
        <v>0.39795918367346939</v>
      </c>
      <c r="J102" s="16">
        <f t="shared" si="9"/>
        <v>8.1632653061224483E-2</v>
      </c>
    </row>
    <row r="103" spans="2:10">
      <c r="B103" s="12"/>
      <c r="C103" s="17" t="s">
        <v>1814</v>
      </c>
      <c r="D103" s="26">
        <v>163</v>
      </c>
      <c r="E103" s="26">
        <v>84</v>
      </c>
      <c r="F103" s="26">
        <v>46</v>
      </c>
      <c r="G103" s="26">
        <f t="shared" si="6"/>
        <v>293</v>
      </c>
      <c r="H103" s="16">
        <f t="shared" si="7"/>
        <v>0.55631399317406138</v>
      </c>
      <c r="I103" s="16">
        <f t="shared" si="8"/>
        <v>0.28668941979522183</v>
      </c>
      <c r="J103" s="16">
        <f t="shared" si="9"/>
        <v>0.15699658703071673</v>
      </c>
    </row>
    <row r="104" spans="2:10">
      <c r="B104" s="12"/>
      <c r="C104" s="17" t="s">
        <v>1815</v>
      </c>
      <c r="D104" s="26">
        <v>524</v>
      </c>
      <c r="E104" s="26">
        <v>385</v>
      </c>
      <c r="F104" s="26">
        <v>173</v>
      </c>
      <c r="G104" s="26">
        <f t="shared" si="6"/>
        <v>1082</v>
      </c>
      <c r="H104" s="16">
        <f t="shared" si="7"/>
        <v>0.48428835489833644</v>
      </c>
      <c r="I104" s="16">
        <f t="shared" si="8"/>
        <v>0.35582255083179298</v>
      </c>
      <c r="J104" s="16">
        <f t="shared" si="9"/>
        <v>0.15988909426987061</v>
      </c>
    </row>
    <row r="105" spans="2:10">
      <c r="B105" s="12"/>
      <c r="C105" s="17" t="s">
        <v>1816</v>
      </c>
      <c r="D105" s="26">
        <v>212</v>
      </c>
      <c r="E105" s="26">
        <v>414</v>
      </c>
      <c r="F105" s="26">
        <v>369</v>
      </c>
      <c r="G105" s="26">
        <f t="shared" si="6"/>
        <v>995</v>
      </c>
      <c r="H105" s="16">
        <f t="shared" si="7"/>
        <v>0.21306532663316582</v>
      </c>
      <c r="I105" s="16">
        <f t="shared" si="8"/>
        <v>0.41608040201005025</v>
      </c>
      <c r="J105" s="16">
        <f t="shared" si="9"/>
        <v>0.37085427135678389</v>
      </c>
    </row>
    <row r="106" spans="2:10">
      <c r="B106" s="12"/>
      <c r="C106" s="17" t="s">
        <v>1817</v>
      </c>
      <c r="D106" s="26">
        <v>87</v>
      </c>
      <c r="E106" s="26">
        <v>46</v>
      </c>
      <c r="F106" s="26">
        <v>112</v>
      </c>
      <c r="G106" s="26">
        <f t="shared" si="6"/>
        <v>245</v>
      </c>
      <c r="H106" s="16">
        <f t="shared" si="7"/>
        <v>0.35510204081632651</v>
      </c>
      <c r="I106" s="16">
        <f t="shared" si="8"/>
        <v>0.18775510204081633</v>
      </c>
      <c r="J106" s="16">
        <f t="shared" si="9"/>
        <v>0.45714285714285713</v>
      </c>
    </row>
    <row r="107" spans="2:10">
      <c r="B107" s="12"/>
      <c r="C107" s="17" t="s">
        <v>1818</v>
      </c>
      <c r="D107" s="26">
        <v>453</v>
      </c>
      <c r="E107" s="26">
        <v>548</v>
      </c>
      <c r="F107" s="26">
        <v>73</v>
      </c>
      <c r="G107" s="26">
        <f t="shared" si="6"/>
        <v>1074</v>
      </c>
      <c r="H107" s="16">
        <f t="shared" si="7"/>
        <v>0.42178770949720673</v>
      </c>
      <c r="I107" s="16">
        <f t="shared" si="8"/>
        <v>0.51024208566108009</v>
      </c>
      <c r="J107" s="16">
        <f t="shared" si="9"/>
        <v>6.7970204841713219E-2</v>
      </c>
    </row>
    <row r="108" spans="2:10">
      <c r="B108" s="12"/>
      <c r="C108" s="17" t="s">
        <v>1819</v>
      </c>
      <c r="D108" s="26">
        <v>367</v>
      </c>
      <c r="E108" s="26">
        <v>849</v>
      </c>
      <c r="F108" s="26">
        <v>152</v>
      </c>
      <c r="G108" s="26">
        <f t="shared" si="6"/>
        <v>1368</v>
      </c>
      <c r="H108" s="16">
        <f t="shared" si="7"/>
        <v>0.26827485380116961</v>
      </c>
      <c r="I108" s="16">
        <f t="shared" si="8"/>
        <v>0.62061403508771928</v>
      </c>
      <c r="J108" s="16">
        <f t="shared" si="9"/>
        <v>0.1111111111111111</v>
      </c>
    </row>
    <row r="109" spans="2:10">
      <c r="B109" s="12"/>
      <c r="C109" s="17" t="s">
        <v>1820</v>
      </c>
      <c r="D109" s="26">
        <v>142</v>
      </c>
      <c r="E109" s="26">
        <v>336</v>
      </c>
      <c r="F109" s="26">
        <v>126</v>
      </c>
      <c r="G109" s="26">
        <f t="shared" si="6"/>
        <v>604</v>
      </c>
      <c r="H109" s="16">
        <f t="shared" si="7"/>
        <v>0.23509933774834438</v>
      </c>
      <c r="I109" s="16">
        <f t="shared" si="8"/>
        <v>0.55629139072847678</v>
      </c>
      <c r="J109" s="16">
        <f t="shared" si="9"/>
        <v>0.20860927152317882</v>
      </c>
    </row>
    <row r="110" spans="2:10">
      <c r="B110" s="12"/>
      <c r="C110" s="17" t="s">
        <v>1821</v>
      </c>
      <c r="D110" s="26">
        <v>69</v>
      </c>
      <c r="E110" s="26">
        <v>94</v>
      </c>
      <c r="F110" s="26">
        <v>146</v>
      </c>
      <c r="G110" s="26">
        <f t="shared" si="6"/>
        <v>309</v>
      </c>
      <c r="H110" s="16">
        <f t="shared" si="7"/>
        <v>0.22330097087378642</v>
      </c>
      <c r="I110" s="16">
        <f t="shared" si="8"/>
        <v>0.30420711974110032</v>
      </c>
      <c r="J110" s="16">
        <f t="shared" si="9"/>
        <v>0.47249190938511326</v>
      </c>
    </row>
    <row r="111" spans="2:10">
      <c r="B111" s="12"/>
      <c r="C111" s="17" t="s">
        <v>1822</v>
      </c>
      <c r="D111" s="26">
        <v>280</v>
      </c>
      <c r="E111" s="26">
        <v>349</v>
      </c>
      <c r="F111" s="26">
        <v>215</v>
      </c>
      <c r="G111" s="26">
        <f t="shared" si="6"/>
        <v>844</v>
      </c>
      <c r="H111" s="16">
        <f t="shared" si="7"/>
        <v>0.33175355450236965</v>
      </c>
      <c r="I111" s="16">
        <f t="shared" si="8"/>
        <v>0.41350710900473936</v>
      </c>
      <c r="J111" s="16">
        <f t="shared" si="9"/>
        <v>0.25473933649289099</v>
      </c>
    </row>
    <row r="112" spans="2:10">
      <c r="B112" s="12"/>
      <c r="C112" s="17" t="s">
        <v>1823</v>
      </c>
      <c r="D112" s="26">
        <v>207</v>
      </c>
      <c r="E112" s="26">
        <v>342</v>
      </c>
      <c r="F112" s="26">
        <v>189</v>
      </c>
      <c r="G112" s="26">
        <f t="shared" si="6"/>
        <v>738</v>
      </c>
      <c r="H112" s="16">
        <f t="shared" si="7"/>
        <v>0.28048780487804881</v>
      </c>
      <c r="I112" s="16">
        <f t="shared" si="8"/>
        <v>0.46341463414634149</v>
      </c>
      <c r="J112" s="16">
        <f t="shared" si="9"/>
        <v>0.25609756097560976</v>
      </c>
    </row>
    <row r="113" spans="2:10">
      <c r="B113" s="12"/>
      <c r="C113" s="17" t="s">
        <v>1824</v>
      </c>
      <c r="D113" s="26">
        <v>156</v>
      </c>
      <c r="E113" s="26">
        <v>363</v>
      </c>
      <c r="F113" s="26">
        <v>146</v>
      </c>
      <c r="G113" s="26">
        <f t="shared" si="6"/>
        <v>665</v>
      </c>
      <c r="H113" s="16">
        <f t="shared" si="7"/>
        <v>0.23458646616541354</v>
      </c>
      <c r="I113" s="16">
        <f t="shared" si="8"/>
        <v>0.54586466165413539</v>
      </c>
      <c r="J113" s="16">
        <f t="shared" si="9"/>
        <v>0.21954887218045113</v>
      </c>
    </row>
    <row r="114" spans="2:10">
      <c r="B114" s="12"/>
      <c r="C114" s="17" t="s">
        <v>1825</v>
      </c>
      <c r="D114" s="26">
        <v>43</v>
      </c>
      <c r="E114" s="26">
        <v>101</v>
      </c>
      <c r="F114" s="26">
        <v>78</v>
      </c>
      <c r="G114" s="26">
        <f t="shared" si="6"/>
        <v>222</v>
      </c>
      <c r="H114" s="16">
        <f t="shared" si="7"/>
        <v>0.19369369369369369</v>
      </c>
      <c r="I114" s="16">
        <f t="shared" si="8"/>
        <v>0.45495495495495497</v>
      </c>
      <c r="J114" s="16">
        <f t="shared" si="9"/>
        <v>0.35135135135135137</v>
      </c>
    </row>
    <row r="115" spans="2:10">
      <c r="B115" s="12"/>
      <c r="C115" s="17" t="s">
        <v>1826</v>
      </c>
      <c r="D115" s="26">
        <v>224</v>
      </c>
      <c r="E115" s="26">
        <v>275</v>
      </c>
      <c r="F115" s="26">
        <v>174</v>
      </c>
      <c r="G115" s="26">
        <f t="shared" si="6"/>
        <v>673</v>
      </c>
      <c r="H115" s="16">
        <f t="shared" si="7"/>
        <v>0.33283803863298661</v>
      </c>
      <c r="I115" s="16">
        <f t="shared" si="8"/>
        <v>0.40861812778603268</v>
      </c>
      <c r="J115" s="16">
        <f t="shared" si="9"/>
        <v>0.25854383358098071</v>
      </c>
    </row>
    <row r="116" spans="2:10">
      <c r="B116" s="12"/>
      <c r="C116" s="17" t="s">
        <v>1827</v>
      </c>
      <c r="D116" s="26">
        <v>180</v>
      </c>
      <c r="E116" s="26">
        <v>339</v>
      </c>
      <c r="F116" s="26">
        <v>49</v>
      </c>
      <c r="G116" s="26">
        <f t="shared" si="6"/>
        <v>568</v>
      </c>
      <c r="H116" s="16">
        <f t="shared" si="7"/>
        <v>0.31690140845070425</v>
      </c>
      <c r="I116" s="16">
        <f t="shared" si="8"/>
        <v>0.596830985915493</v>
      </c>
      <c r="J116" s="16">
        <f t="shared" si="9"/>
        <v>8.6267605633802813E-2</v>
      </c>
    </row>
    <row r="117" spans="2:10">
      <c r="B117" s="12"/>
      <c r="C117" s="17" t="s">
        <v>1828</v>
      </c>
      <c r="D117" s="26">
        <v>108</v>
      </c>
      <c r="E117" s="26">
        <v>256</v>
      </c>
      <c r="F117" s="26">
        <v>28</v>
      </c>
      <c r="G117" s="26">
        <f t="shared" si="6"/>
        <v>392</v>
      </c>
      <c r="H117" s="16">
        <f t="shared" si="7"/>
        <v>0.27551020408163263</v>
      </c>
      <c r="I117" s="16">
        <f t="shared" si="8"/>
        <v>0.65306122448979587</v>
      </c>
      <c r="J117" s="16">
        <f t="shared" si="9"/>
        <v>7.1428571428571425E-2</v>
      </c>
    </row>
    <row r="118" spans="2:10">
      <c r="B118" s="12"/>
      <c r="C118" s="17" t="s">
        <v>1829</v>
      </c>
      <c r="D118" s="26">
        <v>229</v>
      </c>
      <c r="E118" s="26">
        <v>68</v>
      </c>
      <c r="F118" s="26">
        <v>47</v>
      </c>
      <c r="G118" s="26">
        <f t="shared" si="6"/>
        <v>344</v>
      </c>
      <c r="H118" s="16">
        <f t="shared" si="7"/>
        <v>0.66569767441860461</v>
      </c>
      <c r="I118" s="16">
        <f t="shared" si="8"/>
        <v>0.19767441860465115</v>
      </c>
      <c r="J118" s="16">
        <f t="shared" si="9"/>
        <v>0.13662790697674418</v>
      </c>
    </row>
    <row r="119" spans="2:10">
      <c r="B119" s="12"/>
      <c r="C119" s="17" t="s">
        <v>1830</v>
      </c>
      <c r="D119" s="26">
        <v>134</v>
      </c>
      <c r="E119" s="26">
        <v>85</v>
      </c>
      <c r="F119" s="26">
        <v>21</v>
      </c>
      <c r="G119" s="26">
        <f t="shared" si="6"/>
        <v>240</v>
      </c>
      <c r="H119" s="16">
        <f t="shared" si="7"/>
        <v>0.55833333333333335</v>
      </c>
      <c r="I119" s="16">
        <f t="shared" si="8"/>
        <v>0.35416666666666669</v>
      </c>
      <c r="J119" s="16">
        <f t="shared" si="9"/>
        <v>8.7499999999999994E-2</v>
      </c>
    </row>
    <row r="120" spans="2:10">
      <c r="B120" s="12"/>
      <c r="C120" s="17" t="s">
        <v>1831</v>
      </c>
      <c r="D120" s="26">
        <v>258</v>
      </c>
      <c r="E120" s="26">
        <v>151</v>
      </c>
      <c r="F120" s="26">
        <v>197</v>
      </c>
      <c r="G120" s="26">
        <f t="shared" si="6"/>
        <v>606</v>
      </c>
      <c r="H120" s="16">
        <f t="shared" si="7"/>
        <v>0.42574257425742573</v>
      </c>
      <c r="I120" s="16">
        <f t="shared" si="8"/>
        <v>0.24917491749174916</v>
      </c>
      <c r="J120" s="16">
        <f t="shared" si="9"/>
        <v>0.32508250825082508</v>
      </c>
    </row>
    <row r="121" spans="2:10">
      <c r="B121" s="12"/>
      <c r="C121" s="17" t="s">
        <v>1832</v>
      </c>
      <c r="D121" s="26">
        <v>332</v>
      </c>
      <c r="E121" s="26">
        <v>252</v>
      </c>
      <c r="F121" s="26">
        <v>137</v>
      </c>
      <c r="G121" s="26">
        <f t="shared" si="6"/>
        <v>721</v>
      </c>
      <c r="H121" s="16">
        <f t="shared" si="7"/>
        <v>0.46047156726768379</v>
      </c>
      <c r="I121" s="16">
        <f t="shared" si="8"/>
        <v>0.34951456310679613</v>
      </c>
      <c r="J121" s="16">
        <f t="shared" si="9"/>
        <v>0.19001386962552011</v>
      </c>
    </row>
    <row r="122" spans="2:10">
      <c r="B122" s="12"/>
      <c r="C122" s="17" t="s">
        <v>1833</v>
      </c>
      <c r="D122" s="26">
        <v>208</v>
      </c>
      <c r="E122" s="26">
        <v>458</v>
      </c>
      <c r="F122" s="26">
        <v>102</v>
      </c>
      <c r="G122" s="26">
        <f t="shared" si="6"/>
        <v>768</v>
      </c>
      <c r="H122" s="16">
        <f t="shared" si="7"/>
        <v>0.27083333333333331</v>
      </c>
      <c r="I122" s="16">
        <f t="shared" si="8"/>
        <v>0.59635416666666663</v>
      </c>
      <c r="J122" s="16">
        <f t="shared" si="9"/>
        <v>0.1328125</v>
      </c>
    </row>
    <row r="123" spans="2:10">
      <c r="B123" s="12"/>
      <c r="C123" s="17" t="s">
        <v>1834</v>
      </c>
      <c r="D123" s="26">
        <v>213</v>
      </c>
      <c r="E123" s="26">
        <v>391</v>
      </c>
      <c r="F123" s="26">
        <v>189</v>
      </c>
      <c r="G123" s="26">
        <f t="shared" si="6"/>
        <v>793</v>
      </c>
      <c r="H123" s="16">
        <f t="shared" si="7"/>
        <v>0.26860025220680961</v>
      </c>
      <c r="I123" s="16">
        <f t="shared" si="8"/>
        <v>0.49306431273644391</v>
      </c>
      <c r="J123" s="16">
        <f t="shared" si="9"/>
        <v>0.23833543505674654</v>
      </c>
    </row>
    <row r="124" spans="2:10">
      <c r="B124" s="12"/>
      <c r="C124" s="17" t="s">
        <v>1835</v>
      </c>
      <c r="D124" s="26">
        <v>817</v>
      </c>
      <c r="E124" s="26">
        <v>72</v>
      </c>
      <c r="F124" s="26">
        <v>17</v>
      </c>
      <c r="G124" s="26">
        <f t="shared" si="6"/>
        <v>906</v>
      </c>
      <c r="H124" s="16">
        <f t="shared" si="7"/>
        <v>0.90176600441501109</v>
      </c>
      <c r="I124" s="16">
        <f t="shared" si="8"/>
        <v>7.9470198675496692E-2</v>
      </c>
      <c r="J124" s="16">
        <f t="shared" si="9"/>
        <v>1.8763796909492272E-2</v>
      </c>
    </row>
    <row r="125" spans="2:10">
      <c r="B125" s="12"/>
      <c r="C125" s="17" t="s">
        <v>1836</v>
      </c>
      <c r="D125" s="26">
        <v>287</v>
      </c>
      <c r="E125" s="26">
        <v>97</v>
      </c>
      <c r="F125" s="26">
        <v>35</v>
      </c>
      <c r="G125" s="26">
        <f t="shared" si="6"/>
        <v>419</v>
      </c>
      <c r="H125" s="16">
        <f t="shared" si="7"/>
        <v>0.68496420047732698</v>
      </c>
      <c r="I125" s="16">
        <f t="shared" si="8"/>
        <v>0.23150357995226731</v>
      </c>
      <c r="J125" s="16">
        <f t="shared" si="9"/>
        <v>8.3532219570405727E-2</v>
      </c>
    </row>
    <row r="126" spans="2:10">
      <c r="B126" s="12"/>
      <c r="C126" s="17" t="s">
        <v>1837</v>
      </c>
      <c r="D126" s="26">
        <v>90</v>
      </c>
      <c r="E126" s="26">
        <v>194</v>
      </c>
      <c r="F126" s="26">
        <v>90</v>
      </c>
      <c r="G126" s="26">
        <f t="shared" si="6"/>
        <v>374</v>
      </c>
      <c r="H126" s="16">
        <f t="shared" si="7"/>
        <v>0.24064171122994651</v>
      </c>
      <c r="I126" s="16">
        <f t="shared" si="8"/>
        <v>0.51871657754010692</v>
      </c>
      <c r="J126" s="16">
        <f t="shared" si="9"/>
        <v>0.24064171122994651</v>
      </c>
    </row>
    <row r="127" spans="2:10">
      <c r="B127" s="12"/>
      <c r="C127" s="17" t="s">
        <v>1838</v>
      </c>
      <c r="D127" s="26">
        <v>125</v>
      </c>
      <c r="E127" s="26">
        <v>85</v>
      </c>
      <c r="F127" s="26">
        <v>35</v>
      </c>
      <c r="G127" s="26">
        <f t="shared" si="6"/>
        <v>245</v>
      </c>
      <c r="H127" s="16">
        <f t="shared" si="7"/>
        <v>0.51020408163265307</v>
      </c>
      <c r="I127" s="16">
        <f t="shared" si="8"/>
        <v>0.34693877551020408</v>
      </c>
      <c r="J127" s="16">
        <f t="shared" si="9"/>
        <v>0.14285714285714285</v>
      </c>
    </row>
    <row r="128" spans="2:10">
      <c r="B128" s="12"/>
      <c r="C128" s="17" t="s">
        <v>1839</v>
      </c>
      <c r="D128" s="26">
        <v>141</v>
      </c>
      <c r="E128" s="26">
        <v>423</v>
      </c>
      <c r="F128" s="26">
        <v>98</v>
      </c>
      <c r="G128" s="26">
        <f t="shared" si="6"/>
        <v>662</v>
      </c>
      <c r="H128" s="16">
        <f t="shared" si="7"/>
        <v>0.21299093655589124</v>
      </c>
      <c r="I128" s="16">
        <f t="shared" si="8"/>
        <v>0.63897280966767367</v>
      </c>
      <c r="J128" s="16">
        <f t="shared" si="9"/>
        <v>0.14803625377643503</v>
      </c>
    </row>
    <row r="129" spans="2:10">
      <c r="B129" s="12"/>
      <c r="C129" s="17" t="s">
        <v>1840</v>
      </c>
      <c r="D129" s="26">
        <v>250</v>
      </c>
      <c r="E129" s="26">
        <v>165</v>
      </c>
      <c r="F129" s="26">
        <v>100</v>
      </c>
      <c r="G129" s="26">
        <f t="shared" si="6"/>
        <v>515</v>
      </c>
      <c r="H129" s="16">
        <f t="shared" si="7"/>
        <v>0.4854368932038835</v>
      </c>
      <c r="I129" s="16">
        <f t="shared" si="8"/>
        <v>0.32038834951456313</v>
      </c>
      <c r="J129" s="16">
        <f t="shared" si="9"/>
        <v>0.1941747572815534</v>
      </c>
    </row>
    <row r="130" spans="2:10">
      <c r="B130" s="12"/>
      <c r="C130" s="17" t="s">
        <v>1841</v>
      </c>
      <c r="D130" s="26">
        <v>112</v>
      </c>
      <c r="E130" s="26">
        <v>168</v>
      </c>
      <c r="F130" s="26">
        <v>141</v>
      </c>
      <c r="G130" s="26">
        <f t="shared" si="6"/>
        <v>421</v>
      </c>
      <c r="H130" s="16">
        <f t="shared" si="7"/>
        <v>0.26603325415676959</v>
      </c>
      <c r="I130" s="16">
        <f t="shared" si="8"/>
        <v>0.39904988123515439</v>
      </c>
      <c r="J130" s="16">
        <f t="shared" si="9"/>
        <v>0.33491686460807601</v>
      </c>
    </row>
    <row r="131" spans="2:10">
      <c r="B131" s="12"/>
      <c r="C131" s="17" t="s">
        <v>1842</v>
      </c>
      <c r="D131" s="26">
        <v>192</v>
      </c>
      <c r="E131" s="26">
        <v>182</v>
      </c>
      <c r="F131" s="26">
        <v>111</v>
      </c>
      <c r="G131" s="26">
        <f t="shared" si="6"/>
        <v>485</v>
      </c>
      <c r="H131" s="16">
        <f t="shared" si="7"/>
        <v>0.3958762886597938</v>
      </c>
      <c r="I131" s="16">
        <f t="shared" si="8"/>
        <v>0.37525773195876289</v>
      </c>
      <c r="J131" s="16">
        <f t="shared" si="9"/>
        <v>0.22886597938144329</v>
      </c>
    </row>
    <row r="132" spans="2:10">
      <c r="B132" s="12"/>
      <c r="C132" s="17" t="s">
        <v>1843</v>
      </c>
      <c r="D132" s="26">
        <v>73</v>
      </c>
      <c r="E132" s="26">
        <v>269</v>
      </c>
      <c r="F132" s="26">
        <v>396</v>
      </c>
      <c r="G132" s="26">
        <f t="shared" si="6"/>
        <v>738</v>
      </c>
      <c r="H132" s="16">
        <f t="shared" si="7"/>
        <v>9.8915989159891596E-2</v>
      </c>
      <c r="I132" s="16">
        <f t="shared" si="8"/>
        <v>0.36449864498644985</v>
      </c>
      <c r="J132" s="16">
        <f t="shared" si="9"/>
        <v>0.53658536585365857</v>
      </c>
    </row>
    <row r="133" spans="2:10">
      <c r="B133" s="12"/>
      <c r="C133" s="17" t="s">
        <v>1844</v>
      </c>
      <c r="D133" s="26">
        <v>110</v>
      </c>
      <c r="E133" s="26">
        <v>180</v>
      </c>
      <c r="F133" s="26">
        <v>57</v>
      </c>
      <c r="G133" s="26">
        <f t="shared" si="6"/>
        <v>347</v>
      </c>
      <c r="H133" s="16">
        <f t="shared" si="7"/>
        <v>0.31700288184438041</v>
      </c>
      <c r="I133" s="16">
        <f t="shared" si="8"/>
        <v>0.51873198847262247</v>
      </c>
      <c r="J133" s="16">
        <f t="shared" si="9"/>
        <v>0.16426512968299711</v>
      </c>
    </row>
    <row r="134" spans="2:10">
      <c r="B134" s="12"/>
      <c r="C134" s="11" t="s">
        <v>1845</v>
      </c>
      <c r="D134" s="26">
        <v>193</v>
      </c>
      <c r="E134" s="26">
        <v>146</v>
      </c>
      <c r="F134" s="26">
        <v>96</v>
      </c>
      <c r="G134" s="26">
        <f t="shared" si="6"/>
        <v>435</v>
      </c>
      <c r="H134" s="16">
        <f t="shared" si="7"/>
        <v>0.44367816091954021</v>
      </c>
      <c r="I134" s="16">
        <f t="shared" si="8"/>
        <v>0.335632183908046</v>
      </c>
      <c r="J134" s="16">
        <f t="shared" si="9"/>
        <v>0.22068965517241379</v>
      </c>
    </row>
    <row r="135" spans="2:10">
      <c r="B135" s="12"/>
      <c r="C135" s="11" t="s">
        <v>1846</v>
      </c>
      <c r="D135" s="26">
        <v>107</v>
      </c>
      <c r="E135" s="26">
        <v>250</v>
      </c>
      <c r="F135" s="26">
        <v>166</v>
      </c>
      <c r="G135" s="26">
        <f t="shared" ref="G135:G143" si="10">SUM(D135:F135)</f>
        <v>523</v>
      </c>
      <c r="H135" s="16">
        <f t="shared" ref="H135:H143" si="11">D135/G135</f>
        <v>0.2045889101338432</v>
      </c>
      <c r="I135" s="16">
        <f t="shared" ref="I135:I143" si="12">E135/G135</f>
        <v>0.47801147227533458</v>
      </c>
      <c r="J135" s="16">
        <f t="shared" ref="J135:J143" si="13">F135/G135</f>
        <v>0.31739961759082219</v>
      </c>
    </row>
    <row r="136" spans="2:10">
      <c r="B136" s="12"/>
      <c r="C136" s="11" t="s">
        <v>1847</v>
      </c>
      <c r="D136" s="26">
        <v>137</v>
      </c>
      <c r="E136" s="26">
        <v>483</v>
      </c>
      <c r="F136" s="26">
        <v>43</v>
      </c>
      <c r="G136" s="26">
        <f t="shared" si="10"/>
        <v>663</v>
      </c>
      <c r="H136" s="16">
        <f t="shared" si="11"/>
        <v>0.2066365007541478</v>
      </c>
      <c r="I136" s="16">
        <f t="shared" si="12"/>
        <v>0.72850678733031671</v>
      </c>
      <c r="J136" s="16">
        <f t="shared" si="13"/>
        <v>6.485671191553545E-2</v>
      </c>
    </row>
    <row r="137" spans="2:10">
      <c r="B137" s="12"/>
      <c r="C137" s="11" t="s">
        <v>1848</v>
      </c>
      <c r="D137" s="26">
        <v>187</v>
      </c>
      <c r="E137" s="26">
        <v>264</v>
      </c>
      <c r="F137" s="26">
        <v>243</v>
      </c>
      <c r="G137" s="26">
        <f t="shared" si="10"/>
        <v>694</v>
      </c>
      <c r="H137" s="16">
        <f t="shared" si="11"/>
        <v>0.26945244956772335</v>
      </c>
      <c r="I137" s="16">
        <f t="shared" si="12"/>
        <v>0.3804034582132565</v>
      </c>
      <c r="J137" s="16">
        <f t="shared" si="13"/>
        <v>0.35014409221902015</v>
      </c>
    </row>
    <row r="138" spans="2:10">
      <c r="B138" s="12"/>
      <c r="C138" s="11" t="s">
        <v>1849</v>
      </c>
      <c r="D138" s="26">
        <v>269</v>
      </c>
      <c r="E138" s="26">
        <v>103</v>
      </c>
      <c r="F138" s="26">
        <v>9</v>
      </c>
      <c r="G138" s="26">
        <f t="shared" si="10"/>
        <v>381</v>
      </c>
      <c r="H138" s="16">
        <f t="shared" si="11"/>
        <v>0.70603674540682415</v>
      </c>
      <c r="I138" s="16">
        <f t="shared" si="12"/>
        <v>0.27034120734908135</v>
      </c>
      <c r="J138" s="16">
        <f t="shared" si="13"/>
        <v>2.3622047244094488E-2</v>
      </c>
    </row>
    <row r="139" spans="2:10">
      <c r="B139" s="12"/>
      <c r="C139" s="11" t="s">
        <v>1850</v>
      </c>
      <c r="D139" s="26">
        <v>197</v>
      </c>
      <c r="E139" s="26">
        <v>470</v>
      </c>
      <c r="F139" s="26">
        <v>448</v>
      </c>
      <c r="G139" s="26">
        <f t="shared" si="10"/>
        <v>1115</v>
      </c>
      <c r="H139" s="16">
        <f t="shared" si="11"/>
        <v>0.17668161434977578</v>
      </c>
      <c r="I139" s="16">
        <f t="shared" si="12"/>
        <v>0.42152466367713004</v>
      </c>
      <c r="J139" s="16">
        <f t="shared" si="13"/>
        <v>0.40179372197309415</v>
      </c>
    </row>
    <row r="140" spans="2:10">
      <c r="B140" s="12"/>
      <c r="C140" s="11" t="s">
        <v>1851</v>
      </c>
      <c r="D140" s="26">
        <v>272</v>
      </c>
      <c r="E140" s="26">
        <v>518</v>
      </c>
      <c r="F140" s="26">
        <v>61</v>
      </c>
      <c r="G140" s="26">
        <f t="shared" si="10"/>
        <v>851</v>
      </c>
      <c r="H140" s="16">
        <f t="shared" si="11"/>
        <v>0.31962397179788482</v>
      </c>
      <c r="I140" s="16">
        <f t="shared" si="12"/>
        <v>0.60869565217391308</v>
      </c>
      <c r="J140" s="16">
        <f t="shared" si="13"/>
        <v>7.1680376028202111E-2</v>
      </c>
    </row>
    <row r="141" spans="2:10">
      <c r="B141" s="12"/>
      <c r="C141" s="11" t="s">
        <v>1852</v>
      </c>
      <c r="D141" s="26">
        <v>121</v>
      </c>
      <c r="E141" s="26">
        <v>238</v>
      </c>
      <c r="F141" s="26">
        <v>164</v>
      </c>
      <c r="G141" s="26">
        <f t="shared" si="10"/>
        <v>523</v>
      </c>
      <c r="H141" s="16">
        <f t="shared" si="11"/>
        <v>0.23135755258126195</v>
      </c>
      <c r="I141" s="16">
        <f t="shared" si="12"/>
        <v>0.45506692160611856</v>
      </c>
      <c r="J141" s="16">
        <f t="shared" si="13"/>
        <v>0.31357552581261949</v>
      </c>
    </row>
    <row r="142" spans="2:10">
      <c r="B142" s="12"/>
      <c r="C142" s="11" t="s">
        <v>1853</v>
      </c>
      <c r="D142" s="26">
        <v>368</v>
      </c>
      <c r="E142" s="26">
        <v>152</v>
      </c>
      <c r="F142" s="26">
        <v>164</v>
      </c>
      <c r="G142" s="26">
        <f t="shared" si="10"/>
        <v>684</v>
      </c>
      <c r="H142" s="16">
        <f t="shared" si="11"/>
        <v>0.53801169590643272</v>
      </c>
      <c r="I142" s="16">
        <f t="shared" si="12"/>
        <v>0.22222222222222221</v>
      </c>
      <c r="J142" s="16">
        <f t="shared" si="13"/>
        <v>0.23976608187134502</v>
      </c>
    </row>
    <row r="143" spans="2:10">
      <c r="B143" s="12"/>
      <c r="C143" s="11" t="s">
        <v>1854</v>
      </c>
      <c r="D143" s="26">
        <v>95</v>
      </c>
      <c r="E143" s="26">
        <v>160</v>
      </c>
      <c r="F143" s="26">
        <v>5</v>
      </c>
      <c r="G143" s="26">
        <f t="shared" si="10"/>
        <v>260</v>
      </c>
      <c r="H143" s="16">
        <f t="shared" si="11"/>
        <v>0.36538461538461536</v>
      </c>
      <c r="I143" s="16">
        <f t="shared" si="12"/>
        <v>0.61538461538461542</v>
      </c>
      <c r="J143" s="16">
        <f t="shared" si="13"/>
        <v>1.9230769230769232E-2</v>
      </c>
    </row>
    <row r="144" spans="2:10">
      <c r="B144" s="12"/>
      <c r="C144" s="11" t="s">
        <v>1855</v>
      </c>
      <c r="D144" s="26">
        <v>105</v>
      </c>
      <c r="E144" s="26">
        <v>543</v>
      </c>
      <c r="F144" s="26">
        <v>118</v>
      </c>
      <c r="G144" s="26">
        <f t="shared" ref="G144:G146" si="14">SUM(D144:F144)</f>
        <v>766</v>
      </c>
      <c r="H144" s="16">
        <f t="shared" ref="H144:H146" si="15">D144/G144</f>
        <v>0.13707571801566579</v>
      </c>
      <c r="I144" s="16">
        <f t="shared" ref="I144:I146" si="16">E144/G144</f>
        <v>0.70887728459530031</v>
      </c>
      <c r="J144" s="16">
        <f t="shared" ref="J144:J146" si="17">F144/G144</f>
        <v>0.15404699738903394</v>
      </c>
    </row>
    <row r="145" spans="2:10">
      <c r="B145" s="20" t="s">
        <v>1764</v>
      </c>
      <c r="C145" s="21"/>
      <c r="D145" s="26">
        <v>21321</v>
      </c>
      <c r="E145" s="26">
        <v>26111</v>
      </c>
      <c r="F145" s="26">
        <v>11782</v>
      </c>
      <c r="G145" s="26">
        <f t="shared" si="14"/>
        <v>59214</v>
      </c>
      <c r="H145" s="16">
        <f t="shared" si="15"/>
        <v>0.36006687607660348</v>
      </c>
      <c r="I145" s="16">
        <f t="shared" si="16"/>
        <v>0.44095990812983415</v>
      </c>
      <c r="J145" s="16">
        <f t="shared" si="17"/>
        <v>0.19897321579356234</v>
      </c>
    </row>
    <row r="146" spans="2:10">
      <c r="B146" s="22" t="s">
        <v>306</v>
      </c>
      <c r="C146" s="15"/>
      <c r="D146" s="26">
        <v>57643</v>
      </c>
      <c r="E146" s="26">
        <v>64377</v>
      </c>
      <c r="F146" s="26">
        <v>24002</v>
      </c>
      <c r="G146" s="26">
        <f t="shared" si="14"/>
        <v>146022</v>
      </c>
      <c r="H146" s="16">
        <f t="shared" si="15"/>
        <v>0.39475558477489692</v>
      </c>
      <c r="I146" s="16">
        <f t="shared" si="16"/>
        <v>0.44087192340880144</v>
      </c>
      <c r="J146" s="16">
        <f t="shared" si="17"/>
        <v>0.16437249181630165</v>
      </c>
    </row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24"/>
  <sheetViews>
    <sheetView workbookViewId="0">
      <selection activeCell="B137" sqref="B137"/>
    </sheetView>
  </sheetViews>
  <sheetFormatPr defaultRowHeight="14.4"/>
  <cols>
    <col min="1" max="1" width="33.88671875" customWidth="1"/>
    <col min="2" max="2" width="10.88671875" customWidth="1"/>
    <col min="3" max="3" width="65.33203125" customWidth="1"/>
    <col min="4" max="4" width="10.109375" customWidth="1"/>
    <col min="5" max="5" width="9.109375" customWidth="1"/>
    <col min="6" max="6" width="24.6640625" customWidth="1"/>
    <col min="7" max="9" width="9.109375" customWidth="1"/>
    <col min="12" max="12" width="11.33203125" customWidth="1"/>
  </cols>
  <sheetData>
    <row r="1" spans="1:19">
      <c r="A1" s="1" t="s">
        <v>1856</v>
      </c>
      <c r="B1" s="1"/>
      <c r="C1" s="1"/>
      <c r="D1" s="1"/>
    </row>
    <row r="2" spans="1:19" ht="72">
      <c r="A2" s="18" t="s">
        <v>45</v>
      </c>
      <c r="B2" s="1" t="s">
        <v>1379</v>
      </c>
      <c r="C2" s="1" t="s">
        <v>1757</v>
      </c>
      <c r="D2" s="1" t="s">
        <v>1758</v>
      </c>
      <c r="E2" s="18" t="s">
        <v>42</v>
      </c>
      <c r="F2" s="18" t="s">
        <v>0</v>
      </c>
      <c r="G2" s="18" t="s">
        <v>234</v>
      </c>
      <c r="H2" s="18" t="s">
        <v>257</v>
      </c>
      <c r="I2" s="18" t="s">
        <v>1212</v>
      </c>
      <c r="J2" s="18" t="s">
        <v>1211</v>
      </c>
      <c r="K2" s="18" t="s">
        <v>1210</v>
      </c>
      <c r="L2" s="18" t="s">
        <v>1209</v>
      </c>
      <c r="M2" s="18" t="s">
        <v>1208</v>
      </c>
      <c r="N2" s="1" t="s">
        <v>287</v>
      </c>
      <c r="O2" s="1" t="s">
        <v>303</v>
      </c>
      <c r="P2" s="1" t="s">
        <v>288</v>
      </c>
      <c r="Q2" s="1" t="s">
        <v>310</v>
      </c>
      <c r="R2" s="1" t="s">
        <v>311</v>
      </c>
      <c r="S2" s="1" t="s">
        <v>312</v>
      </c>
    </row>
    <row r="3" spans="1:19" hidden="1">
      <c r="A3" t="s">
        <v>227</v>
      </c>
      <c r="B3" t="s">
        <v>1268</v>
      </c>
      <c r="C3" t="str">
        <f>VLOOKUP(B3,'ODS LU'!$A:$C,3,FALSE)</f>
        <v>RGT:CAMBRIDGE UNIVERSITY HOSPITALS NHS FOUNDATION TRUST</v>
      </c>
      <c r="D3" t="str">
        <f>IF(ISERROR(VLOOKUP(B3,'Tiers LU'!$A$1:$C$59,3,FALSE)),"TIER 3",VLOOKUP(B3,'Tiers LU'!$A$1:$C$59,3,FALSE))</f>
        <v>TIER 1</v>
      </c>
      <c r="E3" t="s">
        <v>436</v>
      </c>
      <c r="F3" t="s">
        <v>1207</v>
      </c>
      <c r="G3" t="s">
        <v>240</v>
      </c>
      <c r="H3" t="s">
        <v>262</v>
      </c>
      <c r="I3">
        <v>198</v>
      </c>
      <c r="J3" t="s">
        <v>1206</v>
      </c>
      <c r="K3" t="s">
        <v>1205</v>
      </c>
      <c r="L3" t="s">
        <v>1204</v>
      </c>
      <c r="M3" t="s">
        <v>1203</v>
      </c>
      <c r="N3" t="str">
        <f>J3</f>
        <v>44 (22.2)</v>
      </c>
      <c r="O3" t="str">
        <f t="shared" ref="O3:P3" si="0">K3</f>
        <v>116 (58.6)</v>
      </c>
      <c r="P3" t="str">
        <f t="shared" si="0"/>
        <v>38 (19.2)</v>
      </c>
      <c r="Q3">
        <f t="shared" ref="Q3:S3" si="1">INT(LEFT(N3,FIND(" (",N3)))</f>
        <v>44</v>
      </c>
      <c r="R3">
        <f t="shared" si="1"/>
        <v>116</v>
      </c>
      <c r="S3">
        <f t="shared" si="1"/>
        <v>38</v>
      </c>
    </row>
    <row r="4" spans="1:19" hidden="1">
      <c r="A4" t="s">
        <v>227</v>
      </c>
      <c r="B4" t="s">
        <v>1268</v>
      </c>
      <c r="C4" t="str">
        <f>VLOOKUP(B4,'ODS LU'!$A:$C,3,FALSE)</f>
        <v>RGT:CAMBRIDGE UNIVERSITY HOSPITALS NHS FOUNDATION TRUST</v>
      </c>
      <c r="D4" t="str">
        <f>IF(ISERROR(VLOOKUP(B4,'Tiers LU'!$A$1:$C$59,3,FALSE)),"TIER 3",VLOOKUP(B4,'Tiers LU'!$A$1:$C$59,3,FALSE))</f>
        <v>TIER 1</v>
      </c>
      <c r="E4" t="s">
        <v>43</v>
      </c>
      <c r="F4" t="s">
        <v>34</v>
      </c>
      <c r="G4" t="s">
        <v>240</v>
      </c>
      <c r="H4" t="s">
        <v>262</v>
      </c>
      <c r="I4">
        <v>168</v>
      </c>
      <c r="J4" t="s">
        <v>1202</v>
      </c>
      <c r="K4" t="s">
        <v>1201</v>
      </c>
      <c r="L4" t="s">
        <v>1200</v>
      </c>
      <c r="M4" t="s">
        <v>1199</v>
      </c>
      <c r="N4" t="str">
        <f t="shared" ref="N4:N67" si="2">J4</f>
        <v>34 (20.2)</v>
      </c>
      <c r="O4" t="str">
        <f t="shared" ref="O4:O67" si="3">K4</f>
        <v>98 (58.3)</v>
      </c>
      <c r="P4" t="str">
        <f t="shared" ref="P4:P67" si="4">L4</f>
        <v>36 (21.4)</v>
      </c>
      <c r="Q4">
        <f t="shared" ref="Q4:Q67" si="5">INT(LEFT(N4,FIND(" (",N4)))</f>
        <v>34</v>
      </c>
      <c r="R4">
        <f t="shared" ref="R4:R67" si="6">INT(LEFT(O4,FIND(" (",O4)))</f>
        <v>98</v>
      </c>
      <c r="S4">
        <f t="shared" ref="S4:S67" si="7">INT(LEFT(P4,FIND(" (",P4)))</f>
        <v>36</v>
      </c>
    </row>
    <row r="5" spans="1:19" hidden="1">
      <c r="A5" t="s">
        <v>100</v>
      </c>
      <c r="B5" t="s">
        <v>1416</v>
      </c>
      <c r="C5" t="str">
        <f>VLOOKUP(B5,'ODS LU'!$A:$C,3,FALSE)</f>
        <v>RCF:AIREDALE NHS FOUNDATION TRUST</v>
      </c>
      <c r="D5" t="str">
        <f>IF(ISERROR(VLOOKUP(B5,'Tiers LU'!$A$1:$C$59,3,FALSE)),"TIER 3",VLOOKUP(B5,'Tiers LU'!$A$1:$C$59,3,FALSE))</f>
        <v>TIER 3</v>
      </c>
      <c r="E5" t="s">
        <v>43</v>
      </c>
      <c r="F5" t="s">
        <v>20</v>
      </c>
      <c r="G5" t="s">
        <v>247</v>
      </c>
      <c r="H5" t="s">
        <v>261</v>
      </c>
      <c r="I5">
        <v>574</v>
      </c>
      <c r="J5" t="s">
        <v>1198</v>
      </c>
      <c r="K5" t="s">
        <v>1197</v>
      </c>
      <c r="L5" t="s">
        <v>1196</v>
      </c>
      <c r="M5" t="s">
        <v>1195</v>
      </c>
      <c r="N5" t="str">
        <f t="shared" si="2"/>
        <v>147 (25.6)</v>
      </c>
      <c r="O5" t="str">
        <f t="shared" si="3"/>
        <v>277 (48.3)</v>
      </c>
      <c r="P5" t="str">
        <f t="shared" si="4"/>
        <v>150 (26.1)</v>
      </c>
      <c r="Q5">
        <f t="shared" si="5"/>
        <v>147</v>
      </c>
      <c r="R5">
        <f t="shared" si="6"/>
        <v>277</v>
      </c>
      <c r="S5">
        <f t="shared" si="7"/>
        <v>150</v>
      </c>
    </row>
    <row r="6" spans="1:19" hidden="1">
      <c r="A6" t="s">
        <v>206</v>
      </c>
      <c r="B6" t="s">
        <v>1526</v>
      </c>
      <c r="C6" t="str">
        <f>VLOOKUP(B6,'ODS LU'!$A:$C,3,FALSE)</f>
        <v>RWP:WORCESTERSHIRE ACUTE HOSPITALS NHS TRUST</v>
      </c>
      <c r="D6" t="str">
        <f>IF(ISERROR(VLOOKUP(B6,'Tiers LU'!$A$1:$C$59,3,FALSE)),"TIER 3",VLOOKUP(B6,'Tiers LU'!$A$1:$C$59,3,FALSE))</f>
        <v>TIER 3</v>
      </c>
      <c r="E6" t="s">
        <v>43</v>
      </c>
      <c r="F6" t="s">
        <v>28</v>
      </c>
      <c r="G6" t="s">
        <v>242</v>
      </c>
      <c r="H6" t="s">
        <v>264</v>
      </c>
      <c r="I6">
        <v>324</v>
      </c>
      <c r="J6" t="s">
        <v>1194</v>
      </c>
      <c r="K6" t="s">
        <v>1193</v>
      </c>
      <c r="L6" t="s">
        <v>1192</v>
      </c>
      <c r="M6" t="s">
        <v>1191</v>
      </c>
      <c r="N6" t="str">
        <f t="shared" si="2"/>
        <v>109 (33.6)</v>
      </c>
      <c r="O6" t="str">
        <f t="shared" si="3"/>
        <v>150 (46.3)</v>
      </c>
      <c r="P6" t="str">
        <f t="shared" si="4"/>
        <v>65 (20.1)</v>
      </c>
      <c r="Q6">
        <f t="shared" si="5"/>
        <v>109</v>
      </c>
      <c r="R6">
        <f t="shared" si="6"/>
        <v>150</v>
      </c>
      <c r="S6">
        <f t="shared" si="7"/>
        <v>65</v>
      </c>
    </row>
    <row r="7" spans="1:19" hidden="1">
      <c r="A7" t="s">
        <v>172</v>
      </c>
      <c r="B7" t="s">
        <v>1407</v>
      </c>
      <c r="C7" t="str">
        <f>VLOOKUP(B7,'ODS LU'!$A:$C,3,FALSE)</f>
        <v>RBL:WIRRAL UNIVERSITY TEACHING HOSPITAL NHS FOUNDATION TRUST</v>
      </c>
      <c r="D7" t="str">
        <f>IF(ISERROR(VLOOKUP(B7,'Tiers LU'!$A$1:$C$59,3,FALSE)),"TIER 3",VLOOKUP(B7,'Tiers LU'!$A$1:$C$59,3,FALSE))</f>
        <v>TIER 3</v>
      </c>
      <c r="E7" t="s">
        <v>43</v>
      </c>
      <c r="F7" t="s">
        <v>26</v>
      </c>
      <c r="G7" t="s">
        <v>246</v>
      </c>
      <c r="H7" t="s">
        <v>258</v>
      </c>
      <c r="I7">
        <v>663</v>
      </c>
      <c r="J7" t="s">
        <v>1190</v>
      </c>
      <c r="K7" t="s">
        <v>1189</v>
      </c>
      <c r="L7" t="s">
        <v>1188</v>
      </c>
      <c r="M7" t="s">
        <v>1187</v>
      </c>
      <c r="N7" t="str">
        <f t="shared" si="2"/>
        <v>137 (20.7)</v>
      </c>
      <c r="O7" t="str">
        <f t="shared" si="3"/>
        <v>483 (72.9)</v>
      </c>
      <c r="P7" t="str">
        <f t="shared" si="4"/>
        <v>43 (6.5)</v>
      </c>
      <c r="Q7">
        <f t="shared" si="5"/>
        <v>137</v>
      </c>
      <c r="R7">
        <f t="shared" si="6"/>
        <v>483</v>
      </c>
      <c r="S7">
        <f t="shared" si="7"/>
        <v>43</v>
      </c>
    </row>
    <row r="8" spans="1:19" hidden="1">
      <c r="A8" t="s">
        <v>207</v>
      </c>
      <c r="B8" t="s">
        <v>1287</v>
      </c>
      <c r="C8" t="str">
        <f>VLOOKUP(B8,'ODS LU'!$A:$C,3,FALSE)</f>
        <v>RAL:ROYAL FREE LONDON NHS FOUNDATION TRUST</v>
      </c>
      <c r="D8" t="str">
        <f>IF(ISERROR(VLOOKUP(B8,'Tiers LU'!$A$1:$C$59,3,FALSE)),"TIER 3",VLOOKUP(B8,'Tiers LU'!$A$1:$C$59,3,FALSE))</f>
        <v>TIER 1</v>
      </c>
      <c r="E8" t="s">
        <v>43</v>
      </c>
      <c r="F8" t="s">
        <v>28</v>
      </c>
      <c r="G8" t="s">
        <v>250</v>
      </c>
      <c r="H8" t="s">
        <v>266</v>
      </c>
      <c r="I8">
        <v>650</v>
      </c>
      <c r="J8" t="s">
        <v>1186</v>
      </c>
      <c r="K8" t="s">
        <v>1185</v>
      </c>
      <c r="L8" t="s">
        <v>1184</v>
      </c>
      <c r="M8" t="s">
        <v>1183</v>
      </c>
      <c r="N8" t="str">
        <f t="shared" si="2"/>
        <v>111 (17.1)</v>
      </c>
      <c r="O8" t="str">
        <f t="shared" si="3"/>
        <v>263 (40.5)</v>
      </c>
      <c r="P8" t="str">
        <f t="shared" si="4"/>
        <v>276 (42.5)</v>
      </c>
      <c r="Q8">
        <f t="shared" si="5"/>
        <v>111</v>
      </c>
      <c r="R8">
        <f t="shared" si="6"/>
        <v>263</v>
      </c>
      <c r="S8">
        <f t="shared" si="7"/>
        <v>276</v>
      </c>
    </row>
    <row r="9" spans="1:19" hidden="1">
      <c r="A9" t="s">
        <v>99</v>
      </c>
      <c r="B9" t="s">
        <v>1433</v>
      </c>
      <c r="C9" t="str">
        <f>VLOOKUP(B9,'ODS LU'!$A:$C,3,FALSE)</f>
        <v>RFF:BARNSLEY HOSPITAL NHS FOUNDATION TRUST</v>
      </c>
      <c r="D9" t="str">
        <f>IF(ISERROR(VLOOKUP(B9,'Tiers LU'!$A$1:$C$59,3,FALSE)),"TIER 3",VLOOKUP(B9,'Tiers LU'!$A$1:$C$59,3,FALSE))</f>
        <v>TIER 3</v>
      </c>
      <c r="E9" t="s">
        <v>426</v>
      </c>
      <c r="F9" t="s">
        <v>731</v>
      </c>
      <c r="G9" t="s">
        <v>254</v>
      </c>
      <c r="H9" t="s">
        <v>261</v>
      </c>
      <c r="I9">
        <v>436</v>
      </c>
      <c r="J9" t="s">
        <v>1182</v>
      </c>
      <c r="K9" t="s">
        <v>1181</v>
      </c>
      <c r="L9" t="s">
        <v>392</v>
      </c>
      <c r="M9" t="s">
        <v>1180</v>
      </c>
      <c r="N9" t="str">
        <f t="shared" si="2"/>
        <v>238 (54.6)</v>
      </c>
      <c r="O9" t="str">
        <f t="shared" si="3"/>
        <v>198 (45.4)</v>
      </c>
      <c r="P9" t="str">
        <f t="shared" si="4"/>
        <v/>
      </c>
      <c r="Q9">
        <f t="shared" si="5"/>
        <v>238</v>
      </c>
      <c r="R9">
        <f t="shared" si="6"/>
        <v>198</v>
      </c>
      <c r="S9">
        <v>0</v>
      </c>
    </row>
    <row r="10" spans="1:19" hidden="1">
      <c r="A10" t="s">
        <v>99</v>
      </c>
      <c r="B10" t="s">
        <v>1433</v>
      </c>
      <c r="C10" t="str">
        <f>VLOOKUP(B10,'ODS LU'!$A:$C,3,FALSE)</f>
        <v>RFF:BARNSLEY HOSPITAL NHS FOUNDATION TRUST</v>
      </c>
      <c r="D10" t="str">
        <f>IF(ISERROR(VLOOKUP(B10,'Tiers LU'!$A$1:$C$59,3,FALSE)),"TIER 3",VLOOKUP(B10,'Tiers LU'!$A$1:$C$59,3,FALSE))</f>
        <v>TIER 3</v>
      </c>
      <c r="E10" t="s">
        <v>43</v>
      </c>
      <c r="F10" t="s">
        <v>19</v>
      </c>
      <c r="G10" t="s">
        <v>254</v>
      </c>
      <c r="H10" t="s">
        <v>261</v>
      </c>
      <c r="I10">
        <v>354</v>
      </c>
      <c r="J10" t="s">
        <v>1179</v>
      </c>
      <c r="K10" t="s">
        <v>1178</v>
      </c>
      <c r="L10" t="s">
        <v>279</v>
      </c>
      <c r="M10" t="s">
        <v>1177</v>
      </c>
      <c r="N10" t="str">
        <f t="shared" si="2"/>
        <v>170 (48.0)</v>
      </c>
      <c r="O10" t="str">
        <f t="shared" si="3"/>
        <v>182 (51.4)</v>
      </c>
      <c r="P10" t="str">
        <f t="shared" si="4"/>
        <v>2 (0.6)</v>
      </c>
      <c r="Q10">
        <f t="shared" si="5"/>
        <v>170</v>
      </c>
      <c r="R10">
        <f t="shared" si="6"/>
        <v>182</v>
      </c>
      <c r="S10">
        <f t="shared" si="7"/>
        <v>2</v>
      </c>
    </row>
    <row r="11" spans="1:19" hidden="1">
      <c r="A11" t="s">
        <v>101</v>
      </c>
      <c r="B11" t="s">
        <v>1423</v>
      </c>
      <c r="C11" t="str">
        <f>VLOOKUP(B11,'ODS LU'!$A:$C,3,FALSE)</f>
        <v>RDD:BASILDON AND THURROCK UNIVERSITY HOSPITALS NHS FOUNDATION TRUST</v>
      </c>
      <c r="D11" t="str">
        <f>IF(ISERROR(VLOOKUP(B11,'Tiers LU'!$A$1:$C$59,3,FALSE)),"TIER 3",VLOOKUP(B11,'Tiers LU'!$A$1:$C$59,3,FALSE))</f>
        <v>TIER 3</v>
      </c>
      <c r="E11" t="s">
        <v>43</v>
      </c>
      <c r="F11" t="s">
        <v>20</v>
      </c>
      <c r="G11" t="s">
        <v>248</v>
      </c>
      <c r="H11" t="s">
        <v>262</v>
      </c>
      <c r="I11">
        <v>467</v>
      </c>
      <c r="J11" t="s">
        <v>1176</v>
      </c>
      <c r="K11" t="s">
        <v>1175</v>
      </c>
      <c r="L11" t="s">
        <v>1174</v>
      </c>
      <c r="M11" t="s">
        <v>1173</v>
      </c>
      <c r="N11" t="str">
        <f t="shared" si="2"/>
        <v>116 (24.8)</v>
      </c>
      <c r="O11" t="str">
        <f t="shared" si="3"/>
        <v>233 (49.9)</v>
      </c>
      <c r="P11" t="str">
        <f t="shared" si="4"/>
        <v>118 (25.3)</v>
      </c>
      <c r="Q11">
        <f t="shared" si="5"/>
        <v>116</v>
      </c>
      <c r="R11">
        <f t="shared" si="6"/>
        <v>233</v>
      </c>
      <c r="S11">
        <f t="shared" si="7"/>
        <v>118</v>
      </c>
    </row>
    <row r="12" spans="1:19" hidden="1">
      <c r="A12" t="s">
        <v>102</v>
      </c>
      <c r="B12" t="s">
        <v>1469</v>
      </c>
      <c r="C12" t="str">
        <f>VLOOKUP(B12,'ODS LU'!$A:$C,3,FALSE)</f>
        <v>RN5:HAMPSHIRE HOSPITALS NHS FOUNDATION TRUST</v>
      </c>
      <c r="D12" t="str">
        <f>IF(ISERROR(VLOOKUP(B12,'Tiers LU'!$A$1:$C$59,3,FALSE)),"TIER 3",VLOOKUP(B12,'Tiers LU'!$A$1:$C$59,3,FALSE))</f>
        <v>TIER 3</v>
      </c>
      <c r="E12" t="s">
        <v>43</v>
      </c>
      <c r="F12" t="s">
        <v>20</v>
      </c>
      <c r="G12" t="s">
        <v>236</v>
      </c>
      <c r="H12" t="s">
        <v>259</v>
      </c>
      <c r="I12">
        <v>690</v>
      </c>
      <c r="J12" t="s">
        <v>1172</v>
      </c>
      <c r="K12" t="s">
        <v>1171</v>
      </c>
      <c r="L12" t="s">
        <v>1170</v>
      </c>
      <c r="M12" t="s">
        <v>1169</v>
      </c>
      <c r="N12" t="str">
        <f t="shared" si="2"/>
        <v>199 (28.8)</v>
      </c>
      <c r="O12" t="str">
        <f t="shared" si="3"/>
        <v>427 (61.9)</v>
      </c>
      <c r="P12" t="str">
        <f t="shared" si="4"/>
        <v>64 (9.3)</v>
      </c>
      <c r="Q12">
        <f t="shared" si="5"/>
        <v>199</v>
      </c>
      <c r="R12">
        <f t="shared" si="6"/>
        <v>427</v>
      </c>
      <c r="S12">
        <f t="shared" si="7"/>
        <v>64</v>
      </c>
    </row>
    <row r="13" spans="1:19" hidden="1">
      <c r="A13" t="s">
        <v>84</v>
      </c>
      <c r="B13" t="s">
        <v>1480</v>
      </c>
      <c r="C13" t="str">
        <f>VLOOKUP(B13,'ODS LU'!$A:$C,3,FALSE)</f>
        <v>RP5:DONCASTER AND BASSETLAW HOSPITALS NHS FOUNDATION TRUST</v>
      </c>
      <c r="D13" t="str">
        <f>IF(ISERROR(VLOOKUP(B13,'Tiers LU'!$A$1:$C$59,3,FALSE)),"TIER 3",VLOOKUP(B13,'Tiers LU'!$A$1:$C$59,3,FALSE))</f>
        <v>TIER 3</v>
      </c>
      <c r="E13" t="s">
        <v>43</v>
      </c>
      <c r="F13" t="s">
        <v>10</v>
      </c>
      <c r="G13" t="s">
        <v>254</v>
      </c>
      <c r="H13" t="s">
        <v>261</v>
      </c>
      <c r="I13">
        <v>220</v>
      </c>
      <c r="J13" t="s">
        <v>1168</v>
      </c>
      <c r="K13" t="s">
        <v>1167</v>
      </c>
      <c r="L13" t="s">
        <v>1166</v>
      </c>
      <c r="M13" t="s">
        <v>1165</v>
      </c>
      <c r="N13" t="str">
        <f t="shared" si="2"/>
        <v>126 (57.3)</v>
      </c>
      <c r="O13" t="str">
        <f t="shared" si="3"/>
        <v>73 (33.2)</v>
      </c>
      <c r="P13" t="str">
        <f t="shared" si="4"/>
        <v>21 (9.5)</v>
      </c>
      <c r="Q13">
        <f t="shared" si="5"/>
        <v>126</v>
      </c>
      <c r="R13">
        <f t="shared" si="6"/>
        <v>73</v>
      </c>
      <c r="S13">
        <f t="shared" si="7"/>
        <v>21</v>
      </c>
    </row>
    <row r="14" spans="1:19" hidden="1">
      <c r="A14" t="s">
        <v>52</v>
      </c>
      <c r="B14" t="s">
        <v>1411</v>
      </c>
      <c r="C14" t="str">
        <f>VLOOKUP(B14,'ODS LU'!$A:$C,3,FALSE)</f>
        <v>RC1:BEDFORD HOSPITAL NHS TRUST</v>
      </c>
      <c r="D14" t="str">
        <f>IF(ISERROR(VLOOKUP(B14,'Tiers LU'!$A$1:$C$59,3,FALSE)),"TIER 3",VLOOKUP(B14,'Tiers LU'!$A$1:$C$59,3,FALSE))</f>
        <v>TIER 3</v>
      </c>
      <c r="E14" t="s">
        <v>43</v>
      </c>
      <c r="F14" t="s">
        <v>4</v>
      </c>
      <c r="G14" t="s">
        <v>239</v>
      </c>
      <c r="H14" t="s">
        <v>262</v>
      </c>
      <c r="I14">
        <v>397</v>
      </c>
      <c r="J14" t="s">
        <v>1164</v>
      </c>
      <c r="K14" t="s">
        <v>1163</v>
      </c>
      <c r="L14" t="s">
        <v>1162</v>
      </c>
      <c r="M14" t="s">
        <v>1161</v>
      </c>
      <c r="N14" t="str">
        <f t="shared" si="2"/>
        <v>69 (17.4)</v>
      </c>
      <c r="O14" t="str">
        <f t="shared" si="3"/>
        <v>146 (36.8)</v>
      </c>
      <c r="P14" t="str">
        <f t="shared" si="4"/>
        <v>182 (45.8)</v>
      </c>
      <c r="Q14">
        <f t="shared" si="5"/>
        <v>69</v>
      </c>
      <c r="R14">
        <f t="shared" si="6"/>
        <v>146</v>
      </c>
      <c r="S14">
        <f t="shared" si="7"/>
        <v>182</v>
      </c>
    </row>
    <row r="15" spans="1:19" hidden="1">
      <c r="A15" t="s">
        <v>103</v>
      </c>
      <c r="B15" t="s">
        <v>1327</v>
      </c>
      <c r="C15" t="str">
        <f>VLOOKUP(B15,'ODS LU'!$A:$C,3,FALSE)</f>
        <v>RR1:HEART OF ENGLAND NHS FOUNDATION TRUST</v>
      </c>
      <c r="D15" t="str">
        <f>IF(ISERROR(VLOOKUP(B15,'Tiers LU'!$A$1:$C$59,3,FALSE)),"TIER 3",VLOOKUP(B15,'Tiers LU'!$A$1:$C$59,3,FALSE))</f>
        <v>TIER 2</v>
      </c>
      <c r="E15" t="s">
        <v>43</v>
      </c>
      <c r="F15" t="s">
        <v>20</v>
      </c>
      <c r="G15" t="s">
        <v>242</v>
      </c>
      <c r="H15" t="s">
        <v>264</v>
      </c>
      <c r="I15">
        <v>1200</v>
      </c>
      <c r="J15" t="s">
        <v>1160</v>
      </c>
      <c r="K15" t="s">
        <v>1159</v>
      </c>
      <c r="L15" t="s">
        <v>1158</v>
      </c>
      <c r="M15" t="s">
        <v>1157</v>
      </c>
      <c r="N15" t="str">
        <f t="shared" si="2"/>
        <v>164 (13.7)</v>
      </c>
      <c r="O15" t="str">
        <f t="shared" si="3"/>
        <v>1,006 (83.8)</v>
      </c>
      <c r="P15" t="str">
        <f t="shared" si="4"/>
        <v>30 (2.5)</v>
      </c>
      <c r="Q15">
        <f t="shared" si="5"/>
        <v>164</v>
      </c>
      <c r="R15">
        <f t="shared" si="6"/>
        <v>1006</v>
      </c>
      <c r="S15">
        <f t="shared" si="7"/>
        <v>30</v>
      </c>
    </row>
    <row r="16" spans="1:19" hidden="1">
      <c r="A16" t="s">
        <v>104</v>
      </c>
      <c r="B16" t="s">
        <v>1311</v>
      </c>
      <c r="C16" t="str">
        <f>VLOOKUP(B16,'ODS LU'!$A:$C,3,FALSE)</f>
        <v>RXL:BLACKPOOL TEACHING HOSPITALS NHS FOUNDATION TRUST</v>
      </c>
      <c r="D16" t="str">
        <f>IF(ISERROR(VLOOKUP(B16,'Tiers LU'!$A$1:$C$59,3,FALSE)),"TIER 3",VLOOKUP(B16,'Tiers LU'!$A$1:$C$59,3,FALSE))</f>
        <v>TIER 2</v>
      </c>
      <c r="E16" t="s">
        <v>43</v>
      </c>
      <c r="F16" t="s">
        <v>20</v>
      </c>
      <c r="G16" t="s">
        <v>255</v>
      </c>
      <c r="H16" t="s">
        <v>258</v>
      </c>
      <c r="I16">
        <v>801</v>
      </c>
      <c r="J16" t="s">
        <v>1156</v>
      </c>
      <c r="K16" t="s">
        <v>1155</v>
      </c>
      <c r="L16" t="s">
        <v>1154</v>
      </c>
      <c r="M16" t="s">
        <v>1153</v>
      </c>
      <c r="N16" t="str">
        <f t="shared" si="2"/>
        <v>351 (43.8)</v>
      </c>
      <c r="O16" t="str">
        <f t="shared" si="3"/>
        <v>419 (52.3)</v>
      </c>
      <c r="P16" t="str">
        <f t="shared" si="4"/>
        <v>31 (3.9)</v>
      </c>
      <c r="Q16">
        <f t="shared" si="5"/>
        <v>351</v>
      </c>
      <c r="R16">
        <f t="shared" si="6"/>
        <v>419</v>
      </c>
      <c r="S16">
        <f t="shared" si="7"/>
        <v>31</v>
      </c>
    </row>
    <row r="17" spans="1:19" hidden="1">
      <c r="A17" t="s">
        <v>165</v>
      </c>
      <c r="B17" t="s">
        <v>1396</v>
      </c>
      <c r="C17" t="str">
        <f>VLOOKUP(B17,'ODS LU'!$A:$C,3,FALSE)</f>
        <v>RAE:BRADFORD TEACHING HOSPITALS NHS FOUNDATION TRUST</v>
      </c>
      <c r="D17" t="str">
        <f>IF(ISERROR(VLOOKUP(B17,'Tiers LU'!$A$1:$C$59,3,FALSE)),"TIER 3",VLOOKUP(B17,'Tiers LU'!$A$1:$C$59,3,FALSE))</f>
        <v>TIER 3</v>
      </c>
      <c r="E17" t="s">
        <v>43</v>
      </c>
      <c r="F17" t="s">
        <v>24</v>
      </c>
      <c r="G17" t="s">
        <v>247</v>
      </c>
      <c r="H17" t="s">
        <v>261</v>
      </c>
      <c r="I17">
        <v>844</v>
      </c>
      <c r="J17" t="s">
        <v>1152</v>
      </c>
      <c r="K17" t="s">
        <v>1151</v>
      </c>
      <c r="L17" t="s">
        <v>1150</v>
      </c>
      <c r="M17" t="s">
        <v>1149</v>
      </c>
      <c r="N17" t="str">
        <f t="shared" si="2"/>
        <v>280 (33.2)</v>
      </c>
      <c r="O17" t="str">
        <f t="shared" si="3"/>
        <v>349 (41.4)</v>
      </c>
      <c r="P17" t="str">
        <f t="shared" si="4"/>
        <v>215 (25.5)</v>
      </c>
      <c r="Q17">
        <f t="shared" si="5"/>
        <v>280</v>
      </c>
      <c r="R17">
        <f t="shared" si="6"/>
        <v>349</v>
      </c>
      <c r="S17">
        <f t="shared" si="7"/>
        <v>215</v>
      </c>
    </row>
    <row r="18" spans="1:19" hidden="1">
      <c r="A18" t="s">
        <v>219</v>
      </c>
      <c r="B18" t="s">
        <v>1301</v>
      </c>
      <c r="C18" t="str">
        <f>VLOOKUP(B18,'ODS LU'!$A:$C,3,FALSE)</f>
        <v>RA7:UNIVERSITY HOSPITALS BRISTOL NHS FOUNDATION TRUST</v>
      </c>
      <c r="D18" t="str">
        <f>IF(ISERROR(VLOOKUP(B18,'Tiers LU'!$A$1:$C$59,3,FALSE)),"TIER 3",VLOOKUP(B18,'Tiers LU'!$A$1:$C$59,3,FALSE))</f>
        <v>TIER 1</v>
      </c>
      <c r="E18" t="s">
        <v>43</v>
      </c>
      <c r="F18" t="s">
        <v>30</v>
      </c>
      <c r="G18" t="s">
        <v>243</v>
      </c>
      <c r="H18" t="s">
        <v>265</v>
      </c>
      <c r="I18">
        <v>1017</v>
      </c>
      <c r="J18" t="s">
        <v>1148</v>
      </c>
      <c r="K18" t="s">
        <v>1147</v>
      </c>
      <c r="L18" t="s">
        <v>1146</v>
      </c>
      <c r="M18" t="s">
        <v>1145</v>
      </c>
      <c r="N18" t="str">
        <f t="shared" si="2"/>
        <v>209 (20.6)</v>
      </c>
      <c r="O18" t="str">
        <f t="shared" si="3"/>
        <v>634 (62.3)</v>
      </c>
      <c r="P18" t="str">
        <f t="shared" si="4"/>
        <v>174 (17.1)</v>
      </c>
      <c r="Q18">
        <f t="shared" si="5"/>
        <v>209</v>
      </c>
      <c r="R18">
        <f t="shared" si="6"/>
        <v>634</v>
      </c>
      <c r="S18">
        <f t="shared" si="7"/>
        <v>174</v>
      </c>
    </row>
    <row r="19" spans="1:19" hidden="1">
      <c r="A19" t="s">
        <v>105</v>
      </c>
      <c r="B19" t="s">
        <v>1487</v>
      </c>
      <c r="C19" t="str">
        <f>VLOOKUP(B19,'ODS LU'!$A:$C,3,FALSE)</f>
        <v>RQ8:MID ESSEX HOSPITAL SERVICES NHS TRUST</v>
      </c>
      <c r="D19" t="str">
        <f>IF(ISERROR(VLOOKUP(B19,'Tiers LU'!$A$1:$C$59,3,FALSE)),"TIER 3",VLOOKUP(B19,'Tiers LU'!$A$1:$C$59,3,FALSE))</f>
        <v>TIER 3</v>
      </c>
      <c r="E19" t="s">
        <v>43</v>
      </c>
      <c r="F19" t="s">
        <v>20</v>
      </c>
      <c r="G19" t="s">
        <v>248</v>
      </c>
      <c r="H19" t="s">
        <v>262</v>
      </c>
      <c r="I19">
        <v>621</v>
      </c>
      <c r="J19" t="s">
        <v>1144</v>
      </c>
      <c r="K19" t="s">
        <v>1143</v>
      </c>
      <c r="L19" t="s">
        <v>1142</v>
      </c>
      <c r="M19" t="s">
        <v>1141</v>
      </c>
      <c r="N19" t="str">
        <f t="shared" si="2"/>
        <v>118 (19.0)</v>
      </c>
      <c r="O19" t="str">
        <f t="shared" si="3"/>
        <v>493 (79.4)</v>
      </c>
      <c r="P19" t="str">
        <f t="shared" si="4"/>
        <v>10 (1.6)</v>
      </c>
      <c r="Q19">
        <f t="shared" si="5"/>
        <v>118</v>
      </c>
      <c r="R19">
        <f t="shared" si="6"/>
        <v>493</v>
      </c>
      <c r="S19">
        <f t="shared" si="7"/>
        <v>10</v>
      </c>
    </row>
    <row r="20" spans="1:19" hidden="1">
      <c r="A20" t="s">
        <v>106</v>
      </c>
      <c r="B20" t="s">
        <v>1531</v>
      </c>
      <c r="C20" t="str">
        <f>VLOOKUP(B20,'ODS LU'!$A:$C,3,FALSE)</f>
        <v>RWY:CALDERDALE AND HUDDERSFIELD NHS FOUNDATION TRUST</v>
      </c>
      <c r="D20" t="str">
        <f>IF(ISERROR(VLOOKUP(B20,'Tiers LU'!$A$1:$C$59,3,FALSE)),"TIER 3",VLOOKUP(B20,'Tiers LU'!$A$1:$C$59,3,FALSE))</f>
        <v>TIER 3</v>
      </c>
      <c r="E20" t="s">
        <v>43</v>
      </c>
      <c r="F20" t="s">
        <v>20</v>
      </c>
      <c r="G20" t="s">
        <v>247</v>
      </c>
      <c r="H20" t="s">
        <v>261</v>
      </c>
      <c r="I20">
        <v>184</v>
      </c>
      <c r="J20" t="s">
        <v>1140</v>
      </c>
      <c r="K20" t="s">
        <v>1139</v>
      </c>
      <c r="L20" t="s">
        <v>1138</v>
      </c>
      <c r="M20" t="s">
        <v>1137</v>
      </c>
      <c r="N20" t="str">
        <f t="shared" si="2"/>
        <v>85 (46.2)</v>
      </c>
      <c r="O20" t="str">
        <f t="shared" si="3"/>
        <v>73 (39.7)</v>
      </c>
      <c r="P20" t="str">
        <f t="shared" si="4"/>
        <v>26 (14.1)</v>
      </c>
      <c r="Q20">
        <f t="shared" si="5"/>
        <v>85</v>
      </c>
      <c r="R20">
        <f t="shared" si="6"/>
        <v>73</v>
      </c>
      <c r="S20">
        <f t="shared" si="7"/>
        <v>26</v>
      </c>
    </row>
    <row r="21" spans="1:19" hidden="1">
      <c r="A21" t="s">
        <v>88</v>
      </c>
      <c r="B21" t="s">
        <v>1329</v>
      </c>
      <c r="C21" t="str">
        <f>VLOOKUP(B21,'ODS LU'!$A:$C,3,FALSE)</f>
        <v>RWA:HULL AND EAST YORKSHIRE HOSPITALS NHS TRUST</v>
      </c>
      <c r="D21" t="str">
        <f>IF(ISERROR(VLOOKUP(B21,'Tiers LU'!$A$1:$C$59,3,FALSE)),"TIER 3",VLOOKUP(B21,'Tiers LU'!$A$1:$C$59,3,FALSE))</f>
        <v>TIER 2</v>
      </c>
      <c r="E21" t="s">
        <v>503</v>
      </c>
      <c r="F21" t="s">
        <v>1136</v>
      </c>
      <c r="G21" t="s">
        <v>238</v>
      </c>
      <c r="H21" t="s">
        <v>261</v>
      </c>
      <c r="I21">
        <v>823</v>
      </c>
      <c r="J21" t="s">
        <v>1135</v>
      </c>
      <c r="K21" t="s">
        <v>1134</v>
      </c>
      <c r="L21" t="s">
        <v>1133</v>
      </c>
      <c r="M21" t="s">
        <v>1132</v>
      </c>
      <c r="N21" t="str">
        <f t="shared" si="2"/>
        <v>691 (84.0)</v>
      </c>
      <c r="O21" t="str">
        <f t="shared" si="3"/>
        <v>114 (13.9)</v>
      </c>
      <c r="P21" t="str">
        <f t="shared" si="4"/>
        <v>18 (2.2)</v>
      </c>
      <c r="Q21">
        <f t="shared" si="5"/>
        <v>691</v>
      </c>
      <c r="R21">
        <f t="shared" si="6"/>
        <v>114</v>
      </c>
      <c r="S21">
        <f t="shared" si="7"/>
        <v>18</v>
      </c>
    </row>
    <row r="22" spans="1:19" hidden="1">
      <c r="A22" t="s">
        <v>88</v>
      </c>
      <c r="B22" t="s">
        <v>1329</v>
      </c>
      <c r="C22" t="str">
        <f>VLOOKUP(B22,'ODS LU'!$A:$C,3,FALSE)</f>
        <v>RWA:HULL AND EAST YORKSHIRE HOSPITALS NHS TRUST</v>
      </c>
      <c r="D22" t="str">
        <f>IF(ISERROR(VLOOKUP(B22,'Tiers LU'!$A$1:$C$59,3,FALSE)),"TIER 3",VLOOKUP(B22,'Tiers LU'!$A$1:$C$59,3,FALSE))</f>
        <v>TIER 2</v>
      </c>
      <c r="E22" t="s">
        <v>43</v>
      </c>
      <c r="F22" t="s">
        <v>12</v>
      </c>
      <c r="G22" t="s">
        <v>238</v>
      </c>
      <c r="H22" t="s">
        <v>261</v>
      </c>
      <c r="I22">
        <v>660</v>
      </c>
      <c r="J22" t="s">
        <v>1131</v>
      </c>
      <c r="K22" t="s">
        <v>1130</v>
      </c>
      <c r="L22" t="s">
        <v>1129</v>
      </c>
      <c r="M22" t="s">
        <v>1128</v>
      </c>
      <c r="N22" t="str">
        <f t="shared" si="2"/>
        <v>582 (88.2)</v>
      </c>
      <c r="O22" t="str">
        <f t="shared" si="3"/>
        <v>68 (10.3)</v>
      </c>
      <c r="P22" t="str">
        <f t="shared" si="4"/>
        <v>10 (1.5)</v>
      </c>
      <c r="Q22">
        <f t="shared" si="5"/>
        <v>582</v>
      </c>
      <c r="R22">
        <f t="shared" si="6"/>
        <v>68</v>
      </c>
      <c r="S22">
        <f t="shared" si="7"/>
        <v>10</v>
      </c>
    </row>
    <row r="23" spans="1:19" hidden="1">
      <c r="A23" t="s">
        <v>107</v>
      </c>
      <c r="B23" t="s">
        <v>1392</v>
      </c>
      <c r="C23" t="str">
        <f>VLOOKUP(B23,'ODS LU'!$A:$C,3,FALSE)</f>
        <v>R1K:LONDON NORTH WEST HEALTHCARE NHS TRUST</v>
      </c>
      <c r="D23" t="str">
        <f>IF(ISERROR(VLOOKUP(B23,'Tiers LU'!$A$1:$C$59,3,FALSE)),"TIER 3",VLOOKUP(B23,'Tiers LU'!$A$1:$C$59,3,FALSE))</f>
        <v>TIER 3</v>
      </c>
      <c r="E23" t="s">
        <v>43</v>
      </c>
      <c r="F23" t="s">
        <v>20</v>
      </c>
      <c r="G23" t="s">
        <v>249</v>
      </c>
      <c r="H23" t="s">
        <v>266</v>
      </c>
      <c r="I23">
        <v>60</v>
      </c>
      <c r="J23" t="s">
        <v>1127</v>
      </c>
      <c r="K23" t="s">
        <v>1126</v>
      </c>
      <c r="L23" t="s">
        <v>1125</v>
      </c>
      <c r="M23" t="s">
        <v>1124</v>
      </c>
      <c r="N23" t="str">
        <f t="shared" si="2"/>
        <v>27 (45.0)</v>
      </c>
      <c r="O23" t="str">
        <f t="shared" si="3"/>
        <v>28 (46.7)</v>
      </c>
      <c r="P23" t="str">
        <f t="shared" si="4"/>
        <v>5 (8.3)</v>
      </c>
      <c r="Q23">
        <f t="shared" si="5"/>
        <v>27</v>
      </c>
      <c r="R23">
        <f t="shared" si="6"/>
        <v>28</v>
      </c>
      <c r="S23">
        <f t="shared" si="7"/>
        <v>5</v>
      </c>
    </row>
    <row r="24" spans="1:19" hidden="1">
      <c r="A24" t="s">
        <v>90</v>
      </c>
      <c r="B24" t="s">
        <v>1276</v>
      </c>
      <c r="C24" t="str">
        <f>VLOOKUP(B24,'ODS LU'!$A:$C,3,FALSE)</f>
        <v>RYJ:IMPERIAL COLLEGE HEALTHCARE NHS TRUST</v>
      </c>
      <c r="D24" t="str">
        <f>IF(ISERROR(VLOOKUP(B24,'Tiers LU'!$A$1:$C$59,3,FALSE)),"TIER 3",VLOOKUP(B24,'Tiers LU'!$A$1:$C$59,3,FALSE))</f>
        <v>TIER 1</v>
      </c>
      <c r="E24" t="s">
        <v>44</v>
      </c>
      <c r="F24" t="s">
        <v>13</v>
      </c>
      <c r="G24" t="s">
        <v>249</v>
      </c>
      <c r="H24" t="s">
        <v>266</v>
      </c>
      <c r="I24">
        <v>614</v>
      </c>
      <c r="J24" t="s">
        <v>1123</v>
      </c>
      <c r="K24" t="s">
        <v>1122</v>
      </c>
      <c r="L24" t="s">
        <v>1121</v>
      </c>
      <c r="M24" t="s">
        <v>1120</v>
      </c>
      <c r="N24" t="str">
        <f t="shared" si="2"/>
        <v>232 (37.8)</v>
      </c>
      <c r="O24" t="str">
        <f t="shared" si="3"/>
        <v>336 (54.7)</v>
      </c>
      <c r="P24" t="str">
        <f t="shared" si="4"/>
        <v>46 (7.5)</v>
      </c>
      <c r="Q24">
        <f t="shared" si="5"/>
        <v>232</v>
      </c>
      <c r="R24">
        <f t="shared" si="6"/>
        <v>336</v>
      </c>
      <c r="S24">
        <f t="shared" si="7"/>
        <v>46</v>
      </c>
    </row>
    <row r="25" spans="1:19" hidden="1">
      <c r="A25" t="s">
        <v>59</v>
      </c>
      <c r="B25" t="s">
        <v>1391</v>
      </c>
      <c r="C25" t="str">
        <f>VLOOKUP(B25,'ODS LU'!$A:$C,3,FALSE)</f>
        <v>R1J:GLOUCESTERSHIRE CARE SERVICES NHS TRUST</v>
      </c>
      <c r="D25" t="str">
        <f>IF(ISERROR(VLOOKUP(B25,'Tiers LU'!$A$1:$C$59,3,FALSE)),"TIER 3",VLOOKUP(B25,'Tiers LU'!$A$1:$C$59,3,FALSE))</f>
        <v>TIER 3</v>
      </c>
      <c r="E25" t="s">
        <v>43</v>
      </c>
      <c r="F25" t="s">
        <v>8</v>
      </c>
      <c r="G25" t="s">
        <v>243</v>
      </c>
      <c r="H25" t="s">
        <v>265</v>
      </c>
      <c r="I25">
        <v>285</v>
      </c>
      <c r="J25" t="s">
        <v>268</v>
      </c>
      <c r="K25" t="s">
        <v>273</v>
      </c>
      <c r="L25" t="s">
        <v>278</v>
      </c>
      <c r="M25" t="s">
        <v>1119</v>
      </c>
      <c r="N25" t="str">
        <f t="shared" si="2"/>
        <v>157 (55.1)</v>
      </c>
      <c r="O25" t="str">
        <f t="shared" si="3"/>
        <v>107 (37.5)</v>
      </c>
      <c r="P25" t="str">
        <f t="shared" si="4"/>
        <v>21 (7.4)</v>
      </c>
      <c r="Q25">
        <f t="shared" si="5"/>
        <v>157</v>
      </c>
      <c r="R25">
        <f t="shared" si="6"/>
        <v>107</v>
      </c>
      <c r="S25">
        <f t="shared" si="7"/>
        <v>21</v>
      </c>
    </row>
    <row r="26" spans="1:19" hidden="1">
      <c r="A26" t="s">
        <v>108</v>
      </c>
      <c r="B26" t="s">
        <v>1435</v>
      </c>
      <c r="C26" t="str">
        <f>VLOOKUP(B26,'ODS LU'!$A:$C,3,FALSE)</f>
        <v>RFS:CHESTERFIELD ROYAL HOSPITAL NHS FOUNDATION TRUST</v>
      </c>
      <c r="D26" t="str">
        <f>IF(ISERROR(VLOOKUP(B26,'Tiers LU'!$A$1:$C$59,3,FALSE)),"TIER 3",VLOOKUP(B26,'Tiers LU'!$A$1:$C$59,3,FALSE))</f>
        <v>TIER 3</v>
      </c>
      <c r="E26" t="s">
        <v>426</v>
      </c>
      <c r="F26" t="s">
        <v>446</v>
      </c>
      <c r="G26" t="s">
        <v>254</v>
      </c>
      <c r="H26" t="s">
        <v>260</v>
      </c>
      <c r="I26">
        <v>851</v>
      </c>
      <c r="J26" t="s">
        <v>1118</v>
      </c>
      <c r="K26" t="s">
        <v>1117</v>
      </c>
      <c r="L26" t="s">
        <v>1116</v>
      </c>
      <c r="M26" t="s">
        <v>1115</v>
      </c>
      <c r="N26" t="str">
        <f t="shared" si="2"/>
        <v>546 (64.2)</v>
      </c>
      <c r="O26" t="str">
        <f t="shared" si="3"/>
        <v>233 (27.4)</v>
      </c>
      <c r="P26" t="str">
        <f t="shared" si="4"/>
        <v>72 (8.5)</v>
      </c>
      <c r="Q26">
        <f t="shared" si="5"/>
        <v>546</v>
      </c>
      <c r="R26">
        <f t="shared" si="6"/>
        <v>233</v>
      </c>
      <c r="S26">
        <f t="shared" si="7"/>
        <v>72</v>
      </c>
    </row>
    <row r="27" spans="1:19" hidden="1">
      <c r="A27" t="s">
        <v>108</v>
      </c>
      <c r="B27" t="s">
        <v>1435</v>
      </c>
      <c r="C27" t="str">
        <f>VLOOKUP(B27,'ODS LU'!$A:$C,3,FALSE)</f>
        <v>RFS:CHESTERFIELD ROYAL HOSPITAL NHS FOUNDATION TRUST</v>
      </c>
      <c r="D27" t="str">
        <f>IF(ISERROR(VLOOKUP(B27,'Tiers LU'!$A$1:$C$59,3,FALSE)),"TIER 3",VLOOKUP(B27,'Tiers LU'!$A$1:$C$59,3,FALSE))</f>
        <v>TIER 3</v>
      </c>
      <c r="E27" t="s">
        <v>43</v>
      </c>
      <c r="F27" t="s">
        <v>20</v>
      </c>
      <c r="G27" t="s">
        <v>254</v>
      </c>
      <c r="H27" t="s">
        <v>260</v>
      </c>
      <c r="I27">
        <v>309</v>
      </c>
      <c r="J27" t="s">
        <v>1114</v>
      </c>
      <c r="K27" t="s">
        <v>383</v>
      </c>
      <c r="L27" t="s">
        <v>1113</v>
      </c>
      <c r="M27" t="s">
        <v>1112</v>
      </c>
      <c r="N27" t="str">
        <f t="shared" si="2"/>
        <v>220 (71.2)</v>
      </c>
      <c r="O27" t="str">
        <f t="shared" si="3"/>
        <v>69 (22.3)</v>
      </c>
      <c r="P27" t="str">
        <f t="shared" si="4"/>
        <v>20 (6.5)</v>
      </c>
      <c r="Q27">
        <f t="shared" si="5"/>
        <v>220</v>
      </c>
      <c r="R27">
        <f t="shared" si="6"/>
        <v>69</v>
      </c>
      <c r="S27">
        <f t="shared" si="7"/>
        <v>20</v>
      </c>
    </row>
    <row r="28" spans="1:19">
      <c r="A28" t="s">
        <v>173</v>
      </c>
      <c r="B28" t="s">
        <v>1331</v>
      </c>
      <c r="C28" t="str">
        <f>VLOOKUP(B28,'ODS LU'!$A:$C,3,FALSE)</f>
        <v>RXN:LANCASHIRE TEACHING HOSPITALS NHS FOUNDATION TRUST</v>
      </c>
      <c r="D28" t="str">
        <f>IF(ISERROR(VLOOKUP(B28,'Tiers LU'!$A$1:$C$59,3,FALSE)),"TIER 3",VLOOKUP(B28,'Tiers LU'!$A$1:$C$59,3,FALSE))</f>
        <v>TIER 2</v>
      </c>
      <c r="E28" t="s">
        <v>43</v>
      </c>
      <c r="F28" t="s">
        <v>26</v>
      </c>
      <c r="G28" t="s">
        <v>255</v>
      </c>
      <c r="H28" t="s">
        <v>258</v>
      </c>
      <c r="I28">
        <v>123</v>
      </c>
      <c r="J28" t="s">
        <v>1111</v>
      </c>
      <c r="K28" t="s">
        <v>1110</v>
      </c>
      <c r="L28" t="s">
        <v>1109</v>
      </c>
      <c r="M28" t="s">
        <v>1108</v>
      </c>
      <c r="N28" t="str">
        <f t="shared" si="2"/>
        <v>42 (34.1)</v>
      </c>
      <c r="O28" t="str">
        <f t="shared" si="3"/>
        <v>50 (40.7)</v>
      </c>
      <c r="P28" t="str">
        <f t="shared" si="4"/>
        <v>31 (25.2)</v>
      </c>
      <c r="Q28">
        <f t="shared" si="5"/>
        <v>42</v>
      </c>
      <c r="R28">
        <f t="shared" si="6"/>
        <v>50</v>
      </c>
      <c r="S28">
        <f t="shared" si="7"/>
        <v>31</v>
      </c>
    </row>
    <row r="29" spans="1:19" hidden="1">
      <c r="A29" t="s">
        <v>109</v>
      </c>
      <c r="B29" t="s">
        <v>1284</v>
      </c>
      <c r="C29" t="str">
        <f>VLOOKUP(B29,'ODS LU'!$A:$C,3,FALSE)</f>
        <v>RTH:OXFORD UNIVERSITY HOSPITALS NHS FOUNDATION TRUST</v>
      </c>
      <c r="D29" t="str">
        <f>IF(ISERROR(VLOOKUP(B29,'Tiers LU'!$A$1:$C$59,3,FALSE)),"TIER 3",VLOOKUP(B29,'Tiers LU'!$A$1:$C$59,3,FALSE))</f>
        <v>TIER 1</v>
      </c>
      <c r="E29" t="s">
        <v>43</v>
      </c>
      <c r="F29" t="s">
        <v>20</v>
      </c>
      <c r="G29" t="s">
        <v>236</v>
      </c>
      <c r="H29" t="s">
        <v>259</v>
      </c>
      <c r="I29">
        <v>566</v>
      </c>
      <c r="J29" t="s">
        <v>1107</v>
      </c>
      <c r="K29" t="s">
        <v>1106</v>
      </c>
      <c r="L29" t="s">
        <v>285</v>
      </c>
      <c r="M29" t="s">
        <v>1105</v>
      </c>
      <c r="N29" t="str">
        <f t="shared" si="2"/>
        <v>493 (87.1)</v>
      </c>
      <c r="O29" t="str">
        <f t="shared" si="3"/>
        <v>60 (10.6)</v>
      </c>
      <c r="P29" t="str">
        <f t="shared" si="4"/>
        <v>13 (2.3)</v>
      </c>
      <c r="Q29">
        <f t="shared" si="5"/>
        <v>493</v>
      </c>
      <c r="R29">
        <f t="shared" si="6"/>
        <v>60</v>
      </c>
      <c r="S29">
        <f t="shared" si="7"/>
        <v>13</v>
      </c>
    </row>
    <row r="30" spans="1:19" hidden="1">
      <c r="A30" t="s">
        <v>56</v>
      </c>
      <c r="B30" t="s">
        <v>1545</v>
      </c>
      <c r="C30" t="str">
        <f>VLOOKUP(B30,'ODS LU'!$A:$C,3,FALSE)</f>
        <v>RXK:SANDWELL AND WEST BIRMINGHAM HOSPITALS NHS TRUST</v>
      </c>
      <c r="D30" t="str">
        <f>IF(ISERROR(VLOOKUP(B30,'Tiers LU'!$A$1:$C$59,3,FALSE)),"TIER 3",VLOOKUP(B30,'Tiers LU'!$A$1:$C$59,3,FALSE))</f>
        <v>TIER 3</v>
      </c>
      <c r="E30" t="s">
        <v>43</v>
      </c>
      <c r="F30" t="s">
        <v>7</v>
      </c>
      <c r="G30" t="s">
        <v>242</v>
      </c>
      <c r="H30" t="s">
        <v>264</v>
      </c>
      <c r="I30">
        <v>584</v>
      </c>
      <c r="J30" t="s">
        <v>1104</v>
      </c>
      <c r="K30" t="s">
        <v>1103</v>
      </c>
      <c r="L30" t="s">
        <v>1102</v>
      </c>
      <c r="M30" t="s">
        <v>1101</v>
      </c>
      <c r="N30" t="str">
        <f t="shared" si="2"/>
        <v>193 (33.0)</v>
      </c>
      <c r="O30" t="str">
        <f t="shared" si="3"/>
        <v>372 (63.7)</v>
      </c>
      <c r="P30" t="str">
        <f t="shared" si="4"/>
        <v>19 (3.3)</v>
      </c>
      <c r="Q30">
        <f t="shared" si="5"/>
        <v>193</v>
      </c>
      <c r="R30">
        <f t="shared" si="6"/>
        <v>372</v>
      </c>
      <c r="S30">
        <f t="shared" si="7"/>
        <v>19</v>
      </c>
    </row>
    <row r="31" spans="1:19" hidden="1">
      <c r="A31" t="s">
        <v>110</v>
      </c>
      <c r="B31" t="s">
        <v>1424</v>
      </c>
      <c r="C31" t="str">
        <f>VLOOKUP(B31,'ODS LU'!$A:$C,3,FALSE)</f>
        <v>RDE:COLCHESTER HOSPITAL UNIVERSITY NHS FOUNDATION TRUST</v>
      </c>
      <c r="D31" t="str">
        <f>IF(ISERROR(VLOOKUP(B31,'Tiers LU'!$A$1:$C$59,3,FALSE)),"TIER 3",VLOOKUP(B31,'Tiers LU'!$A$1:$C$59,3,FALSE))</f>
        <v>TIER 3</v>
      </c>
      <c r="E31" t="s">
        <v>43</v>
      </c>
      <c r="F31" t="s">
        <v>20</v>
      </c>
      <c r="G31" t="s">
        <v>248</v>
      </c>
      <c r="H31" t="s">
        <v>262</v>
      </c>
      <c r="I31">
        <v>511</v>
      </c>
      <c r="J31" t="s">
        <v>1100</v>
      </c>
      <c r="K31" t="s">
        <v>1099</v>
      </c>
      <c r="L31" t="s">
        <v>1098</v>
      </c>
      <c r="M31" t="s">
        <v>1097</v>
      </c>
      <c r="N31" t="str">
        <f t="shared" si="2"/>
        <v>136 (26.6)</v>
      </c>
      <c r="O31" t="str">
        <f t="shared" si="3"/>
        <v>218 (42.7)</v>
      </c>
      <c r="P31" t="str">
        <f t="shared" si="4"/>
        <v>157 (30.7)</v>
      </c>
      <c r="Q31">
        <f t="shared" si="5"/>
        <v>136</v>
      </c>
      <c r="R31">
        <f t="shared" si="6"/>
        <v>218</v>
      </c>
      <c r="S31">
        <f t="shared" si="7"/>
        <v>157</v>
      </c>
    </row>
    <row r="32" spans="1:19" hidden="1">
      <c r="A32" t="s">
        <v>111</v>
      </c>
      <c r="B32" t="s">
        <v>1540</v>
      </c>
      <c r="C32" t="str">
        <f>VLOOKUP(B32,'ODS LU'!$A:$C,3,FALSE)</f>
        <v>RXC:EAST SUSSEX HEALTHCARE NHS TRUST</v>
      </c>
      <c r="D32" t="str">
        <f>IF(ISERROR(VLOOKUP(B32,'Tiers LU'!$A$1:$C$59,3,FALSE)),"TIER 3",VLOOKUP(B32,'Tiers LU'!$A$1:$C$59,3,FALSE))</f>
        <v>TIER 3</v>
      </c>
      <c r="E32" t="s">
        <v>43</v>
      </c>
      <c r="F32" t="s">
        <v>20</v>
      </c>
      <c r="G32" t="s">
        <v>252</v>
      </c>
      <c r="H32" t="s">
        <v>267</v>
      </c>
      <c r="I32">
        <v>464</v>
      </c>
      <c r="J32" t="s">
        <v>1096</v>
      </c>
      <c r="K32" t="s">
        <v>1095</v>
      </c>
      <c r="L32" t="s">
        <v>1094</v>
      </c>
      <c r="M32" t="s">
        <v>1093</v>
      </c>
      <c r="N32" t="str">
        <f t="shared" si="2"/>
        <v>214 (46.1)</v>
      </c>
      <c r="O32" t="str">
        <f t="shared" si="3"/>
        <v>145 (31.3)</v>
      </c>
      <c r="P32" t="str">
        <f t="shared" si="4"/>
        <v>105 (22.6)</v>
      </c>
      <c r="Q32">
        <f t="shared" si="5"/>
        <v>214</v>
      </c>
      <c r="R32">
        <f t="shared" si="6"/>
        <v>145</v>
      </c>
      <c r="S32">
        <f t="shared" si="7"/>
        <v>105</v>
      </c>
    </row>
    <row r="33" spans="1:19" hidden="1">
      <c r="A33" t="s">
        <v>112</v>
      </c>
      <c r="B33" t="s">
        <v>1453</v>
      </c>
      <c r="C33" t="str">
        <f>VLOOKUP(B33,'ODS LU'!$A:$C,3,FALSE)</f>
        <v>RJR:COUNTESS OF CHESTER HOSPITAL NHS FOUNDATION TRUST</v>
      </c>
      <c r="D33" t="str">
        <f>IF(ISERROR(VLOOKUP(B33,'Tiers LU'!$A$1:$C$59,3,FALSE)),"TIER 3",VLOOKUP(B33,'Tiers LU'!$A$1:$C$59,3,FALSE))</f>
        <v>TIER 3</v>
      </c>
      <c r="E33" t="s">
        <v>43</v>
      </c>
      <c r="F33" t="s">
        <v>20</v>
      </c>
      <c r="G33" t="s">
        <v>246</v>
      </c>
      <c r="H33" t="s">
        <v>258</v>
      </c>
      <c r="I33">
        <v>670</v>
      </c>
      <c r="J33" t="s">
        <v>1092</v>
      </c>
      <c r="K33" t="s">
        <v>1091</v>
      </c>
      <c r="L33" t="s">
        <v>1090</v>
      </c>
      <c r="M33" t="s">
        <v>1089</v>
      </c>
      <c r="N33" t="str">
        <f t="shared" si="2"/>
        <v>301 (44.9)</v>
      </c>
      <c r="O33" t="str">
        <f t="shared" si="3"/>
        <v>220 (32.8)</v>
      </c>
      <c r="P33" t="str">
        <f t="shared" si="4"/>
        <v>149 (22.2)</v>
      </c>
      <c r="Q33">
        <f t="shared" si="5"/>
        <v>301</v>
      </c>
      <c r="R33">
        <f t="shared" si="6"/>
        <v>220</v>
      </c>
      <c r="S33">
        <f t="shared" si="7"/>
        <v>149</v>
      </c>
    </row>
    <row r="34" spans="1:19" hidden="1">
      <c r="A34" t="s">
        <v>1088</v>
      </c>
      <c r="B34" t="s">
        <v>1377</v>
      </c>
      <c r="C34" t="str">
        <f>VLOOKUP(B34,'ODS LU'!$A:$C,3,FALSE)</f>
        <v>RJE:UNIVERSITY HOSPITALS OF NORTH MIDLANDS NHS TRUST</v>
      </c>
      <c r="D34" t="str">
        <f>IF(ISERROR(VLOOKUP(B34,'Tiers LU'!$A$1:$C$59,3,FALSE)),"TIER 3",VLOOKUP(B34,'Tiers LU'!$A$1:$C$59,3,FALSE))</f>
        <v>TIER 2</v>
      </c>
      <c r="E34" t="s">
        <v>426</v>
      </c>
      <c r="F34" t="s">
        <v>9</v>
      </c>
      <c r="G34" t="s">
        <v>253</v>
      </c>
      <c r="H34" t="s">
        <v>264</v>
      </c>
      <c r="I34">
        <v>365</v>
      </c>
      <c r="J34" t="s">
        <v>1087</v>
      </c>
      <c r="K34" t="s">
        <v>1086</v>
      </c>
      <c r="L34" t="s">
        <v>1085</v>
      </c>
      <c r="M34" t="s">
        <v>1084</v>
      </c>
      <c r="N34" t="str">
        <f t="shared" si="2"/>
        <v>85 (23.3)</v>
      </c>
      <c r="O34" t="str">
        <f t="shared" si="3"/>
        <v>170 (46.6)</v>
      </c>
      <c r="P34" t="str">
        <f t="shared" si="4"/>
        <v>110 (30.1)</v>
      </c>
      <c r="Q34">
        <f t="shared" si="5"/>
        <v>85</v>
      </c>
      <c r="R34">
        <f t="shared" si="6"/>
        <v>170</v>
      </c>
      <c r="S34">
        <f t="shared" si="7"/>
        <v>110</v>
      </c>
    </row>
    <row r="35" spans="1:19" hidden="1">
      <c r="A35" t="s">
        <v>60</v>
      </c>
      <c r="B35" t="s">
        <v>1446</v>
      </c>
      <c r="C35" t="str">
        <f>VLOOKUP(B35,'ODS LU'!$A:$C,3,FALSE)</f>
        <v>RJ6:CROYDON HEALTH SERVICES NHS TRUST</v>
      </c>
      <c r="D35" t="str">
        <f>IF(ISERROR(VLOOKUP(B35,'Tiers LU'!$A$1:$C$59,3,FALSE)),"TIER 3",VLOOKUP(B35,'Tiers LU'!$A$1:$C$59,3,FALSE))</f>
        <v>TIER 3</v>
      </c>
      <c r="E35" t="s">
        <v>43</v>
      </c>
      <c r="F35" t="s">
        <v>9</v>
      </c>
      <c r="G35" t="s">
        <v>244</v>
      </c>
      <c r="H35" t="s">
        <v>266</v>
      </c>
      <c r="I35">
        <v>416</v>
      </c>
      <c r="J35" t="s">
        <v>1083</v>
      </c>
      <c r="K35" t="s">
        <v>1082</v>
      </c>
      <c r="L35" t="s">
        <v>1081</v>
      </c>
      <c r="M35" t="s">
        <v>1080</v>
      </c>
      <c r="N35" t="str">
        <f t="shared" si="2"/>
        <v>128 (30.8)</v>
      </c>
      <c r="O35" t="str">
        <f t="shared" si="3"/>
        <v>199 (47.8)</v>
      </c>
      <c r="P35" t="str">
        <f t="shared" si="4"/>
        <v>89 (21.4)</v>
      </c>
      <c r="Q35">
        <f t="shared" si="5"/>
        <v>128</v>
      </c>
      <c r="R35">
        <f t="shared" si="6"/>
        <v>199</v>
      </c>
      <c r="S35">
        <f t="shared" si="7"/>
        <v>89</v>
      </c>
    </row>
    <row r="36" spans="1:19" hidden="1">
      <c r="A36" t="s">
        <v>208</v>
      </c>
      <c r="B36" t="s">
        <v>1473</v>
      </c>
      <c r="C36" t="str">
        <f>VLOOKUP(B36,'ODS LU'!$A:$C,3,FALSE)</f>
        <v>RNL:NORTH CUMBRIA UNIVERSITY HOSPITALS NHS TRUST</v>
      </c>
      <c r="D36" t="str">
        <f>IF(ISERROR(VLOOKUP(B36,'Tiers LU'!$A$1:$C$59,3,FALSE)),"TIER 3",VLOOKUP(B36,'Tiers LU'!$A$1:$C$59,3,FALSE))</f>
        <v>TIER 3</v>
      </c>
      <c r="E36" t="s">
        <v>43</v>
      </c>
      <c r="F36" t="s">
        <v>28</v>
      </c>
      <c r="G36" t="s">
        <v>241</v>
      </c>
      <c r="H36" t="s">
        <v>263</v>
      </c>
      <c r="I36">
        <v>622</v>
      </c>
      <c r="J36" t="s">
        <v>1079</v>
      </c>
      <c r="K36" t="s">
        <v>1078</v>
      </c>
      <c r="L36" t="s">
        <v>1077</v>
      </c>
      <c r="M36" t="s">
        <v>1076</v>
      </c>
      <c r="N36" t="str">
        <f t="shared" si="2"/>
        <v>575 (92.4)</v>
      </c>
      <c r="O36" t="str">
        <f t="shared" si="3"/>
        <v>34 (5.5)</v>
      </c>
      <c r="P36" t="str">
        <f t="shared" si="4"/>
        <v>13 (2.1)</v>
      </c>
      <c r="Q36">
        <f t="shared" si="5"/>
        <v>575</v>
      </c>
      <c r="R36">
        <f t="shared" si="6"/>
        <v>34</v>
      </c>
      <c r="S36">
        <f t="shared" si="7"/>
        <v>13</v>
      </c>
    </row>
    <row r="37" spans="1:19" hidden="1">
      <c r="A37" t="s">
        <v>166</v>
      </c>
      <c r="B37" t="s">
        <v>1470</v>
      </c>
      <c r="C37" t="str">
        <f>VLOOKUP(B37,'ODS LU'!$A:$C,3,FALSE)</f>
        <v>RN7:DARTFORD AND GRAVESHAM NHS TRUST</v>
      </c>
      <c r="D37" t="str">
        <f>IF(ISERROR(VLOOKUP(B37,'Tiers LU'!$A$1:$C$59,3,FALSE)),"TIER 3",VLOOKUP(B37,'Tiers LU'!$A$1:$C$59,3,FALSE))</f>
        <v>TIER 3</v>
      </c>
      <c r="E37" t="s">
        <v>43</v>
      </c>
      <c r="F37" t="s">
        <v>24</v>
      </c>
      <c r="G37" t="s">
        <v>251</v>
      </c>
      <c r="H37" t="s">
        <v>267</v>
      </c>
      <c r="I37">
        <v>523</v>
      </c>
      <c r="J37" t="s">
        <v>1075</v>
      </c>
      <c r="K37" t="s">
        <v>1074</v>
      </c>
      <c r="L37" t="s">
        <v>1073</v>
      </c>
      <c r="M37" t="s">
        <v>1072</v>
      </c>
      <c r="N37" t="str">
        <f t="shared" si="2"/>
        <v>107 (20.5)</v>
      </c>
      <c r="O37" t="str">
        <f t="shared" si="3"/>
        <v>250 (47.8)</v>
      </c>
      <c r="P37" t="str">
        <f t="shared" si="4"/>
        <v>166 (31.7)</v>
      </c>
      <c r="Q37">
        <f t="shared" si="5"/>
        <v>107</v>
      </c>
      <c r="R37">
        <f t="shared" si="6"/>
        <v>250</v>
      </c>
      <c r="S37">
        <f t="shared" si="7"/>
        <v>166</v>
      </c>
    </row>
    <row r="38" spans="1:19" hidden="1">
      <c r="A38" t="s">
        <v>61</v>
      </c>
      <c r="B38" t="s">
        <v>1547</v>
      </c>
      <c r="C38" t="str">
        <f>VLOOKUP(B38,'ODS LU'!$A:$C,3,FALSE)</f>
        <v>RXP:COUNTY DURHAM AND DARLINGTON NHS FOUNDATION TRUST</v>
      </c>
      <c r="D38" t="str">
        <f>IF(ISERROR(VLOOKUP(B38,'Tiers LU'!$A$1:$C$59,3,FALSE)),"TIER 3",VLOOKUP(B38,'Tiers LU'!$A$1:$C$59,3,FALSE))</f>
        <v>TIER 3</v>
      </c>
      <c r="E38" t="s">
        <v>43</v>
      </c>
      <c r="F38" t="s">
        <v>9</v>
      </c>
      <c r="G38" t="s">
        <v>241</v>
      </c>
      <c r="H38" t="s">
        <v>263</v>
      </c>
      <c r="I38">
        <v>531</v>
      </c>
      <c r="J38" t="s">
        <v>1071</v>
      </c>
      <c r="K38" t="s">
        <v>1070</v>
      </c>
      <c r="L38" t="s">
        <v>1069</v>
      </c>
      <c r="M38" t="s">
        <v>1068</v>
      </c>
      <c r="N38" t="str">
        <f t="shared" si="2"/>
        <v>108 (20.3)</v>
      </c>
      <c r="O38" t="str">
        <f t="shared" si="3"/>
        <v>310 (58.4)</v>
      </c>
      <c r="P38" t="str">
        <f t="shared" si="4"/>
        <v>113 (21.3)</v>
      </c>
      <c r="Q38">
        <f t="shared" si="5"/>
        <v>108</v>
      </c>
      <c r="R38">
        <f t="shared" si="6"/>
        <v>310</v>
      </c>
      <c r="S38">
        <f t="shared" si="7"/>
        <v>113</v>
      </c>
    </row>
    <row r="39" spans="1:19" hidden="1">
      <c r="A39" t="s">
        <v>81</v>
      </c>
      <c r="B39" t="s">
        <v>1347</v>
      </c>
      <c r="C39" t="str">
        <f>VLOOKUP(B39,'ODS LU'!$A:$C,3,FALSE)</f>
        <v>RK9:PLYMOUTH HOSPITALS NHS TRUST</v>
      </c>
      <c r="D39" t="str">
        <f>IF(ISERROR(VLOOKUP(B39,'Tiers LU'!$A$1:$C$59,3,FALSE)),"TIER 3",VLOOKUP(B39,'Tiers LU'!$A$1:$C$59,3,FALSE))</f>
        <v>TIER 2</v>
      </c>
      <c r="E39" t="s">
        <v>44</v>
      </c>
      <c r="F39" t="s">
        <v>9</v>
      </c>
      <c r="G39" t="s">
        <v>243</v>
      </c>
      <c r="H39" t="s">
        <v>265</v>
      </c>
      <c r="I39">
        <v>1413</v>
      </c>
      <c r="J39" t="s">
        <v>1067</v>
      </c>
      <c r="K39" t="s">
        <v>1066</v>
      </c>
      <c r="L39" t="s">
        <v>1065</v>
      </c>
      <c r="M39" t="s">
        <v>1064</v>
      </c>
      <c r="N39" t="str">
        <f t="shared" si="2"/>
        <v>364 (25.8)</v>
      </c>
      <c r="O39" t="str">
        <f t="shared" si="3"/>
        <v>799 (56.5)</v>
      </c>
      <c r="P39" t="str">
        <f t="shared" si="4"/>
        <v>250 (17.7)</v>
      </c>
      <c r="Q39">
        <f t="shared" si="5"/>
        <v>364</v>
      </c>
      <c r="R39">
        <f t="shared" si="6"/>
        <v>799</v>
      </c>
      <c r="S39">
        <f t="shared" si="7"/>
        <v>250</v>
      </c>
    </row>
    <row r="40" spans="1:19" hidden="1">
      <c r="A40" t="s">
        <v>113</v>
      </c>
      <c r="B40" t="s">
        <v>1542</v>
      </c>
      <c r="C40" t="str">
        <f>VLOOKUP(B40,'ODS LU'!$A:$C,3,FALSE)</f>
        <v>RXF:MID YORKSHIRE HOSPITALS NHS TRUST</v>
      </c>
      <c r="D40" t="str">
        <f>IF(ISERROR(VLOOKUP(B40,'Tiers LU'!$A$1:$C$59,3,FALSE)),"TIER 3",VLOOKUP(B40,'Tiers LU'!$A$1:$C$59,3,FALSE))</f>
        <v>TIER 3</v>
      </c>
      <c r="E40" t="s">
        <v>43</v>
      </c>
      <c r="F40" t="s">
        <v>20</v>
      </c>
      <c r="G40" t="s">
        <v>247</v>
      </c>
      <c r="H40" t="s">
        <v>261</v>
      </c>
      <c r="I40">
        <v>220</v>
      </c>
      <c r="J40" t="s">
        <v>1063</v>
      </c>
      <c r="K40" t="s">
        <v>1062</v>
      </c>
      <c r="L40" t="s">
        <v>1061</v>
      </c>
      <c r="M40" t="s">
        <v>1060</v>
      </c>
      <c r="N40" t="str">
        <f t="shared" si="2"/>
        <v>106 (48.2)</v>
      </c>
      <c r="O40" t="str">
        <f t="shared" si="3"/>
        <v>98 (44.5)</v>
      </c>
      <c r="P40" t="str">
        <f t="shared" si="4"/>
        <v>16 (7.3)</v>
      </c>
      <c r="Q40">
        <f t="shared" si="5"/>
        <v>106</v>
      </c>
      <c r="R40">
        <f t="shared" si="6"/>
        <v>98</v>
      </c>
      <c r="S40">
        <f t="shared" si="7"/>
        <v>16</v>
      </c>
    </row>
    <row r="41" spans="1:19" hidden="1">
      <c r="A41" t="s">
        <v>114</v>
      </c>
      <c r="B41" t="s">
        <v>1451</v>
      </c>
      <c r="C41" t="str">
        <f>VLOOKUP(B41,'ODS LU'!$A:$C,3,FALSE)</f>
        <v>RJL:NORTHERN LINCOLNSHIRE AND GOOLE NHS FOUNDATION TRUST</v>
      </c>
      <c r="D41" t="str">
        <f>IF(ISERROR(VLOOKUP(B41,'Tiers LU'!$A$1:$C$59,3,FALSE)),"TIER 3",VLOOKUP(B41,'Tiers LU'!$A$1:$C$59,3,FALSE))</f>
        <v>TIER 3</v>
      </c>
      <c r="E41" t="s">
        <v>43</v>
      </c>
      <c r="F41" t="s">
        <v>20</v>
      </c>
      <c r="G41" t="s">
        <v>238</v>
      </c>
      <c r="H41" t="s">
        <v>261</v>
      </c>
      <c r="I41">
        <v>336</v>
      </c>
      <c r="J41" t="s">
        <v>1059</v>
      </c>
      <c r="K41" t="s">
        <v>1058</v>
      </c>
      <c r="L41" t="s">
        <v>1057</v>
      </c>
      <c r="M41" t="s">
        <v>1056</v>
      </c>
      <c r="N41" t="str">
        <f t="shared" si="2"/>
        <v>157 (46.7)</v>
      </c>
      <c r="O41" t="str">
        <f t="shared" si="3"/>
        <v>124 (36.9)</v>
      </c>
      <c r="P41" t="str">
        <f t="shared" si="4"/>
        <v>55 (16.4)</v>
      </c>
      <c r="Q41">
        <f t="shared" si="5"/>
        <v>157</v>
      </c>
      <c r="R41">
        <f t="shared" si="6"/>
        <v>124</v>
      </c>
      <c r="S41">
        <f t="shared" si="7"/>
        <v>55</v>
      </c>
    </row>
    <row r="42" spans="1:19" hidden="1">
      <c r="A42" t="s">
        <v>85</v>
      </c>
      <c r="B42" t="s">
        <v>1480</v>
      </c>
      <c r="C42" t="str">
        <f>VLOOKUP(B42,'ODS LU'!$A:$C,3,FALSE)</f>
        <v>RP5:DONCASTER AND BASSETLAW HOSPITALS NHS FOUNDATION TRUST</v>
      </c>
      <c r="D42" t="str">
        <f>IF(ISERROR(VLOOKUP(B42,'Tiers LU'!$A$1:$C$59,3,FALSE)),"TIER 3",VLOOKUP(B42,'Tiers LU'!$A$1:$C$59,3,FALSE))</f>
        <v>TIER 3</v>
      </c>
      <c r="E42" t="s">
        <v>43</v>
      </c>
      <c r="F42" t="s">
        <v>10</v>
      </c>
      <c r="G42" t="s">
        <v>254</v>
      </c>
      <c r="H42" t="s">
        <v>261</v>
      </c>
      <c r="I42">
        <v>791</v>
      </c>
      <c r="J42" t="s">
        <v>1055</v>
      </c>
      <c r="K42" t="s">
        <v>1054</v>
      </c>
      <c r="L42" t="s">
        <v>1053</v>
      </c>
      <c r="M42" t="s">
        <v>1052</v>
      </c>
      <c r="N42" t="str">
        <f t="shared" si="2"/>
        <v>331 (41.8)</v>
      </c>
      <c r="O42" t="str">
        <f t="shared" si="3"/>
        <v>215 (27.2)</v>
      </c>
      <c r="P42" t="str">
        <f t="shared" si="4"/>
        <v>245 (31.0)</v>
      </c>
      <c r="Q42">
        <f t="shared" si="5"/>
        <v>331</v>
      </c>
      <c r="R42">
        <f t="shared" si="6"/>
        <v>215</v>
      </c>
      <c r="S42">
        <f t="shared" si="7"/>
        <v>245</v>
      </c>
    </row>
    <row r="43" spans="1:19" hidden="1">
      <c r="A43" t="s">
        <v>174</v>
      </c>
      <c r="B43" t="s">
        <v>1405</v>
      </c>
      <c r="C43" t="str">
        <f>VLOOKUP(B43,'ODS LU'!$A:$C,3,FALSE)</f>
        <v>RBD:DORSET COUNTY HOSPITAL NHS FOUNDATION TRUST</v>
      </c>
      <c r="D43" t="str">
        <f>IF(ISERROR(VLOOKUP(B43,'Tiers LU'!$A$1:$C$59,3,FALSE)),"TIER 3",VLOOKUP(B43,'Tiers LU'!$A$1:$C$59,3,FALSE))</f>
        <v>TIER 3</v>
      </c>
      <c r="E43" t="s">
        <v>43</v>
      </c>
      <c r="F43" t="s">
        <v>26</v>
      </c>
      <c r="G43" t="s">
        <v>236</v>
      </c>
      <c r="H43" t="s">
        <v>265</v>
      </c>
      <c r="I43">
        <v>568</v>
      </c>
      <c r="J43" t="s">
        <v>1051</v>
      </c>
      <c r="K43" t="s">
        <v>1050</v>
      </c>
      <c r="L43" t="s">
        <v>1049</v>
      </c>
      <c r="M43" t="s">
        <v>1048</v>
      </c>
      <c r="N43" t="str">
        <f t="shared" si="2"/>
        <v>180 (31.7)</v>
      </c>
      <c r="O43" t="str">
        <f t="shared" si="3"/>
        <v>339 (59.7)</v>
      </c>
      <c r="P43" t="str">
        <f t="shared" si="4"/>
        <v>49 (8.6)</v>
      </c>
      <c r="Q43">
        <f t="shared" si="5"/>
        <v>180</v>
      </c>
      <c r="R43">
        <f t="shared" si="6"/>
        <v>339</v>
      </c>
      <c r="S43">
        <f t="shared" si="7"/>
        <v>49</v>
      </c>
    </row>
    <row r="44" spans="1:19" hidden="1">
      <c r="A44" t="s">
        <v>115</v>
      </c>
      <c r="B44" t="s">
        <v>1392</v>
      </c>
      <c r="C44" t="str">
        <f>VLOOKUP(B44,'ODS LU'!$A:$C,3,FALSE)</f>
        <v>R1K:LONDON NORTH WEST HEALTHCARE NHS TRUST</v>
      </c>
      <c r="D44" t="str">
        <f>IF(ISERROR(VLOOKUP(B44,'Tiers LU'!$A$1:$C$59,3,FALSE)),"TIER 3",VLOOKUP(B44,'Tiers LU'!$A$1:$C$59,3,FALSE))</f>
        <v>TIER 3</v>
      </c>
      <c r="E44" t="s">
        <v>43</v>
      </c>
      <c r="F44" t="s">
        <v>20</v>
      </c>
      <c r="G44" t="s">
        <v>249</v>
      </c>
      <c r="H44" t="s">
        <v>266</v>
      </c>
      <c r="I44">
        <v>354</v>
      </c>
      <c r="J44" t="s">
        <v>1047</v>
      </c>
      <c r="K44" t="s">
        <v>1046</v>
      </c>
      <c r="L44" t="s">
        <v>1045</v>
      </c>
      <c r="M44" t="s">
        <v>1044</v>
      </c>
      <c r="N44" t="str">
        <f t="shared" si="2"/>
        <v>60 (16.9)</v>
      </c>
      <c r="O44" t="str">
        <f t="shared" si="3"/>
        <v>253 (71.5)</v>
      </c>
      <c r="P44" t="str">
        <f t="shared" si="4"/>
        <v>41 (11.6)</v>
      </c>
      <c r="Q44">
        <f t="shared" si="5"/>
        <v>60</v>
      </c>
      <c r="R44">
        <f t="shared" si="6"/>
        <v>253</v>
      </c>
      <c r="S44">
        <f t="shared" si="7"/>
        <v>41</v>
      </c>
    </row>
    <row r="45" spans="1:19" hidden="1">
      <c r="A45" t="s">
        <v>175</v>
      </c>
      <c r="B45" t="s">
        <v>1506</v>
      </c>
      <c r="C45" t="str">
        <f>VLOOKUP(B45,'ODS LU'!$A:$C,3,FALSE)</f>
        <v>RTP:SURREY AND SUSSEX HEALTHCARE NHS TRUST</v>
      </c>
      <c r="D45" t="str">
        <f>IF(ISERROR(VLOOKUP(B45,'Tiers LU'!$A$1:$C$59,3,FALSE)),"TIER 3",VLOOKUP(B45,'Tiers LU'!$A$1:$C$59,3,FALSE))</f>
        <v>TIER 3</v>
      </c>
      <c r="E45" t="s">
        <v>43</v>
      </c>
      <c r="F45" t="s">
        <v>26</v>
      </c>
      <c r="G45" t="s">
        <v>256</v>
      </c>
      <c r="H45" t="s">
        <v>267</v>
      </c>
      <c r="I45">
        <v>694</v>
      </c>
      <c r="J45" t="s">
        <v>1043</v>
      </c>
      <c r="K45" t="s">
        <v>1042</v>
      </c>
      <c r="L45" t="s">
        <v>1041</v>
      </c>
      <c r="M45" t="s">
        <v>1040</v>
      </c>
      <c r="N45" t="str">
        <f t="shared" si="2"/>
        <v>187 (26.9)</v>
      </c>
      <c r="O45" t="str">
        <f t="shared" si="3"/>
        <v>264 (38.0)</v>
      </c>
      <c r="P45" t="str">
        <f t="shared" si="4"/>
        <v>243 (35.0)</v>
      </c>
      <c r="Q45">
        <f t="shared" si="5"/>
        <v>187</v>
      </c>
      <c r="R45">
        <f t="shared" si="6"/>
        <v>264</v>
      </c>
      <c r="S45">
        <f t="shared" si="7"/>
        <v>243</v>
      </c>
    </row>
    <row r="46" spans="1:19" hidden="1">
      <c r="A46" t="s">
        <v>116</v>
      </c>
      <c r="B46" t="s">
        <v>1540</v>
      </c>
      <c r="C46" t="str">
        <f>VLOOKUP(B46,'ODS LU'!$A:$C,3,FALSE)</f>
        <v>RXC:EAST SUSSEX HEALTHCARE NHS TRUST</v>
      </c>
      <c r="D46" t="str">
        <f>IF(ISERROR(VLOOKUP(B46,'Tiers LU'!$A$1:$C$59,3,FALSE)),"TIER 3",VLOOKUP(B46,'Tiers LU'!$A$1:$C$59,3,FALSE))</f>
        <v>TIER 3</v>
      </c>
      <c r="E46" t="s">
        <v>43</v>
      </c>
      <c r="F46" t="s">
        <v>20</v>
      </c>
      <c r="G46" t="s">
        <v>252</v>
      </c>
      <c r="H46" t="s">
        <v>267</v>
      </c>
      <c r="I46">
        <v>229</v>
      </c>
      <c r="J46" t="s">
        <v>1039</v>
      </c>
      <c r="K46" t="s">
        <v>1038</v>
      </c>
      <c r="L46" t="s">
        <v>1037</v>
      </c>
      <c r="M46" t="s">
        <v>1036</v>
      </c>
      <c r="N46" t="str">
        <f t="shared" si="2"/>
        <v>105 (45.9)</v>
      </c>
      <c r="O46" t="str">
        <f t="shared" si="3"/>
        <v>63 (27.5)</v>
      </c>
      <c r="P46" t="str">
        <f t="shared" si="4"/>
        <v>61 (26.6)</v>
      </c>
      <c r="Q46">
        <f t="shared" si="5"/>
        <v>105</v>
      </c>
      <c r="R46">
        <f t="shared" si="6"/>
        <v>63</v>
      </c>
      <c r="S46">
        <f t="shared" si="7"/>
        <v>61</v>
      </c>
    </row>
    <row r="47" spans="1:19" hidden="1">
      <c r="A47" t="s">
        <v>176</v>
      </c>
      <c r="B47" t="s">
        <v>1515</v>
      </c>
      <c r="C47" t="str">
        <f>VLOOKUP(B47,'ODS LU'!$A:$C,3,FALSE)</f>
        <v>RVR:EPSOM AND ST HELIER UNIVERSITY HOSPITALS NHS TRUST</v>
      </c>
      <c r="D47" t="str">
        <f>IF(ISERROR(VLOOKUP(B47,'Tiers LU'!$A$1:$C$59,3,FALSE)),"TIER 3",VLOOKUP(B47,'Tiers LU'!$A$1:$C$59,3,FALSE))</f>
        <v>TIER 3</v>
      </c>
      <c r="E47" t="s">
        <v>43</v>
      </c>
      <c r="F47" t="s">
        <v>26</v>
      </c>
      <c r="G47" t="s">
        <v>244</v>
      </c>
      <c r="H47" t="s">
        <v>266</v>
      </c>
      <c r="I47">
        <v>533</v>
      </c>
      <c r="J47" t="s">
        <v>1035</v>
      </c>
      <c r="K47" t="s">
        <v>1034</v>
      </c>
      <c r="L47" t="s">
        <v>1033</v>
      </c>
      <c r="M47" t="s">
        <v>1032</v>
      </c>
      <c r="N47" t="str">
        <f t="shared" si="2"/>
        <v>154 (28.9)</v>
      </c>
      <c r="O47" t="str">
        <f t="shared" si="3"/>
        <v>233 (43.7)</v>
      </c>
      <c r="P47" t="str">
        <f t="shared" si="4"/>
        <v>146 (27.4)</v>
      </c>
      <c r="Q47">
        <f t="shared" si="5"/>
        <v>154</v>
      </c>
      <c r="R47">
        <f t="shared" si="6"/>
        <v>233</v>
      </c>
      <c r="S47">
        <f t="shared" si="7"/>
        <v>146</v>
      </c>
    </row>
    <row r="48" spans="1:19" hidden="1">
      <c r="A48" t="s">
        <v>177</v>
      </c>
      <c r="B48" t="s">
        <v>1345</v>
      </c>
      <c r="C48" t="str">
        <f>VLOOKUP(B48,'ODS LU'!$A:$C,3,FALSE)</f>
        <v>RW6:PENNINE ACUTE HOSPITALS NHS TRUST</v>
      </c>
      <c r="D48" t="str">
        <f>IF(ISERROR(VLOOKUP(B48,'Tiers LU'!$A$1:$C$59,3,FALSE)),"TIER 3",VLOOKUP(B48,'Tiers LU'!$A$1:$C$59,3,FALSE))</f>
        <v>TIER 2</v>
      </c>
      <c r="E48" t="s">
        <v>43</v>
      </c>
      <c r="F48" t="s">
        <v>26</v>
      </c>
      <c r="G48" t="s">
        <v>235</v>
      </c>
      <c r="H48" t="s">
        <v>258</v>
      </c>
      <c r="I48">
        <v>201</v>
      </c>
      <c r="J48" t="s">
        <v>1031</v>
      </c>
      <c r="K48" t="s">
        <v>1030</v>
      </c>
      <c r="L48" t="s">
        <v>1029</v>
      </c>
      <c r="M48" t="s">
        <v>1028</v>
      </c>
      <c r="N48" t="str">
        <f t="shared" si="2"/>
        <v>82 (40.8)</v>
      </c>
      <c r="O48" t="str">
        <f t="shared" si="3"/>
        <v>59 (29.4)</v>
      </c>
      <c r="P48" t="str">
        <f t="shared" si="4"/>
        <v>60 (29.9)</v>
      </c>
      <c r="Q48">
        <f t="shared" si="5"/>
        <v>82</v>
      </c>
      <c r="R48">
        <f t="shared" si="6"/>
        <v>59</v>
      </c>
      <c r="S48">
        <f t="shared" si="7"/>
        <v>60</v>
      </c>
    </row>
    <row r="49" spans="1:19" hidden="1">
      <c r="A49" t="s">
        <v>233</v>
      </c>
      <c r="B49" t="s">
        <v>1293</v>
      </c>
      <c r="C49" t="str">
        <f>VLOOKUP(B49,'ODS LU'!$A:$C,3,FALSE)</f>
        <v>RTD:THE NEWCASTLE UPON TYNE HOSPITALS NHS FOUNDATION TRUST</v>
      </c>
      <c r="D49" t="str">
        <f>IF(ISERROR(VLOOKUP(B49,'Tiers LU'!$A$1:$C$59,3,FALSE)),"TIER 3",VLOOKUP(B49,'Tiers LU'!$A$1:$C$59,3,FALSE))</f>
        <v>TIER 1</v>
      </c>
      <c r="E49" t="s">
        <v>43</v>
      </c>
      <c r="F49" t="s">
        <v>40</v>
      </c>
      <c r="G49" t="s">
        <v>241</v>
      </c>
      <c r="H49" t="s">
        <v>263</v>
      </c>
      <c r="I49">
        <v>1356</v>
      </c>
      <c r="J49" t="s">
        <v>1027</v>
      </c>
      <c r="K49" t="s">
        <v>1026</v>
      </c>
      <c r="L49" t="s">
        <v>1025</v>
      </c>
      <c r="M49" t="s">
        <v>1024</v>
      </c>
      <c r="N49" t="str">
        <f t="shared" si="2"/>
        <v>422 (31.1)</v>
      </c>
      <c r="O49" t="str">
        <f t="shared" si="3"/>
        <v>796 (58.7)</v>
      </c>
      <c r="P49" t="str">
        <f t="shared" si="4"/>
        <v>138 (10.2)</v>
      </c>
      <c r="Q49">
        <f t="shared" si="5"/>
        <v>422</v>
      </c>
      <c r="R49">
        <f t="shared" si="6"/>
        <v>796</v>
      </c>
      <c r="S49">
        <f t="shared" si="7"/>
        <v>138</v>
      </c>
    </row>
    <row r="50" spans="1:19" hidden="1">
      <c r="A50" t="s">
        <v>233</v>
      </c>
      <c r="B50" t="s">
        <v>1293</v>
      </c>
      <c r="C50" t="str">
        <f>VLOOKUP(B50,'ODS LU'!$A:$C,3,FALSE)</f>
        <v>RTD:THE NEWCASTLE UPON TYNE HOSPITALS NHS FOUNDATION TRUST</v>
      </c>
      <c r="D50" t="str">
        <f>IF(ISERROR(VLOOKUP(B50,'Tiers LU'!$A$1:$C$59,3,FALSE)),"TIER 3",VLOOKUP(B50,'Tiers LU'!$A$1:$C$59,3,FALSE))</f>
        <v>TIER 1</v>
      </c>
      <c r="E50" t="s">
        <v>503</v>
      </c>
      <c r="F50" t="s">
        <v>1023</v>
      </c>
      <c r="G50" t="s">
        <v>241</v>
      </c>
      <c r="H50" t="s">
        <v>263</v>
      </c>
      <c r="I50">
        <v>945</v>
      </c>
      <c r="J50" t="s">
        <v>1022</v>
      </c>
      <c r="K50" t="s">
        <v>1021</v>
      </c>
      <c r="L50" t="s">
        <v>1020</v>
      </c>
      <c r="M50" t="s">
        <v>1019</v>
      </c>
      <c r="N50" t="str">
        <f t="shared" si="2"/>
        <v>686 (72.6)</v>
      </c>
      <c r="O50" t="str">
        <f t="shared" si="3"/>
        <v>226 (23.9)</v>
      </c>
      <c r="P50" t="str">
        <f t="shared" si="4"/>
        <v>33 (3.5)</v>
      </c>
      <c r="Q50">
        <f t="shared" si="5"/>
        <v>686</v>
      </c>
      <c r="R50">
        <f t="shared" si="6"/>
        <v>226</v>
      </c>
      <c r="S50">
        <f t="shared" si="7"/>
        <v>33</v>
      </c>
    </row>
    <row r="51" spans="1:19" hidden="1">
      <c r="A51" t="s">
        <v>171</v>
      </c>
      <c r="B51" t="s">
        <v>1301</v>
      </c>
      <c r="C51" t="str">
        <f>VLOOKUP(B51,'ODS LU'!$A:$C,3,FALSE)</f>
        <v>RA7:UNIVERSITY HOSPITALS BRISTOL NHS FOUNDATION TRUST</v>
      </c>
      <c r="D51" t="str">
        <f>IF(ISERROR(VLOOKUP(B51,'Tiers LU'!$A$1:$C$59,3,FALSE)),"TIER 3",VLOOKUP(B51,'Tiers LU'!$A$1:$C$59,3,FALSE))</f>
        <v>TIER 1</v>
      </c>
      <c r="E51" t="s">
        <v>44</v>
      </c>
      <c r="F51" t="s">
        <v>25</v>
      </c>
      <c r="G51" t="s">
        <v>243</v>
      </c>
      <c r="H51" t="s">
        <v>265</v>
      </c>
      <c r="I51">
        <v>96</v>
      </c>
      <c r="J51" t="s">
        <v>270</v>
      </c>
      <c r="K51" t="s">
        <v>275</v>
      </c>
      <c r="L51" t="s">
        <v>282</v>
      </c>
      <c r="M51" t="s">
        <v>1018</v>
      </c>
      <c r="N51" t="str">
        <f t="shared" si="2"/>
        <v>33 (34.4)</v>
      </c>
      <c r="O51" t="str">
        <f t="shared" si="3"/>
        <v>43 (44.8)</v>
      </c>
      <c r="P51" t="str">
        <f t="shared" si="4"/>
        <v>20 (20.8)</v>
      </c>
      <c r="Q51">
        <f t="shared" si="5"/>
        <v>33</v>
      </c>
      <c r="R51">
        <f t="shared" si="6"/>
        <v>43</v>
      </c>
      <c r="S51">
        <f t="shared" si="7"/>
        <v>20</v>
      </c>
    </row>
    <row r="52" spans="1:19" hidden="1">
      <c r="A52" t="s">
        <v>220</v>
      </c>
      <c r="B52" t="s">
        <v>1361</v>
      </c>
      <c r="C52" t="str">
        <f>VLOOKUP(B52,'ODS LU'!$A:$C,3,FALSE)</f>
        <v>RTR:SOUTH TEES HOSPITALS NHS FOUNDATION TRUST</v>
      </c>
      <c r="D52" t="str">
        <f>IF(ISERROR(VLOOKUP(B52,'Tiers LU'!$A$1:$C$59,3,FALSE)),"TIER 3",VLOOKUP(B52,'Tiers LU'!$A$1:$C$59,3,FALSE))</f>
        <v>TIER 2</v>
      </c>
      <c r="E52" t="s">
        <v>43</v>
      </c>
      <c r="F52" t="s">
        <v>30</v>
      </c>
      <c r="G52" t="s">
        <v>241</v>
      </c>
      <c r="H52" t="s">
        <v>263</v>
      </c>
      <c r="I52">
        <v>194</v>
      </c>
      <c r="J52" t="s">
        <v>1017</v>
      </c>
      <c r="K52" t="s">
        <v>1016</v>
      </c>
      <c r="L52" t="s">
        <v>1015</v>
      </c>
      <c r="M52" t="s">
        <v>1014</v>
      </c>
      <c r="N52" t="str">
        <f t="shared" si="2"/>
        <v>141 (72.7)</v>
      </c>
      <c r="O52" t="str">
        <f t="shared" si="3"/>
        <v>42 (21.6)</v>
      </c>
      <c r="P52" t="str">
        <f t="shared" si="4"/>
        <v>11 (5.7)</v>
      </c>
      <c r="Q52">
        <f t="shared" si="5"/>
        <v>141</v>
      </c>
      <c r="R52">
        <f t="shared" si="6"/>
        <v>42</v>
      </c>
      <c r="S52">
        <f t="shared" si="7"/>
        <v>11</v>
      </c>
    </row>
    <row r="53" spans="1:19" hidden="1">
      <c r="A53" t="s">
        <v>178</v>
      </c>
      <c r="B53" t="s">
        <v>1426</v>
      </c>
      <c r="C53" t="str">
        <f>VLOOKUP(B53,'ODS LU'!$A:$C,3,FALSE)</f>
        <v>RDU:FRIMLEY HEALTH NHS FOUNDATION TRUST</v>
      </c>
      <c r="D53" t="str">
        <f>IF(ISERROR(VLOOKUP(B53,'Tiers LU'!$A$1:$C$59,3,FALSE)),"TIER 3",VLOOKUP(B53,'Tiers LU'!$A$1:$C$59,3,FALSE))</f>
        <v>TIER 3</v>
      </c>
      <c r="E53" t="s">
        <v>43</v>
      </c>
      <c r="F53" t="s">
        <v>26</v>
      </c>
      <c r="G53" t="s">
        <v>256</v>
      </c>
      <c r="H53" t="s">
        <v>267</v>
      </c>
      <c r="I53">
        <v>585</v>
      </c>
      <c r="J53" t="s">
        <v>1013</v>
      </c>
      <c r="K53" t="s">
        <v>1012</v>
      </c>
      <c r="L53" t="s">
        <v>1011</v>
      </c>
      <c r="M53" t="s">
        <v>1010</v>
      </c>
      <c r="N53" t="str">
        <f t="shared" si="2"/>
        <v>134 (22.9)</v>
      </c>
      <c r="O53" t="str">
        <f t="shared" si="3"/>
        <v>215 (36.8)</v>
      </c>
      <c r="P53" t="str">
        <f t="shared" si="4"/>
        <v>236 (40.3)</v>
      </c>
      <c r="Q53">
        <f t="shared" si="5"/>
        <v>134</v>
      </c>
      <c r="R53">
        <f t="shared" si="6"/>
        <v>215</v>
      </c>
      <c r="S53">
        <f t="shared" si="7"/>
        <v>236</v>
      </c>
    </row>
    <row r="54" spans="1:19" hidden="1">
      <c r="A54" t="s">
        <v>179</v>
      </c>
      <c r="B54" t="s">
        <v>1509</v>
      </c>
      <c r="C54" t="str">
        <f>VLOOKUP(B54,'ODS LU'!$A:$C,3,FALSE)</f>
        <v>RTX:UNIVERSITY HOSPITALS OF MORECAMBE BAY NHS FOUNDATION TRUST</v>
      </c>
      <c r="D54" t="str">
        <f>IF(ISERROR(VLOOKUP(B54,'Tiers LU'!$A$1:$C$59,3,FALSE)),"TIER 3",VLOOKUP(B54,'Tiers LU'!$A$1:$C$59,3,FALSE))</f>
        <v>TIER 3</v>
      </c>
      <c r="E54" t="s">
        <v>43</v>
      </c>
      <c r="F54" t="s">
        <v>26</v>
      </c>
      <c r="G54" t="s">
        <v>255</v>
      </c>
      <c r="H54" t="s">
        <v>258</v>
      </c>
      <c r="I54">
        <v>300</v>
      </c>
      <c r="J54" t="s">
        <v>1009</v>
      </c>
      <c r="K54" t="s">
        <v>1008</v>
      </c>
      <c r="L54" t="s">
        <v>1007</v>
      </c>
      <c r="M54" t="s">
        <v>1006</v>
      </c>
      <c r="N54" t="str">
        <f t="shared" si="2"/>
        <v>187 (62.3)</v>
      </c>
      <c r="O54" t="str">
        <f t="shared" si="3"/>
        <v>74 (24.7)</v>
      </c>
      <c r="P54" t="str">
        <f t="shared" si="4"/>
        <v>39 (13.0)</v>
      </c>
      <c r="Q54">
        <f t="shared" si="5"/>
        <v>187</v>
      </c>
      <c r="R54">
        <f t="shared" si="6"/>
        <v>74</v>
      </c>
      <c r="S54">
        <f t="shared" si="7"/>
        <v>39</v>
      </c>
    </row>
    <row r="55" spans="1:19" hidden="1">
      <c r="A55" t="s">
        <v>209</v>
      </c>
      <c r="B55" t="s">
        <v>1462</v>
      </c>
      <c r="C55" t="str">
        <f>VLOOKUP(B55,'ODS LU'!$A:$C,3,FALSE)</f>
        <v>RLT:GEORGE ELIOT HOSPITAL NHS TRUST</v>
      </c>
      <c r="D55" t="str">
        <f>IF(ISERROR(VLOOKUP(B55,'Tiers LU'!$A$1:$C$59,3,FALSE)),"TIER 3",VLOOKUP(B55,'Tiers LU'!$A$1:$C$59,3,FALSE))</f>
        <v>TIER 3</v>
      </c>
      <c r="E55" t="s">
        <v>43</v>
      </c>
      <c r="F55" t="s">
        <v>28</v>
      </c>
      <c r="G55" t="s">
        <v>245</v>
      </c>
      <c r="H55" t="s">
        <v>264</v>
      </c>
      <c r="I55">
        <v>419</v>
      </c>
      <c r="J55" t="s">
        <v>1005</v>
      </c>
      <c r="K55" t="s">
        <v>1004</v>
      </c>
      <c r="L55" t="s">
        <v>1003</v>
      </c>
      <c r="M55" t="s">
        <v>1002</v>
      </c>
      <c r="N55" t="str">
        <f t="shared" si="2"/>
        <v>287 (68.5)</v>
      </c>
      <c r="O55" t="str">
        <f t="shared" si="3"/>
        <v>97 (23.2)</v>
      </c>
      <c r="P55" t="str">
        <f t="shared" si="4"/>
        <v>35 (8.4)</v>
      </c>
      <c r="Q55">
        <f t="shared" si="5"/>
        <v>287</v>
      </c>
      <c r="R55">
        <f t="shared" si="6"/>
        <v>97</v>
      </c>
      <c r="S55">
        <f t="shared" si="7"/>
        <v>35</v>
      </c>
    </row>
    <row r="56" spans="1:19" hidden="1">
      <c r="A56" t="s">
        <v>1001</v>
      </c>
      <c r="B56" t="s">
        <v>1303</v>
      </c>
      <c r="C56" t="str">
        <f>VLOOKUP(B56,'ODS LU'!$A:$C,3,FALSE)</f>
        <v>RWE:UNIVERSITY HOSPITALS OF LEICESTER NHS TRUST</v>
      </c>
      <c r="D56" t="str">
        <f>IF(ISERROR(VLOOKUP(B56,'Tiers LU'!$A$1:$C$59,3,FALSE)),"TIER 3",VLOOKUP(B56,'Tiers LU'!$A$1:$C$59,3,FALSE))</f>
        <v>TIER 1</v>
      </c>
      <c r="E56" t="s">
        <v>503</v>
      </c>
      <c r="F56" t="s">
        <v>2</v>
      </c>
      <c r="G56" t="s">
        <v>245</v>
      </c>
      <c r="H56" t="s">
        <v>260</v>
      </c>
      <c r="I56">
        <v>1546</v>
      </c>
      <c r="J56" t="s">
        <v>1000</v>
      </c>
      <c r="K56" t="s">
        <v>999</v>
      </c>
      <c r="L56" t="s">
        <v>998</v>
      </c>
      <c r="M56" t="s">
        <v>997</v>
      </c>
      <c r="N56" t="str">
        <f t="shared" si="2"/>
        <v>1,217 (78.7)</v>
      </c>
      <c r="O56" t="str">
        <f t="shared" si="3"/>
        <v>249 (16.1)</v>
      </c>
      <c r="P56" t="str">
        <f t="shared" si="4"/>
        <v>80 (5.2)</v>
      </c>
      <c r="Q56">
        <f t="shared" si="5"/>
        <v>1217</v>
      </c>
      <c r="R56">
        <f t="shared" si="6"/>
        <v>249</v>
      </c>
      <c r="S56">
        <f t="shared" si="7"/>
        <v>80</v>
      </c>
    </row>
    <row r="57" spans="1:19" hidden="1">
      <c r="A57" t="s">
        <v>180</v>
      </c>
      <c r="B57" t="s">
        <v>1325</v>
      </c>
      <c r="C57" t="str">
        <f>VLOOKUP(B57,'ODS LU'!$A:$C,3,FALSE)</f>
        <v>RTE:GLOUCESTERSHIRE HOSPITALS NHS FOUNDATION TRUST</v>
      </c>
      <c r="D57" t="str">
        <f>IF(ISERROR(VLOOKUP(B57,'Tiers LU'!$A$1:$C$59,3,FALSE)),"TIER 3",VLOOKUP(B57,'Tiers LU'!$A$1:$C$59,3,FALSE))</f>
        <v>TIER 2</v>
      </c>
      <c r="E57" t="s">
        <v>43</v>
      </c>
      <c r="F57" t="s">
        <v>26</v>
      </c>
      <c r="G57" t="s">
        <v>243</v>
      </c>
      <c r="H57" t="s">
        <v>265</v>
      </c>
      <c r="I57">
        <v>475</v>
      </c>
      <c r="J57" t="s">
        <v>271</v>
      </c>
      <c r="K57" t="s">
        <v>276</v>
      </c>
      <c r="L57" t="s">
        <v>283</v>
      </c>
      <c r="M57" t="s">
        <v>996</v>
      </c>
      <c r="N57" t="str">
        <f t="shared" si="2"/>
        <v>112 (23.6)</v>
      </c>
      <c r="O57" t="str">
        <f t="shared" si="3"/>
        <v>282 (59.4)</v>
      </c>
      <c r="P57" t="str">
        <f t="shared" si="4"/>
        <v>81 (17.1)</v>
      </c>
      <c r="Q57">
        <f t="shared" si="5"/>
        <v>112</v>
      </c>
      <c r="R57">
        <f t="shared" si="6"/>
        <v>282</v>
      </c>
      <c r="S57">
        <f t="shared" si="7"/>
        <v>81</v>
      </c>
    </row>
    <row r="58" spans="1:19" hidden="1">
      <c r="A58" t="s">
        <v>210</v>
      </c>
      <c r="B58" t="s">
        <v>1327</v>
      </c>
      <c r="C58" t="str">
        <f>VLOOKUP(B58,'ODS LU'!$A:$C,3,FALSE)</f>
        <v>RR1:HEART OF ENGLAND NHS FOUNDATION TRUST</v>
      </c>
      <c r="D58" t="str">
        <f>IF(ISERROR(VLOOKUP(B58,'Tiers LU'!$A$1:$C$59,3,FALSE)),"TIER 3",VLOOKUP(B58,'Tiers LU'!$A$1:$C$59,3,FALSE))</f>
        <v>TIER 2</v>
      </c>
      <c r="E58" t="s">
        <v>43</v>
      </c>
      <c r="F58" t="s">
        <v>28</v>
      </c>
      <c r="G58" t="s">
        <v>242</v>
      </c>
      <c r="H58" t="s">
        <v>264</v>
      </c>
      <c r="I58">
        <v>499</v>
      </c>
      <c r="J58" t="s">
        <v>995</v>
      </c>
      <c r="K58" t="s">
        <v>994</v>
      </c>
      <c r="L58" t="s">
        <v>993</v>
      </c>
      <c r="M58" t="s">
        <v>992</v>
      </c>
      <c r="N58" t="str">
        <f t="shared" si="2"/>
        <v>93 (18.6)</v>
      </c>
      <c r="O58" t="str">
        <f t="shared" si="3"/>
        <v>327 (65.5)</v>
      </c>
      <c r="P58" t="str">
        <f t="shared" si="4"/>
        <v>79 (15.8)</v>
      </c>
      <c r="Q58">
        <f t="shared" si="5"/>
        <v>93</v>
      </c>
      <c r="R58">
        <f t="shared" si="6"/>
        <v>327</v>
      </c>
      <c r="S58">
        <f t="shared" si="7"/>
        <v>79</v>
      </c>
    </row>
    <row r="59" spans="1:19" hidden="1">
      <c r="A59" t="s">
        <v>117</v>
      </c>
      <c r="B59" t="s">
        <v>1274</v>
      </c>
      <c r="C59" t="str">
        <f>VLOOKUP(B59,'ODS LU'!$A:$C,3,FALSE)</f>
        <v>RJ1:GUY'S AND ST THOMAS' NHS FOUNDATION TRUST</v>
      </c>
      <c r="D59" t="str">
        <f>IF(ISERROR(VLOOKUP(B59,'Tiers LU'!$A$1:$C$59,3,FALSE)),"TIER 3",VLOOKUP(B59,'Tiers LU'!$A$1:$C$59,3,FALSE))</f>
        <v>TIER 1</v>
      </c>
      <c r="E59" t="s">
        <v>43</v>
      </c>
      <c r="F59" t="s">
        <v>20</v>
      </c>
      <c r="G59" t="s">
        <v>244</v>
      </c>
      <c r="H59" t="s">
        <v>266</v>
      </c>
      <c r="I59">
        <v>1004</v>
      </c>
      <c r="J59" t="s">
        <v>991</v>
      </c>
      <c r="K59" t="s">
        <v>990</v>
      </c>
      <c r="L59" t="s">
        <v>989</v>
      </c>
      <c r="M59" t="s">
        <v>988</v>
      </c>
      <c r="N59" t="str">
        <f t="shared" si="2"/>
        <v>743 (74.0)</v>
      </c>
      <c r="O59" t="str">
        <f t="shared" si="3"/>
        <v>214 (21.3)</v>
      </c>
      <c r="P59" t="str">
        <f t="shared" si="4"/>
        <v>47 (4.7)</v>
      </c>
      <c r="Q59">
        <f t="shared" si="5"/>
        <v>743</v>
      </c>
      <c r="R59">
        <f t="shared" si="6"/>
        <v>214</v>
      </c>
      <c r="S59">
        <f t="shared" si="7"/>
        <v>47</v>
      </c>
    </row>
    <row r="60" spans="1:19" hidden="1">
      <c r="A60" t="s">
        <v>89</v>
      </c>
      <c r="B60" t="s">
        <v>1276</v>
      </c>
      <c r="C60" t="str">
        <f>VLOOKUP(B60,'ODS LU'!$A:$C,3,FALSE)</f>
        <v>RYJ:IMPERIAL COLLEGE HEALTHCARE NHS TRUST</v>
      </c>
      <c r="D60" t="str">
        <f>IF(ISERROR(VLOOKUP(B60,'Tiers LU'!$A$1:$C$59,3,FALSE)),"TIER 3",VLOOKUP(B60,'Tiers LU'!$A$1:$C$59,3,FALSE))</f>
        <v>TIER 1</v>
      </c>
      <c r="E60" t="s">
        <v>43</v>
      </c>
      <c r="F60" t="s">
        <v>13</v>
      </c>
      <c r="G60" t="s">
        <v>249</v>
      </c>
      <c r="H60" t="s">
        <v>266</v>
      </c>
      <c r="I60">
        <v>475</v>
      </c>
      <c r="J60" t="s">
        <v>987</v>
      </c>
      <c r="K60" t="s">
        <v>986</v>
      </c>
      <c r="L60" t="s">
        <v>985</v>
      </c>
      <c r="M60" t="s">
        <v>984</v>
      </c>
      <c r="N60" t="str">
        <f t="shared" si="2"/>
        <v>152 (32.0)</v>
      </c>
      <c r="O60" t="str">
        <f t="shared" si="3"/>
        <v>293 (61.7)</v>
      </c>
      <c r="P60" t="str">
        <f t="shared" si="4"/>
        <v>30 (6.3)</v>
      </c>
      <c r="Q60">
        <f t="shared" si="5"/>
        <v>152</v>
      </c>
      <c r="R60">
        <f t="shared" si="6"/>
        <v>293</v>
      </c>
      <c r="S60">
        <f t="shared" si="7"/>
        <v>30</v>
      </c>
    </row>
    <row r="61" spans="1:19" hidden="1">
      <c r="A61" t="s">
        <v>181</v>
      </c>
      <c r="B61" t="s">
        <v>1415</v>
      </c>
      <c r="C61" t="str">
        <f>VLOOKUP(B61,'ODS LU'!$A:$C,3,FALSE)</f>
        <v>RCD:HARROGATE AND DISTRICT NHS FOUNDATION TRUST</v>
      </c>
      <c r="D61" t="str">
        <f>IF(ISERROR(VLOOKUP(B61,'Tiers LU'!$A$1:$C$59,3,FALSE)),"TIER 3",VLOOKUP(B61,'Tiers LU'!$A$1:$C$59,3,FALSE))</f>
        <v>TIER 3</v>
      </c>
      <c r="E61" t="s">
        <v>43</v>
      </c>
      <c r="F61" t="s">
        <v>26</v>
      </c>
      <c r="G61" t="s">
        <v>238</v>
      </c>
      <c r="H61" t="s">
        <v>261</v>
      </c>
      <c r="I61">
        <v>392</v>
      </c>
      <c r="J61" t="s">
        <v>983</v>
      </c>
      <c r="K61" t="s">
        <v>982</v>
      </c>
      <c r="L61" t="s">
        <v>981</v>
      </c>
      <c r="M61" t="s">
        <v>980</v>
      </c>
      <c r="N61" t="str">
        <f t="shared" si="2"/>
        <v>108 (27.6)</v>
      </c>
      <c r="O61" t="str">
        <f t="shared" si="3"/>
        <v>256 (65.3)</v>
      </c>
      <c r="P61" t="str">
        <f t="shared" si="4"/>
        <v>28 (7.1)</v>
      </c>
      <c r="Q61">
        <f t="shared" si="5"/>
        <v>108</v>
      </c>
      <c r="R61">
        <f t="shared" si="6"/>
        <v>256</v>
      </c>
      <c r="S61">
        <f t="shared" si="7"/>
        <v>28</v>
      </c>
    </row>
    <row r="62" spans="1:19" hidden="1">
      <c r="A62" t="s">
        <v>211</v>
      </c>
      <c r="B62" t="s">
        <v>1461</v>
      </c>
      <c r="C62" t="str">
        <f>VLOOKUP(B62,'ODS LU'!$A:$C,3,FALSE)</f>
        <v>RLQ:WYE VALLEY NHS TRUST</v>
      </c>
      <c r="D62" t="str">
        <f>IF(ISERROR(VLOOKUP(B62,'Tiers LU'!$A$1:$C$59,3,FALSE)),"TIER 3",VLOOKUP(B62,'Tiers LU'!$A$1:$C$59,3,FALSE))</f>
        <v>TIER 3</v>
      </c>
      <c r="E62" t="s">
        <v>43</v>
      </c>
      <c r="F62" t="s">
        <v>28</v>
      </c>
      <c r="G62" t="s">
        <v>242</v>
      </c>
      <c r="H62" t="s">
        <v>264</v>
      </c>
      <c r="I62">
        <v>374</v>
      </c>
      <c r="J62" t="s">
        <v>978</v>
      </c>
      <c r="K62" t="s">
        <v>979</v>
      </c>
      <c r="L62" t="s">
        <v>978</v>
      </c>
      <c r="M62" t="s">
        <v>977</v>
      </c>
      <c r="N62" t="str">
        <f t="shared" si="2"/>
        <v>90 (24.1)</v>
      </c>
      <c r="O62" t="str">
        <f t="shared" si="3"/>
        <v>194 (51.9)</v>
      </c>
      <c r="P62" t="str">
        <f t="shared" si="4"/>
        <v>90 (24.1)</v>
      </c>
      <c r="Q62">
        <f t="shared" si="5"/>
        <v>90</v>
      </c>
      <c r="R62">
        <f t="shared" si="6"/>
        <v>194</v>
      </c>
      <c r="S62">
        <f t="shared" si="7"/>
        <v>90</v>
      </c>
    </row>
    <row r="63" spans="1:19" hidden="1">
      <c r="A63" t="s">
        <v>223</v>
      </c>
      <c r="B63" t="s">
        <v>1489</v>
      </c>
      <c r="C63" t="str">
        <f>VLOOKUP(B63,'ODS LU'!$A:$C,3,FALSE)</f>
        <v>RQQ:HINCHINGBROOKE HEALTH CARE NHS TRUST</v>
      </c>
      <c r="D63" t="str">
        <f>IF(ISERROR(VLOOKUP(B63,'Tiers LU'!$A$1:$C$59,3,FALSE)),"TIER 3",VLOOKUP(B63,'Tiers LU'!$A$1:$C$59,3,FALSE))</f>
        <v>TIER 3</v>
      </c>
      <c r="E63" t="s">
        <v>43</v>
      </c>
      <c r="F63" t="s">
        <v>32</v>
      </c>
      <c r="G63" t="s">
        <v>240</v>
      </c>
      <c r="H63" t="s">
        <v>262</v>
      </c>
      <c r="I63">
        <v>515</v>
      </c>
      <c r="J63" t="s">
        <v>976</v>
      </c>
      <c r="K63" t="s">
        <v>975</v>
      </c>
      <c r="L63" t="s">
        <v>974</v>
      </c>
      <c r="M63" t="s">
        <v>973</v>
      </c>
      <c r="N63" t="str">
        <f t="shared" si="2"/>
        <v>250 (48.5)</v>
      </c>
      <c r="O63" t="str">
        <f t="shared" si="3"/>
        <v>165 (32.0)</v>
      </c>
      <c r="P63" t="str">
        <f t="shared" si="4"/>
        <v>100 (19.4)</v>
      </c>
      <c r="Q63">
        <f t="shared" si="5"/>
        <v>250</v>
      </c>
      <c r="R63">
        <f t="shared" si="6"/>
        <v>165</v>
      </c>
      <c r="S63">
        <f t="shared" si="7"/>
        <v>100</v>
      </c>
    </row>
    <row r="64" spans="1:19" hidden="1">
      <c r="A64" t="s">
        <v>182</v>
      </c>
      <c r="B64" t="s">
        <v>1491</v>
      </c>
      <c r="C64" t="str">
        <f>VLOOKUP(B64,'ODS LU'!$A:$C,3,FALSE)</f>
        <v>RQX:HOMERTON UNIVERSITY HOSPITAL NHS FOUNDATION TRUST</v>
      </c>
      <c r="D64" t="str">
        <f>IF(ISERROR(VLOOKUP(B64,'Tiers LU'!$A$1:$C$59,3,FALSE)),"TIER 3",VLOOKUP(B64,'Tiers LU'!$A$1:$C$59,3,FALSE))</f>
        <v>TIER 3</v>
      </c>
      <c r="E64" t="s">
        <v>43</v>
      </c>
      <c r="F64" t="s">
        <v>26</v>
      </c>
      <c r="G64" t="s">
        <v>250</v>
      </c>
      <c r="H64" t="s">
        <v>266</v>
      </c>
      <c r="I64">
        <v>435</v>
      </c>
      <c r="J64" t="s">
        <v>972</v>
      </c>
      <c r="K64" t="s">
        <v>971</v>
      </c>
      <c r="L64" t="s">
        <v>970</v>
      </c>
      <c r="M64" t="s">
        <v>969</v>
      </c>
      <c r="N64" t="str">
        <f t="shared" si="2"/>
        <v>193 (44.4)</v>
      </c>
      <c r="O64" t="str">
        <f t="shared" si="3"/>
        <v>146 (33.6)</v>
      </c>
      <c r="P64" t="str">
        <f t="shared" si="4"/>
        <v>96 (22.1)</v>
      </c>
      <c r="Q64">
        <f t="shared" si="5"/>
        <v>193</v>
      </c>
      <c r="R64">
        <f t="shared" si="6"/>
        <v>146</v>
      </c>
      <c r="S64">
        <f t="shared" si="7"/>
        <v>96</v>
      </c>
    </row>
    <row r="65" spans="1:19" hidden="1">
      <c r="A65" t="s">
        <v>62</v>
      </c>
      <c r="B65" t="s">
        <v>1444</v>
      </c>
      <c r="C65" t="str">
        <f>VLOOKUP(B65,'ODS LU'!$A:$C,3,FALSE)</f>
        <v>RHW:ROYAL BERKSHIRE NHS FOUNDATION TRUST</v>
      </c>
      <c r="D65" t="str">
        <f>IF(ISERROR(VLOOKUP(B65,'Tiers LU'!$A$1:$C$59,3,FALSE)),"TIER 3",VLOOKUP(B65,'Tiers LU'!$A$1:$C$59,3,FALSE))</f>
        <v>TIER 3</v>
      </c>
      <c r="E65" t="s">
        <v>43</v>
      </c>
      <c r="F65" t="s">
        <v>9</v>
      </c>
      <c r="G65" t="s">
        <v>236</v>
      </c>
      <c r="H65" t="s">
        <v>259</v>
      </c>
      <c r="I65">
        <v>397</v>
      </c>
      <c r="J65" t="s">
        <v>968</v>
      </c>
      <c r="K65" t="s">
        <v>967</v>
      </c>
      <c r="L65" t="s">
        <v>966</v>
      </c>
      <c r="M65" t="s">
        <v>965</v>
      </c>
      <c r="N65" t="str">
        <f t="shared" si="2"/>
        <v>243 (61.2)</v>
      </c>
      <c r="O65" t="str">
        <f t="shared" si="3"/>
        <v>57 (14.4)</v>
      </c>
      <c r="P65" t="str">
        <f t="shared" si="4"/>
        <v>97 (24.4)</v>
      </c>
      <c r="Q65">
        <f t="shared" si="5"/>
        <v>243</v>
      </c>
      <c r="R65">
        <f t="shared" si="6"/>
        <v>57</v>
      </c>
      <c r="S65">
        <f t="shared" si="7"/>
        <v>97</v>
      </c>
    </row>
    <row r="66" spans="1:19" hidden="1">
      <c r="A66" t="s">
        <v>118</v>
      </c>
      <c r="B66" t="s">
        <v>1531</v>
      </c>
      <c r="C66" t="str">
        <f>VLOOKUP(B66,'ODS LU'!$A:$C,3,FALSE)</f>
        <v>RWY:CALDERDALE AND HUDDERSFIELD NHS FOUNDATION TRUST</v>
      </c>
      <c r="D66" t="str">
        <f>IF(ISERROR(VLOOKUP(B66,'Tiers LU'!$A$1:$C$59,3,FALSE)),"TIER 3",VLOOKUP(B66,'Tiers LU'!$A$1:$C$59,3,FALSE))</f>
        <v>TIER 3</v>
      </c>
      <c r="E66" t="s">
        <v>43</v>
      </c>
      <c r="F66" t="s">
        <v>20</v>
      </c>
      <c r="G66" t="s">
        <v>247</v>
      </c>
      <c r="H66" t="s">
        <v>261</v>
      </c>
      <c r="I66">
        <v>351</v>
      </c>
      <c r="J66" t="s">
        <v>964</v>
      </c>
      <c r="K66" t="s">
        <v>963</v>
      </c>
      <c r="L66" t="s">
        <v>962</v>
      </c>
      <c r="M66" t="s">
        <v>961</v>
      </c>
      <c r="N66" t="str">
        <f t="shared" si="2"/>
        <v>124 (35.3)</v>
      </c>
      <c r="O66" t="str">
        <f t="shared" si="3"/>
        <v>167 (47.6)</v>
      </c>
      <c r="P66" t="str">
        <f t="shared" si="4"/>
        <v>60 (17.1)</v>
      </c>
      <c r="Q66">
        <f t="shared" si="5"/>
        <v>124</v>
      </c>
      <c r="R66">
        <f t="shared" si="6"/>
        <v>167</v>
      </c>
      <c r="S66">
        <f t="shared" si="7"/>
        <v>60</v>
      </c>
    </row>
    <row r="67" spans="1:19" hidden="1">
      <c r="A67" t="s">
        <v>51</v>
      </c>
      <c r="B67" t="s">
        <v>1329</v>
      </c>
      <c r="C67" t="str">
        <f>VLOOKUP(B67,'ODS LU'!$A:$C,3,FALSE)</f>
        <v>RWA:HULL AND EAST YORKSHIRE HOSPITALS NHS TRUST</v>
      </c>
      <c r="D67" t="str">
        <f>IF(ISERROR(VLOOKUP(B67,'Tiers LU'!$A$1:$C$59,3,FALSE)),"TIER 3",VLOOKUP(B67,'Tiers LU'!$A$1:$C$59,3,FALSE))</f>
        <v>TIER 2</v>
      </c>
      <c r="E67" t="s">
        <v>44</v>
      </c>
      <c r="F67" t="s">
        <v>3</v>
      </c>
      <c r="G67" t="s">
        <v>238</v>
      </c>
      <c r="H67" t="s">
        <v>261</v>
      </c>
      <c r="I67">
        <v>1419</v>
      </c>
      <c r="J67" t="s">
        <v>960</v>
      </c>
      <c r="K67" t="s">
        <v>959</v>
      </c>
      <c r="L67" t="s">
        <v>958</v>
      </c>
      <c r="M67" t="s">
        <v>957</v>
      </c>
      <c r="N67" t="str">
        <f t="shared" si="2"/>
        <v>784 (55.3)</v>
      </c>
      <c r="O67" t="str">
        <f t="shared" si="3"/>
        <v>576 (40.6)</v>
      </c>
      <c r="P67" t="str">
        <f t="shared" si="4"/>
        <v>59 (4.2)</v>
      </c>
      <c r="Q67">
        <f t="shared" si="5"/>
        <v>784</v>
      </c>
      <c r="R67">
        <f t="shared" si="6"/>
        <v>576</v>
      </c>
      <c r="S67">
        <f t="shared" si="7"/>
        <v>59</v>
      </c>
    </row>
    <row r="68" spans="1:19" hidden="1">
      <c r="A68" t="s">
        <v>47</v>
      </c>
      <c r="B68" t="s">
        <v>1284</v>
      </c>
      <c r="C68" t="str">
        <f>VLOOKUP(B68,'ODS LU'!$A:$C,3,FALSE)</f>
        <v>RTH:OXFORD UNIVERSITY HOSPITALS NHS FOUNDATION TRUST</v>
      </c>
      <c r="D68" t="str">
        <f>IF(ISERROR(VLOOKUP(B68,'Tiers LU'!$A$1:$C$59,3,FALSE)),"TIER 3",VLOOKUP(B68,'Tiers LU'!$A$1:$C$59,3,FALSE))</f>
        <v>TIER 1</v>
      </c>
      <c r="E68" t="s">
        <v>43</v>
      </c>
      <c r="F68" t="s">
        <v>2</v>
      </c>
      <c r="G68" t="s">
        <v>236</v>
      </c>
      <c r="H68" t="s">
        <v>259</v>
      </c>
      <c r="I68">
        <v>702</v>
      </c>
      <c r="J68" t="s">
        <v>956</v>
      </c>
      <c r="K68" t="s">
        <v>955</v>
      </c>
      <c r="L68" t="s">
        <v>954</v>
      </c>
      <c r="M68" t="s">
        <v>953</v>
      </c>
      <c r="N68" t="str">
        <f t="shared" ref="N68:N131" si="8">J68</f>
        <v>510 (72.6)</v>
      </c>
      <c r="O68" t="str">
        <f t="shared" ref="O68:O131" si="9">K68</f>
        <v>152 (21.7)</v>
      </c>
      <c r="P68" t="str">
        <f t="shared" ref="P68:P131" si="10">L68</f>
        <v>40 (5.7)</v>
      </c>
      <c r="Q68">
        <f t="shared" ref="Q68:Q131" si="11">INT(LEFT(N68,FIND(" (",N68)))</f>
        <v>510</v>
      </c>
      <c r="R68">
        <f t="shared" ref="R68:R131" si="12">INT(LEFT(O68,FIND(" (",O68)))</f>
        <v>152</v>
      </c>
      <c r="S68">
        <f t="shared" ref="S68:S131" si="13">INT(LEFT(P68,FIND(" (",P68)))</f>
        <v>40</v>
      </c>
    </row>
    <row r="69" spans="1:19" hidden="1">
      <c r="A69" t="s">
        <v>47</v>
      </c>
      <c r="B69" t="s">
        <v>1284</v>
      </c>
      <c r="C69" t="str">
        <f>VLOOKUP(B69,'ODS LU'!$A:$C,3,FALSE)</f>
        <v>RTH:OXFORD UNIVERSITY HOSPITALS NHS FOUNDATION TRUST</v>
      </c>
      <c r="D69" t="str">
        <f>IF(ISERROR(VLOOKUP(B69,'Tiers LU'!$A$1:$C$59,3,FALSE)),"TIER 3",VLOOKUP(B69,'Tiers LU'!$A$1:$C$59,3,FALSE))</f>
        <v>TIER 1</v>
      </c>
      <c r="E69" t="s">
        <v>436</v>
      </c>
      <c r="F69" t="s">
        <v>952</v>
      </c>
      <c r="G69" t="s">
        <v>236</v>
      </c>
      <c r="H69" t="s">
        <v>259</v>
      </c>
      <c r="I69">
        <v>493</v>
      </c>
      <c r="J69" t="s">
        <v>951</v>
      </c>
      <c r="K69" t="s">
        <v>950</v>
      </c>
      <c r="L69" t="s">
        <v>949</v>
      </c>
      <c r="M69" t="s">
        <v>948</v>
      </c>
      <c r="N69" t="str">
        <f t="shared" si="8"/>
        <v>399 (80.9)</v>
      </c>
      <c r="O69" t="str">
        <f t="shared" si="9"/>
        <v>68 (13.8)</v>
      </c>
      <c r="P69" t="str">
        <f t="shared" si="10"/>
        <v>26 (5.3)</v>
      </c>
      <c r="Q69">
        <f t="shared" si="11"/>
        <v>399</v>
      </c>
      <c r="R69">
        <f t="shared" si="12"/>
        <v>68</v>
      </c>
      <c r="S69">
        <f t="shared" si="13"/>
        <v>26</v>
      </c>
    </row>
    <row r="70" spans="1:19" hidden="1">
      <c r="A70" t="s">
        <v>119</v>
      </c>
      <c r="B70" t="s">
        <v>1323</v>
      </c>
      <c r="C70" t="str">
        <f>VLOOKUP(B70,'ODS LU'!$A:$C,3,FALSE)</f>
        <v>RVV:EAST KENT HOSPITALS UNIVERSITY NHS FOUNDATION TRUST</v>
      </c>
      <c r="D70" t="str">
        <f>IF(ISERROR(VLOOKUP(B70,'Tiers LU'!$A$1:$C$59,3,FALSE)),"TIER 3",VLOOKUP(B70,'Tiers LU'!$A$1:$C$59,3,FALSE))</f>
        <v>TIER 2</v>
      </c>
      <c r="E70" t="s">
        <v>43</v>
      </c>
      <c r="F70" t="s">
        <v>20</v>
      </c>
      <c r="G70" t="s">
        <v>251</v>
      </c>
      <c r="H70" t="s">
        <v>267</v>
      </c>
      <c r="I70">
        <v>455</v>
      </c>
      <c r="J70" t="s">
        <v>947</v>
      </c>
      <c r="K70" t="s">
        <v>946</v>
      </c>
      <c r="L70" t="s">
        <v>945</v>
      </c>
      <c r="M70" t="s">
        <v>944</v>
      </c>
      <c r="N70" t="str">
        <f t="shared" si="8"/>
        <v>172 (37.8)</v>
      </c>
      <c r="O70" t="str">
        <f t="shared" si="9"/>
        <v>229 (50.3)</v>
      </c>
      <c r="P70" t="str">
        <f t="shared" si="10"/>
        <v>54 (11.9)</v>
      </c>
      <c r="Q70">
        <f t="shared" si="11"/>
        <v>172</v>
      </c>
      <c r="R70">
        <f t="shared" si="12"/>
        <v>229</v>
      </c>
      <c r="S70">
        <f t="shared" si="13"/>
        <v>54</v>
      </c>
    </row>
    <row r="71" spans="1:19" hidden="1">
      <c r="A71" t="s">
        <v>120</v>
      </c>
      <c r="B71" t="s">
        <v>1475</v>
      </c>
      <c r="C71" t="str">
        <f>VLOOKUP(B71,'ODS LU'!$A:$C,3,FALSE)</f>
        <v>RNQ:KETTERING GENERAL HOSPITAL NHS FOUNDATION TRUST</v>
      </c>
      <c r="D71" t="str">
        <f>IF(ISERROR(VLOOKUP(B71,'Tiers LU'!$A$1:$C$59,3,FALSE)),"TIER 3",VLOOKUP(B71,'Tiers LU'!$A$1:$C$59,3,FALSE))</f>
        <v>TIER 3</v>
      </c>
      <c r="E71" t="s">
        <v>43</v>
      </c>
      <c r="F71" t="s">
        <v>20</v>
      </c>
      <c r="G71" t="s">
        <v>245</v>
      </c>
      <c r="H71" t="s">
        <v>260</v>
      </c>
      <c r="I71">
        <v>527</v>
      </c>
      <c r="J71" t="s">
        <v>943</v>
      </c>
      <c r="K71" t="s">
        <v>942</v>
      </c>
      <c r="L71" t="s">
        <v>941</v>
      </c>
      <c r="M71" t="s">
        <v>940</v>
      </c>
      <c r="N71" t="str">
        <f t="shared" si="8"/>
        <v>164 (31.1)</v>
      </c>
      <c r="O71" t="str">
        <f t="shared" si="9"/>
        <v>182 (34.5)</v>
      </c>
      <c r="P71" t="str">
        <f t="shared" si="10"/>
        <v>181 (34.3)</v>
      </c>
      <c r="Q71">
        <f t="shared" si="11"/>
        <v>164</v>
      </c>
      <c r="R71">
        <f t="shared" si="12"/>
        <v>182</v>
      </c>
      <c r="S71">
        <f t="shared" si="13"/>
        <v>181</v>
      </c>
    </row>
    <row r="72" spans="1:19" hidden="1">
      <c r="A72" t="s">
        <v>231</v>
      </c>
      <c r="B72" t="s">
        <v>1307</v>
      </c>
      <c r="C72" t="str">
        <f>VLOOKUP(B72,'ODS LU'!$A:$C,3,FALSE)</f>
        <v>RF4:BARKING, HAVERING AND REDBRIDGE UNIVERSITY HOSPITALS NHS TRUST</v>
      </c>
      <c r="D72" t="str">
        <f>IF(ISERROR(VLOOKUP(B72,'Tiers LU'!$A$1:$C$59,3,FALSE)),"TIER 3",VLOOKUP(B72,'Tiers LU'!$A$1:$C$59,3,FALSE))</f>
        <v>TIER 2</v>
      </c>
      <c r="E72" t="s">
        <v>43</v>
      </c>
      <c r="F72" t="s">
        <v>38</v>
      </c>
      <c r="G72" t="s">
        <v>250</v>
      </c>
      <c r="H72" t="s">
        <v>266</v>
      </c>
      <c r="I72">
        <v>448</v>
      </c>
      <c r="J72" t="s">
        <v>939</v>
      </c>
      <c r="K72" t="s">
        <v>938</v>
      </c>
      <c r="L72" t="s">
        <v>937</v>
      </c>
      <c r="M72" t="s">
        <v>936</v>
      </c>
      <c r="N72" t="str">
        <f t="shared" si="8"/>
        <v>174 (38.8)</v>
      </c>
      <c r="O72" t="str">
        <f t="shared" si="9"/>
        <v>237 (52.9)</v>
      </c>
      <c r="P72" t="str">
        <f t="shared" si="10"/>
        <v>37 (8.3)</v>
      </c>
      <c r="Q72">
        <f t="shared" si="11"/>
        <v>174</v>
      </c>
      <c r="R72">
        <f t="shared" si="12"/>
        <v>237</v>
      </c>
      <c r="S72">
        <f t="shared" si="13"/>
        <v>37</v>
      </c>
    </row>
    <row r="73" spans="1:19" hidden="1">
      <c r="A73" t="s">
        <v>228</v>
      </c>
      <c r="B73" t="s">
        <v>1278</v>
      </c>
      <c r="C73" t="str">
        <f>VLOOKUP(B73,'ODS LU'!$A:$C,3,FALSE)</f>
        <v>RJZ:KING'S COLLEGE HOSPITAL NHS FOUNDATION TRUST</v>
      </c>
      <c r="D73" t="str">
        <f>IF(ISERROR(VLOOKUP(B73,'Tiers LU'!$A$1:$C$59,3,FALSE)),"TIER 3",VLOOKUP(B73,'Tiers LU'!$A$1:$C$59,3,FALSE))</f>
        <v>TIER 1</v>
      </c>
      <c r="E73" t="s">
        <v>935</v>
      </c>
      <c r="F73" t="s">
        <v>934</v>
      </c>
      <c r="G73" t="s">
        <v>244</v>
      </c>
      <c r="H73" t="s">
        <v>266</v>
      </c>
      <c r="I73">
        <v>651</v>
      </c>
      <c r="J73" t="s">
        <v>933</v>
      </c>
      <c r="K73" t="s">
        <v>932</v>
      </c>
      <c r="L73" t="s">
        <v>931</v>
      </c>
      <c r="M73" t="s">
        <v>930</v>
      </c>
      <c r="N73" t="str">
        <f t="shared" si="8"/>
        <v>398 (61.1)</v>
      </c>
      <c r="O73" t="str">
        <f t="shared" si="9"/>
        <v>229 (35.2)</v>
      </c>
      <c r="P73" t="str">
        <f t="shared" si="10"/>
        <v>24 (3.7)</v>
      </c>
      <c r="Q73">
        <f t="shared" si="11"/>
        <v>398</v>
      </c>
      <c r="R73">
        <f t="shared" si="12"/>
        <v>229</v>
      </c>
      <c r="S73">
        <f t="shared" si="13"/>
        <v>24</v>
      </c>
    </row>
    <row r="74" spans="1:19" hidden="1">
      <c r="A74" t="s">
        <v>228</v>
      </c>
      <c r="B74" t="s">
        <v>1278</v>
      </c>
      <c r="C74" t="str">
        <f>VLOOKUP(B74,'ODS LU'!$A:$C,3,FALSE)</f>
        <v>RJZ:KING'S COLLEGE HOSPITAL NHS FOUNDATION TRUST</v>
      </c>
      <c r="D74" t="str">
        <f>IF(ISERROR(VLOOKUP(B74,'Tiers LU'!$A$1:$C$59,3,FALSE)),"TIER 3",VLOOKUP(B74,'Tiers LU'!$A$1:$C$59,3,FALSE))</f>
        <v>TIER 1</v>
      </c>
      <c r="E74" t="s">
        <v>44</v>
      </c>
      <c r="F74" t="s">
        <v>35</v>
      </c>
      <c r="G74" t="s">
        <v>244</v>
      </c>
      <c r="H74" t="s">
        <v>266</v>
      </c>
      <c r="I74">
        <v>1894</v>
      </c>
      <c r="J74" t="s">
        <v>929</v>
      </c>
      <c r="K74" t="s">
        <v>928</v>
      </c>
      <c r="L74" t="s">
        <v>927</v>
      </c>
      <c r="M74" t="s">
        <v>926</v>
      </c>
      <c r="N74" t="str">
        <f t="shared" si="8"/>
        <v>257 (13.6)</v>
      </c>
      <c r="O74" t="str">
        <f t="shared" si="9"/>
        <v>1,060 (56.0)</v>
      </c>
      <c r="P74" t="str">
        <f t="shared" si="10"/>
        <v>577 (30.5)</v>
      </c>
      <c r="Q74">
        <f t="shared" si="11"/>
        <v>257</v>
      </c>
      <c r="R74">
        <f t="shared" si="12"/>
        <v>1060</v>
      </c>
      <c r="S74">
        <f t="shared" si="13"/>
        <v>577</v>
      </c>
    </row>
    <row r="75" spans="1:19" hidden="1">
      <c r="A75" t="s">
        <v>96</v>
      </c>
      <c r="B75" t="s">
        <v>1455</v>
      </c>
      <c r="C75" t="str">
        <f>VLOOKUP(B75,'ODS LU'!$A:$C,3,FALSE)</f>
        <v>RK5:SHERWOOD FOREST HOSPITALS NHS FOUNDATION TRUST</v>
      </c>
      <c r="D75" t="str">
        <f>IF(ISERROR(VLOOKUP(B75,'Tiers LU'!$A$1:$C$59,3,FALSE)),"TIER 3",VLOOKUP(B75,'Tiers LU'!$A$1:$C$59,3,FALSE))</f>
        <v>TIER 3</v>
      </c>
      <c r="E75" t="s">
        <v>43</v>
      </c>
      <c r="F75" t="s">
        <v>18</v>
      </c>
      <c r="G75" t="s">
        <v>237</v>
      </c>
      <c r="H75" t="s">
        <v>260</v>
      </c>
      <c r="I75">
        <v>603</v>
      </c>
      <c r="J75" t="s">
        <v>925</v>
      </c>
      <c r="K75" t="s">
        <v>924</v>
      </c>
      <c r="L75" t="s">
        <v>923</v>
      </c>
      <c r="M75" t="s">
        <v>922</v>
      </c>
      <c r="N75" t="str">
        <f t="shared" si="8"/>
        <v>191 (31.7)</v>
      </c>
      <c r="O75" t="str">
        <f t="shared" si="9"/>
        <v>310 (51.4)</v>
      </c>
      <c r="P75" t="str">
        <f t="shared" si="10"/>
        <v>102 (16.9)</v>
      </c>
      <c r="Q75">
        <f t="shared" si="11"/>
        <v>191</v>
      </c>
      <c r="R75">
        <f t="shared" si="12"/>
        <v>310</v>
      </c>
      <c r="S75">
        <f t="shared" si="13"/>
        <v>102</v>
      </c>
    </row>
    <row r="76" spans="1:19" hidden="1">
      <c r="A76" t="s">
        <v>121</v>
      </c>
      <c r="B76" t="s">
        <v>1402</v>
      </c>
      <c r="C76" t="str">
        <f>VLOOKUP(B76,'ODS LU'!$A:$C,3,FALSE)</f>
        <v>RAX:KINGSTON HOSPITAL NHS FOUNDATION TRUST</v>
      </c>
      <c r="D76" t="str">
        <f>IF(ISERROR(VLOOKUP(B76,'Tiers LU'!$A$1:$C$59,3,FALSE)),"TIER 3",VLOOKUP(B76,'Tiers LU'!$A$1:$C$59,3,FALSE))</f>
        <v>TIER 3</v>
      </c>
      <c r="E76" t="s">
        <v>43</v>
      </c>
      <c r="F76" t="s">
        <v>20</v>
      </c>
      <c r="G76" t="s">
        <v>244</v>
      </c>
      <c r="H76" t="s">
        <v>266</v>
      </c>
      <c r="I76">
        <v>483</v>
      </c>
      <c r="J76" t="s">
        <v>921</v>
      </c>
      <c r="K76" t="s">
        <v>920</v>
      </c>
      <c r="L76" t="s">
        <v>919</v>
      </c>
      <c r="M76" t="s">
        <v>918</v>
      </c>
      <c r="N76" t="str">
        <f t="shared" si="8"/>
        <v>174 (36.0)</v>
      </c>
      <c r="O76" t="str">
        <f t="shared" si="9"/>
        <v>252 (52.2)</v>
      </c>
      <c r="P76" t="str">
        <f t="shared" si="10"/>
        <v>57 (11.8)</v>
      </c>
      <c r="Q76">
        <f t="shared" si="11"/>
        <v>174</v>
      </c>
      <c r="R76">
        <f t="shared" si="12"/>
        <v>252</v>
      </c>
      <c r="S76">
        <f t="shared" si="13"/>
        <v>57</v>
      </c>
    </row>
    <row r="77" spans="1:19" hidden="1">
      <c r="A77" t="s">
        <v>93</v>
      </c>
      <c r="B77" t="s">
        <v>1280</v>
      </c>
      <c r="C77" t="str">
        <f>VLOOKUP(B77,'ODS LU'!$A:$C,3,FALSE)</f>
        <v>RR8:LEEDS TEACHING HOSPITALS NHS TRUST</v>
      </c>
      <c r="D77" t="str">
        <f>IF(ISERROR(VLOOKUP(B77,'Tiers LU'!$A$1:$C$59,3,FALSE)),"TIER 3",VLOOKUP(B77,'Tiers LU'!$A$1:$C$59,3,FALSE))</f>
        <v>TIER 1</v>
      </c>
      <c r="E77" t="s">
        <v>43</v>
      </c>
      <c r="F77" t="s">
        <v>15</v>
      </c>
      <c r="G77" t="s">
        <v>247</v>
      </c>
      <c r="H77" t="s">
        <v>261</v>
      </c>
      <c r="I77">
        <v>710</v>
      </c>
      <c r="J77" t="s">
        <v>917</v>
      </c>
      <c r="K77" t="s">
        <v>916</v>
      </c>
      <c r="L77" t="s">
        <v>915</v>
      </c>
      <c r="M77" t="s">
        <v>914</v>
      </c>
      <c r="N77" t="str">
        <f t="shared" si="8"/>
        <v>287 (40.4)</v>
      </c>
      <c r="O77" t="str">
        <f t="shared" si="9"/>
        <v>382 (53.8)</v>
      </c>
      <c r="P77" t="str">
        <f t="shared" si="10"/>
        <v>41 (5.8)</v>
      </c>
      <c r="Q77">
        <f t="shared" si="11"/>
        <v>287</v>
      </c>
      <c r="R77">
        <f t="shared" si="12"/>
        <v>382</v>
      </c>
      <c r="S77">
        <f t="shared" si="13"/>
        <v>41</v>
      </c>
    </row>
    <row r="78" spans="1:19" hidden="1">
      <c r="A78" t="s">
        <v>93</v>
      </c>
      <c r="B78" t="s">
        <v>1280</v>
      </c>
      <c r="C78" t="str">
        <f>VLOOKUP(B78,'ODS LU'!$A:$C,3,FALSE)</f>
        <v>RR8:LEEDS TEACHING HOSPITALS NHS TRUST</v>
      </c>
      <c r="D78" t="str">
        <f>IF(ISERROR(VLOOKUP(B78,'Tiers LU'!$A$1:$C$59,3,FALSE)),"TIER 3",VLOOKUP(B78,'Tiers LU'!$A$1:$C$59,3,FALSE))</f>
        <v>TIER 1</v>
      </c>
      <c r="E78" t="s">
        <v>436</v>
      </c>
      <c r="F78" t="s">
        <v>913</v>
      </c>
      <c r="G78" t="s">
        <v>247</v>
      </c>
      <c r="H78" t="s">
        <v>261</v>
      </c>
      <c r="I78">
        <v>813</v>
      </c>
      <c r="J78" t="s">
        <v>912</v>
      </c>
      <c r="K78" t="s">
        <v>911</v>
      </c>
      <c r="L78" t="s">
        <v>910</v>
      </c>
      <c r="M78" t="s">
        <v>909</v>
      </c>
      <c r="N78" t="str">
        <f t="shared" si="8"/>
        <v>362 (44.5)</v>
      </c>
      <c r="O78" t="str">
        <f t="shared" si="9"/>
        <v>400 (49.2)</v>
      </c>
      <c r="P78" t="str">
        <f t="shared" si="10"/>
        <v>51 (6.3)</v>
      </c>
      <c r="Q78">
        <f t="shared" si="11"/>
        <v>362</v>
      </c>
      <c r="R78">
        <f t="shared" si="12"/>
        <v>400</v>
      </c>
      <c r="S78">
        <f t="shared" si="13"/>
        <v>51</v>
      </c>
    </row>
    <row r="79" spans="1:19" hidden="1">
      <c r="A79" t="s">
        <v>122</v>
      </c>
      <c r="B79" t="s">
        <v>1303</v>
      </c>
      <c r="C79" t="str">
        <f>VLOOKUP(B79,'ODS LU'!$A:$C,3,FALSE)</f>
        <v>RWE:UNIVERSITY HOSPITALS OF LEICESTER NHS TRUST</v>
      </c>
      <c r="D79" t="str">
        <f>IF(ISERROR(VLOOKUP(B79,'Tiers LU'!$A$1:$C$59,3,FALSE)),"TIER 3",VLOOKUP(B79,'Tiers LU'!$A$1:$C$59,3,FALSE))</f>
        <v>TIER 1</v>
      </c>
      <c r="E79" t="s">
        <v>43</v>
      </c>
      <c r="F79" t="s">
        <v>20</v>
      </c>
      <c r="G79" t="s">
        <v>245</v>
      </c>
      <c r="H79" t="s">
        <v>260</v>
      </c>
      <c r="I79">
        <v>823</v>
      </c>
      <c r="J79" t="s">
        <v>908</v>
      </c>
      <c r="K79" t="s">
        <v>907</v>
      </c>
      <c r="L79" t="s">
        <v>906</v>
      </c>
      <c r="M79" t="s">
        <v>905</v>
      </c>
      <c r="N79" t="str">
        <f t="shared" si="8"/>
        <v>227 (27.6)</v>
      </c>
      <c r="O79" t="str">
        <f t="shared" si="9"/>
        <v>448 (54.4)</v>
      </c>
      <c r="P79" t="str">
        <f t="shared" si="10"/>
        <v>148 (18.0)</v>
      </c>
      <c r="Q79">
        <f t="shared" si="11"/>
        <v>227</v>
      </c>
      <c r="R79">
        <f t="shared" si="12"/>
        <v>448</v>
      </c>
      <c r="S79">
        <f t="shared" si="13"/>
        <v>148</v>
      </c>
    </row>
    <row r="80" spans="1:19" hidden="1">
      <c r="A80" t="s">
        <v>63</v>
      </c>
      <c r="B80" t="s">
        <v>1303</v>
      </c>
      <c r="C80" t="str">
        <f>VLOOKUP(B80,'ODS LU'!$A:$C,3,FALSE)</f>
        <v>RWE:UNIVERSITY HOSPITALS OF LEICESTER NHS TRUST</v>
      </c>
      <c r="D80" t="str">
        <f>IF(ISERROR(VLOOKUP(B80,'Tiers LU'!$A$1:$C$59,3,FALSE)),"TIER 3",VLOOKUP(B80,'Tiers LU'!$A$1:$C$59,3,FALSE))</f>
        <v>TIER 1</v>
      </c>
      <c r="E80" t="s">
        <v>43</v>
      </c>
      <c r="F80" t="s">
        <v>9</v>
      </c>
      <c r="G80" t="s">
        <v>245</v>
      </c>
      <c r="H80" t="s">
        <v>260</v>
      </c>
      <c r="I80">
        <v>871</v>
      </c>
      <c r="J80" t="s">
        <v>904</v>
      </c>
      <c r="K80" t="s">
        <v>903</v>
      </c>
      <c r="L80" t="s">
        <v>902</v>
      </c>
      <c r="M80" t="s">
        <v>901</v>
      </c>
      <c r="N80" t="str">
        <f t="shared" si="8"/>
        <v>356 (40.9)</v>
      </c>
      <c r="O80" t="str">
        <f t="shared" si="9"/>
        <v>417 (47.9)</v>
      </c>
      <c r="P80" t="str">
        <f t="shared" si="10"/>
        <v>98 (11.3)</v>
      </c>
      <c r="Q80">
        <f t="shared" si="11"/>
        <v>356</v>
      </c>
      <c r="R80">
        <f t="shared" si="12"/>
        <v>417</v>
      </c>
      <c r="S80">
        <f t="shared" si="13"/>
        <v>98</v>
      </c>
    </row>
    <row r="81" spans="1:19" hidden="1">
      <c r="A81" t="s">
        <v>64</v>
      </c>
      <c r="B81" t="s">
        <v>1409</v>
      </c>
      <c r="C81" t="str">
        <f>VLOOKUP(B81,'ODS LU'!$A:$C,3,FALSE)</f>
        <v>RBT:MID CHESHIRE HOSPITALS NHS FOUNDATION TRUST</v>
      </c>
      <c r="D81" t="str">
        <f>IF(ISERROR(VLOOKUP(B81,'Tiers LU'!$A$1:$C$59,3,FALSE)),"TIER 3",VLOOKUP(B81,'Tiers LU'!$A$1:$C$59,3,FALSE))</f>
        <v>TIER 3</v>
      </c>
      <c r="E81" t="s">
        <v>43</v>
      </c>
      <c r="F81" t="s">
        <v>9</v>
      </c>
      <c r="G81" t="s">
        <v>246</v>
      </c>
      <c r="H81" t="s">
        <v>258</v>
      </c>
      <c r="I81">
        <v>377</v>
      </c>
      <c r="J81" t="s">
        <v>900</v>
      </c>
      <c r="K81" t="s">
        <v>899</v>
      </c>
      <c r="L81" t="s">
        <v>898</v>
      </c>
      <c r="M81" t="s">
        <v>897</v>
      </c>
      <c r="N81" t="str">
        <f t="shared" si="8"/>
        <v>72 (19.1)</v>
      </c>
      <c r="O81" t="str">
        <f t="shared" si="9"/>
        <v>142 (37.7)</v>
      </c>
      <c r="P81" t="str">
        <f t="shared" si="10"/>
        <v>163 (43.2)</v>
      </c>
      <c r="Q81">
        <f t="shared" si="11"/>
        <v>72</v>
      </c>
      <c r="R81">
        <f t="shared" si="12"/>
        <v>142</v>
      </c>
      <c r="S81">
        <f t="shared" si="13"/>
        <v>163</v>
      </c>
    </row>
    <row r="82" spans="1:19" hidden="1">
      <c r="A82" t="s">
        <v>123</v>
      </c>
      <c r="B82" t="s">
        <v>1521</v>
      </c>
      <c r="C82" t="str">
        <f>VLOOKUP(B82,'ODS LU'!$A:$C,3,FALSE)</f>
        <v>RWD:UNITED LINCOLNSHIRE HOSPITALS NHS TRUST</v>
      </c>
      <c r="D82" t="str">
        <f>IF(ISERROR(VLOOKUP(B82,'Tiers LU'!$A$1:$C$59,3,FALSE)),"TIER 3",VLOOKUP(B82,'Tiers LU'!$A$1:$C$59,3,FALSE))</f>
        <v>TIER 3</v>
      </c>
      <c r="E82" t="s">
        <v>43</v>
      </c>
      <c r="F82" t="s">
        <v>20</v>
      </c>
      <c r="G82" t="s">
        <v>237</v>
      </c>
      <c r="H82" t="s">
        <v>260</v>
      </c>
      <c r="I82">
        <v>777</v>
      </c>
      <c r="J82" t="s">
        <v>896</v>
      </c>
      <c r="K82" t="s">
        <v>895</v>
      </c>
      <c r="L82" t="s">
        <v>894</v>
      </c>
      <c r="M82" t="s">
        <v>893</v>
      </c>
      <c r="N82" t="str">
        <f t="shared" si="8"/>
        <v>321 (41.3)</v>
      </c>
      <c r="O82" t="str">
        <f t="shared" si="9"/>
        <v>348 (44.8)</v>
      </c>
      <c r="P82" t="str">
        <f t="shared" si="10"/>
        <v>108 (13.9)</v>
      </c>
      <c r="Q82">
        <f t="shared" si="11"/>
        <v>321</v>
      </c>
      <c r="R82">
        <f t="shared" si="12"/>
        <v>348</v>
      </c>
      <c r="S82">
        <f t="shared" si="13"/>
        <v>108</v>
      </c>
    </row>
    <row r="83" spans="1:19" hidden="1">
      <c r="A83" t="s">
        <v>124</v>
      </c>
      <c r="B83" t="s">
        <v>1321</v>
      </c>
      <c r="C83" t="str">
        <f>VLOOKUP(B83,'ODS LU'!$A:$C,3,FALSE)</f>
        <v>RWH:EAST AND NORTH HERTFORDSHIRE NHS TRUST</v>
      </c>
      <c r="D83" t="str">
        <f>IF(ISERROR(VLOOKUP(B83,'Tiers LU'!$A$1:$C$59,3,FALSE)),"TIER 3",VLOOKUP(B83,'Tiers LU'!$A$1:$C$59,3,FALSE))</f>
        <v>TIER 2</v>
      </c>
      <c r="E83" t="s">
        <v>43</v>
      </c>
      <c r="F83" t="s">
        <v>20</v>
      </c>
      <c r="G83" t="s">
        <v>239</v>
      </c>
      <c r="H83" t="s">
        <v>262</v>
      </c>
      <c r="I83">
        <v>704</v>
      </c>
      <c r="J83" t="s">
        <v>892</v>
      </c>
      <c r="K83" t="s">
        <v>891</v>
      </c>
      <c r="L83" t="s">
        <v>890</v>
      </c>
      <c r="M83" t="s">
        <v>889</v>
      </c>
      <c r="N83" t="str">
        <f t="shared" si="8"/>
        <v>338 (48.0)</v>
      </c>
      <c r="O83" t="str">
        <f t="shared" si="9"/>
        <v>139 (19.7)</v>
      </c>
      <c r="P83" t="str">
        <f t="shared" si="10"/>
        <v>227 (32.2)</v>
      </c>
      <c r="Q83">
        <f t="shared" si="11"/>
        <v>338</v>
      </c>
      <c r="R83">
        <f t="shared" si="12"/>
        <v>139</v>
      </c>
      <c r="S83">
        <f t="shared" si="13"/>
        <v>227</v>
      </c>
    </row>
    <row r="84" spans="1:19" hidden="1">
      <c r="A84" t="s">
        <v>888</v>
      </c>
      <c r="B84" t="s">
        <v>1333</v>
      </c>
      <c r="C84" t="str">
        <f>VLOOKUP(B84,'ODS LU'!$A:$C,3,FALSE)</f>
        <v>RBQ:LIVERPOOL HEART AND CHEST HOSPITAL NHS FOUNDATION TRUST</v>
      </c>
      <c r="D84" t="str">
        <f>IF(ISERROR(VLOOKUP(B84,'Tiers LU'!$A$1:$C$59,3,FALSE)),"TIER 3",VLOOKUP(B84,'Tiers LU'!$A$1:$C$59,3,FALSE))</f>
        <v>TIER 2</v>
      </c>
      <c r="E84" t="s">
        <v>503</v>
      </c>
      <c r="F84" t="s">
        <v>28</v>
      </c>
      <c r="G84" t="s">
        <v>246</v>
      </c>
      <c r="H84" t="s">
        <v>258</v>
      </c>
      <c r="I84">
        <v>2169</v>
      </c>
      <c r="J84" t="s">
        <v>887</v>
      </c>
      <c r="K84" t="s">
        <v>886</v>
      </c>
      <c r="L84" t="s">
        <v>885</v>
      </c>
      <c r="M84" t="s">
        <v>884</v>
      </c>
      <c r="N84" t="str">
        <f t="shared" si="8"/>
        <v>984 (45.4)</v>
      </c>
      <c r="O84" t="str">
        <f t="shared" si="9"/>
        <v>1,036 (47.8)</v>
      </c>
      <c r="P84" t="str">
        <f t="shared" si="10"/>
        <v>149 (6.9)</v>
      </c>
      <c r="Q84">
        <f t="shared" si="11"/>
        <v>984</v>
      </c>
      <c r="R84">
        <f t="shared" si="12"/>
        <v>1036</v>
      </c>
      <c r="S84">
        <f t="shared" si="13"/>
        <v>149</v>
      </c>
    </row>
    <row r="85" spans="1:19" hidden="1">
      <c r="A85" t="s">
        <v>183</v>
      </c>
      <c r="B85" t="s">
        <v>1413</v>
      </c>
      <c r="C85" t="str">
        <f>VLOOKUP(B85,'ODS LU'!$A:$C,3,FALSE)</f>
        <v>RC9:LUTON AND DUNSTABLE UNIVERSITY HOSPITAL NHS FOUNDATION TRUST</v>
      </c>
      <c r="D85" t="str">
        <f>IF(ISERROR(VLOOKUP(B85,'Tiers LU'!$A$1:$C$59,3,FALSE)),"TIER 3",VLOOKUP(B85,'Tiers LU'!$A$1:$C$59,3,FALSE))</f>
        <v>TIER 3</v>
      </c>
      <c r="E85" t="s">
        <v>43</v>
      </c>
      <c r="F85" t="s">
        <v>26</v>
      </c>
      <c r="G85" t="s">
        <v>239</v>
      </c>
      <c r="H85" t="s">
        <v>262</v>
      </c>
      <c r="I85">
        <v>344</v>
      </c>
      <c r="J85" t="s">
        <v>883</v>
      </c>
      <c r="K85" t="s">
        <v>882</v>
      </c>
      <c r="L85" t="s">
        <v>881</v>
      </c>
      <c r="M85" t="s">
        <v>880</v>
      </c>
      <c r="N85" t="str">
        <f t="shared" si="8"/>
        <v>229 (66.6)</v>
      </c>
      <c r="O85" t="str">
        <f t="shared" si="9"/>
        <v>68 (19.8)</v>
      </c>
      <c r="P85" t="str">
        <f t="shared" si="10"/>
        <v>47 (13.7)</v>
      </c>
      <c r="Q85">
        <f t="shared" si="11"/>
        <v>229</v>
      </c>
      <c r="R85">
        <f t="shared" si="12"/>
        <v>68</v>
      </c>
      <c r="S85">
        <f t="shared" si="13"/>
        <v>47</v>
      </c>
    </row>
    <row r="86" spans="1:19" hidden="1">
      <c r="A86" t="s">
        <v>184</v>
      </c>
      <c r="B86" t="s">
        <v>1409</v>
      </c>
      <c r="C86" t="str">
        <f>VLOOKUP(B86,'ODS LU'!$A:$C,3,FALSE)</f>
        <v>RBT:MID CHESHIRE HOSPITALS NHS FOUNDATION TRUST</v>
      </c>
      <c r="D86" t="str">
        <f>IF(ISERROR(VLOOKUP(B86,'Tiers LU'!$A$1:$C$59,3,FALSE)),"TIER 3",VLOOKUP(B86,'Tiers LU'!$A$1:$C$59,3,FALSE))</f>
        <v>TIER 3</v>
      </c>
      <c r="E86" t="s">
        <v>43</v>
      </c>
      <c r="F86" t="s">
        <v>26</v>
      </c>
      <c r="G86" t="s">
        <v>246</v>
      </c>
      <c r="H86" t="s">
        <v>258</v>
      </c>
      <c r="I86">
        <v>301</v>
      </c>
      <c r="J86" t="s">
        <v>879</v>
      </c>
      <c r="K86" t="s">
        <v>878</v>
      </c>
      <c r="L86" t="s">
        <v>877</v>
      </c>
      <c r="M86" t="s">
        <v>876</v>
      </c>
      <c r="N86" t="str">
        <f t="shared" si="8"/>
        <v>204 (67.8)</v>
      </c>
      <c r="O86" t="str">
        <f t="shared" si="9"/>
        <v>88 (29.2)</v>
      </c>
      <c r="P86" t="str">
        <f t="shared" si="10"/>
        <v>9 (3.0)</v>
      </c>
      <c r="Q86">
        <f t="shared" si="11"/>
        <v>204</v>
      </c>
      <c r="R86">
        <f t="shared" si="12"/>
        <v>88</v>
      </c>
      <c r="S86">
        <f t="shared" si="13"/>
        <v>9</v>
      </c>
    </row>
    <row r="87" spans="1:19" hidden="1">
      <c r="A87" t="s">
        <v>125</v>
      </c>
      <c r="B87" t="s">
        <v>1335</v>
      </c>
      <c r="C87" t="str">
        <f>VLOOKUP(B87,'ODS LU'!$A:$C,3,FALSE)</f>
        <v>RWF:MAIDSTONE AND TUNBRIDGE WELLS NHS TRUST</v>
      </c>
      <c r="D87" t="str">
        <f>IF(ISERROR(VLOOKUP(B87,'Tiers LU'!$A$1:$C$59,3,FALSE)),"TIER 3",VLOOKUP(B87,'Tiers LU'!$A$1:$C$59,3,FALSE))</f>
        <v>TIER 2</v>
      </c>
      <c r="E87" t="s">
        <v>43</v>
      </c>
      <c r="F87" t="s">
        <v>20</v>
      </c>
      <c r="G87" t="s">
        <v>251</v>
      </c>
      <c r="H87" t="s">
        <v>267</v>
      </c>
      <c r="I87">
        <v>380</v>
      </c>
      <c r="J87" t="s">
        <v>875</v>
      </c>
      <c r="K87" t="s">
        <v>874</v>
      </c>
      <c r="L87" t="s">
        <v>873</v>
      </c>
      <c r="M87" t="s">
        <v>872</v>
      </c>
      <c r="N87" t="str">
        <f t="shared" si="8"/>
        <v>77 (20.3)</v>
      </c>
      <c r="O87" t="str">
        <f t="shared" si="9"/>
        <v>127 (33.4)</v>
      </c>
      <c r="P87" t="str">
        <f t="shared" si="10"/>
        <v>176 (46.3)</v>
      </c>
      <c r="Q87">
        <f t="shared" si="11"/>
        <v>77</v>
      </c>
      <c r="R87">
        <f t="shared" si="12"/>
        <v>127</v>
      </c>
      <c r="S87">
        <f t="shared" si="13"/>
        <v>176</v>
      </c>
    </row>
    <row r="88" spans="1:19" hidden="1">
      <c r="A88" t="s">
        <v>185</v>
      </c>
      <c r="B88" t="s">
        <v>1270</v>
      </c>
      <c r="C88" t="str">
        <f>VLOOKUP(B88,'ODS LU'!$A:$C,3,FALSE)</f>
        <v>RW3:CENTRAL MANCHESTER UNIVERSITY HOSPITALS NHS FOUNDATION TRUST</v>
      </c>
      <c r="D88" t="str">
        <f>IF(ISERROR(VLOOKUP(B88,'Tiers LU'!$A$1:$C$59,3,FALSE)),"TIER 3",VLOOKUP(B88,'Tiers LU'!$A$1:$C$59,3,FALSE))</f>
        <v>TIER 1</v>
      </c>
      <c r="E88" t="s">
        <v>43</v>
      </c>
      <c r="F88" t="s">
        <v>26</v>
      </c>
      <c r="G88" t="s">
        <v>235</v>
      </c>
      <c r="H88" t="s">
        <v>258</v>
      </c>
      <c r="I88">
        <v>1848</v>
      </c>
      <c r="J88" t="s">
        <v>871</v>
      </c>
      <c r="K88" t="s">
        <v>870</v>
      </c>
      <c r="L88" t="s">
        <v>869</v>
      </c>
      <c r="M88" t="s">
        <v>868</v>
      </c>
      <c r="N88" t="str">
        <f t="shared" si="8"/>
        <v>158 (8.5)</v>
      </c>
      <c r="O88" t="str">
        <f t="shared" si="9"/>
        <v>1,538 (83.2)</v>
      </c>
      <c r="P88" t="str">
        <f t="shared" si="10"/>
        <v>152 (8.2)</v>
      </c>
      <c r="Q88">
        <f t="shared" si="11"/>
        <v>158</v>
      </c>
      <c r="R88">
        <f t="shared" si="12"/>
        <v>1538</v>
      </c>
      <c r="S88">
        <f t="shared" si="13"/>
        <v>152</v>
      </c>
    </row>
    <row r="89" spans="1:19" hidden="1">
      <c r="A89" t="s">
        <v>65</v>
      </c>
      <c r="B89" t="s">
        <v>1406</v>
      </c>
      <c r="C89" t="str">
        <f>VLOOKUP(B89,'ODS LU'!$A:$C,3,FALSE)</f>
        <v>RBK:WALSALL HEALTHCARE NHS TRUST</v>
      </c>
      <c r="D89" t="str">
        <f>IF(ISERROR(VLOOKUP(B89,'Tiers LU'!$A$1:$C$59,3,FALSE)),"TIER 3",VLOOKUP(B89,'Tiers LU'!$A$1:$C$59,3,FALSE))</f>
        <v>TIER 3</v>
      </c>
      <c r="E89" t="s">
        <v>43</v>
      </c>
      <c r="F89" t="s">
        <v>9</v>
      </c>
      <c r="G89" t="s">
        <v>242</v>
      </c>
      <c r="H89" t="s">
        <v>264</v>
      </c>
      <c r="I89">
        <v>691</v>
      </c>
      <c r="J89" t="s">
        <v>867</v>
      </c>
      <c r="K89" t="s">
        <v>866</v>
      </c>
      <c r="L89" t="s">
        <v>865</v>
      </c>
      <c r="M89" t="s">
        <v>864</v>
      </c>
      <c r="N89" t="str">
        <f t="shared" si="8"/>
        <v>136 (19.7)</v>
      </c>
      <c r="O89" t="str">
        <f t="shared" si="9"/>
        <v>254 (36.8)</v>
      </c>
      <c r="P89" t="str">
        <f t="shared" si="10"/>
        <v>301 (43.6)</v>
      </c>
      <c r="Q89">
        <f t="shared" si="11"/>
        <v>136</v>
      </c>
      <c r="R89">
        <f t="shared" si="12"/>
        <v>254</v>
      </c>
      <c r="S89">
        <f t="shared" si="13"/>
        <v>301</v>
      </c>
    </row>
    <row r="90" spans="1:19" hidden="1">
      <c r="A90" t="s">
        <v>126</v>
      </c>
      <c r="B90" t="s">
        <v>1484</v>
      </c>
      <c r="C90" t="str">
        <f>VLOOKUP(B90,'ODS LU'!$A:$C,3,FALSE)</f>
        <v>RPA:MEDWAY NHS FOUNDATION TRUST</v>
      </c>
      <c r="D90" t="str">
        <f>IF(ISERROR(VLOOKUP(B90,'Tiers LU'!$A$1:$C$59,3,FALSE)),"TIER 3",VLOOKUP(B90,'Tiers LU'!$A$1:$C$59,3,FALSE))</f>
        <v>TIER 3</v>
      </c>
      <c r="E90" t="s">
        <v>426</v>
      </c>
      <c r="F90" t="s">
        <v>863</v>
      </c>
      <c r="G90" t="s">
        <v>251</v>
      </c>
      <c r="H90" t="s">
        <v>267</v>
      </c>
      <c r="I90">
        <v>431</v>
      </c>
      <c r="J90" t="s">
        <v>862</v>
      </c>
      <c r="K90" t="s">
        <v>861</v>
      </c>
      <c r="L90" t="s">
        <v>860</v>
      </c>
      <c r="M90" t="s">
        <v>859</v>
      </c>
      <c r="N90" t="str">
        <f t="shared" si="8"/>
        <v>77 (17.9)</v>
      </c>
      <c r="O90" t="str">
        <f t="shared" si="9"/>
        <v>160 (37.1)</v>
      </c>
      <c r="P90" t="str">
        <f t="shared" si="10"/>
        <v>194 (45.0)</v>
      </c>
      <c r="Q90">
        <f t="shared" si="11"/>
        <v>77</v>
      </c>
      <c r="R90">
        <f t="shared" si="12"/>
        <v>160</v>
      </c>
      <c r="S90">
        <f t="shared" si="13"/>
        <v>194</v>
      </c>
    </row>
    <row r="91" spans="1:19" hidden="1">
      <c r="A91" t="s">
        <v>126</v>
      </c>
      <c r="B91" t="s">
        <v>1484</v>
      </c>
      <c r="C91" t="str">
        <f>VLOOKUP(B91,'ODS LU'!$A:$C,3,FALSE)</f>
        <v>RPA:MEDWAY NHS FOUNDATION TRUST</v>
      </c>
      <c r="D91" t="str">
        <f>IF(ISERROR(VLOOKUP(B91,'Tiers LU'!$A$1:$C$59,3,FALSE)),"TIER 3",VLOOKUP(B91,'Tiers LU'!$A$1:$C$59,3,FALSE))</f>
        <v>TIER 3</v>
      </c>
      <c r="E91" t="s">
        <v>426</v>
      </c>
      <c r="F91" t="s">
        <v>858</v>
      </c>
      <c r="G91" t="s">
        <v>251</v>
      </c>
      <c r="H91" t="s">
        <v>267</v>
      </c>
      <c r="I91">
        <v>896</v>
      </c>
      <c r="J91" t="s">
        <v>857</v>
      </c>
      <c r="K91" t="s">
        <v>856</v>
      </c>
      <c r="L91" t="s">
        <v>855</v>
      </c>
      <c r="M91" t="s">
        <v>854</v>
      </c>
      <c r="N91" t="str">
        <f t="shared" si="8"/>
        <v>144 (16.1)</v>
      </c>
      <c r="O91" t="str">
        <f t="shared" si="9"/>
        <v>463 (51.7)</v>
      </c>
      <c r="P91" t="str">
        <f t="shared" si="10"/>
        <v>289 (32.3)</v>
      </c>
      <c r="Q91">
        <f t="shared" si="11"/>
        <v>144</v>
      </c>
      <c r="R91">
        <f t="shared" si="12"/>
        <v>463</v>
      </c>
      <c r="S91">
        <f t="shared" si="13"/>
        <v>289</v>
      </c>
    </row>
    <row r="92" spans="1:19" hidden="1">
      <c r="A92" t="s">
        <v>126</v>
      </c>
      <c r="B92" t="s">
        <v>1484</v>
      </c>
      <c r="C92" t="str">
        <f>VLOOKUP(B92,'ODS LU'!$A:$C,3,FALSE)</f>
        <v>RPA:MEDWAY NHS FOUNDATION TRUST</v>
      </c>
      <c r="D92" t="str">
        <f>IF(ISERROR(VLOOKUP(B92,'Tiers LU'!$A$1:$C$59,3,FALSE)),"TIER 3",VLOOKUP(B92,'Tiers LU'!$A$1:$C$59,3,FALSE))</f>
        <v>TIER 3</v>
      </c>
      <c r="E92" t="s">
        <v>43</v>
      </c>
      <c r="F92" t="s">
        <v>20</v>
      </c>
      <c r="G92" t="s">
        <v>251</v>
      </c>
      <c r="H92" t="s">
        <v>267</v>
      </c>
      <c r="I92">
        <v>361</v>
      </c>
      <c r="J92" t="s">
        <v>853</v>
      </c>
      <c r="K92" t="s">
        <v>852</v>
      </c>
      <c r="L92" t="s">
        <v>851</v>
      </c>
      <c r="M92" t="s">
        <v>850</v>
      </c>
      <c r="N92" t="str">
        <f t="shared" si="8"/>
        <v>158 (43.8)</v>
      </c>
      <c r="O92" t="str">
        <f t="shared" si="9"/>
        <v>118 (32.7)</v>
      </c>
      <c r="P92" t="str">
        <f t="shared" si="10"/>
        <v>85 (23.5)</v>
      </c>
      <c r="Q92">
        <f t="shared" si="11"/>
        <v>158</v>
      </c>
      <c r="R92">
        <f t="shared" si="12"/>
        <v>118</v>
      </c>
      <c r="S92">
        <f t="shared" si="13"/>
        <v>85</v>
      </c>
    </row>
    <row r="93" spans="1:19" hidden="1">
      <c r="A93" t="s">
        <v>86</v>
      </c>
      <c r="B93" t="s">
        <v>1422</v>
      </c>
      <c r="C93" t="str">
        <f>VLOOKUP(B93,'ODS LU'!$A:$C,3,FALSE)</f>
        <v>RD8:MILTON KEYNES UNIVERSITY HOSPITAL NHS FOUNDATION TRUST</v>
      </c>
      <c r="D93" t="str">
        <f>IF(ISERROR(VLOOKUP(B93,'Tiers LU'!$A$1:$C$59,3,FALSE)),"TIER 3",VLOOKUP(B93,'Tiers LU'!$A$1:$C$59,3,FALSE))</f>
        <v>TIER 3</v>
      </c>
      <c r="E93" t="s">
        <v>43</v>
      </c>
      <c r="F93" t="s">
        <v>10</v>
      </c>
      <c r="G93" t="s">
        <v>236</v>
      </c>
      <c r="H93" t="s">
        <v>259</v>
      </c>
      <c r="I93">
        <v>380</v>
      </c>
      <c r="J93" t="s">
        <v>849</v>
      </c>
      <c r="K93" t="s">
        <v>848</v>
      </c>
      <c r="L93" t="s">
        <v>847</v>
      </c>
      <c r="M93" t="s">
        <v>846</v>
      </c>
      <c r="N93" t="str">
        <f t="shared" si="8"/>
        <v>92 (24.2)</v>
      </c>
      <c r="O93" t="str">
        <f t="shared" si="9"/>
        <v>121 (31.8)</v>
      </c>
      <c r="P93" t="str">
        <f t="shared" si="10"/>
        <v>167 (43.9)</v>
      </c>
      <c r="Q93">
        <f t="shared" si="11"/>
        <v>92</v>
      </c>
      <c r="R93">
        <f t="shared" si="12"/>
        <v>121</v>
      </c>
      <c r="S93">
        <f t="shared" si="13"/>
        <v>167</v>
      </c>
    </row>
    <row r="94" spans="1:19" hidden="1">
      <c r="A94" t="s">
        <v>127</v>
      </c>
      <c r="B94" t="s">
        <v>1403</v>
      </c>
      <c r="C94" t="str">
        <f>VLOOKUP(B94,'ODS LU'!$A:$C,3,FALSE)</f>
        <v>RBA:TAUNTON AND SOMERSET NHS FOUNDATION TRUST</v>
      </c>
      <c r="D94" t="str">
        <f>IF(ISERROR(VLOOKUP(B94,'Tiers LU'!$A$1:$C$59,3,FALSE)),"TIER 3",VLOOKUP(B94,'Tiers LU'!$A$1:$C$59,3,FALSE))</f>
        <v>TIER 3</v>
      </c>
      <c r="E94" t="s">
        <v>43</v>
      </c>
      <c r="F94" t="s">
        <v>20</v>
      </c>
      <c r="G94" t="s">
        <v>243</v>
      </c>
      <c r="H94" t="s">
        <v>265</v>
      </c>
      <c r="I94">
        <v>364</v>
      </c>
      <c r="J94" t="s">
        <v>845</v>
      </c>
      <c r="K94" t="s">
        <v>844</v>
      </c>
      <c r="L94" t="s">
        <v>843</v>
      </c>
      <c r="M94" t="s">
        <v>842</v>
      </c>
      <c r="N94" t="str">
        <f t="shared" si="8"/>
        <v>246 (67.6)</v>
      </c>
      <c r="O94" t="str">
        <f t="shared" si="9"/>
        <v>106 (29.1)</v>
      </c>
      <c r="P94" t="str">
        <f t="shared" si="10"/>
        <v>12 (3.3)</v>
      </c>
      <c r="Q94">
        <f t="shared" si="11"/>
        <v>246</v>
      </c>
      <c r="R94">
        <f t="shared" si="12"/>
        <v>106</v>
      </c>
      <c r="S94">
        <f t="shared" si="13"/>
        <v>12</v>
      </c>
    </row>
    <row r="95" spans="1:19" hidden="1">
      <c r="A95" t="s">
        <v>841</v>
      </c>
      <c r="B95" t="s">
        <v>1295</v>
      </c>
      <c r="C95" t="str">
        <f>VLOOKUP(B95,'ODS LU'!$A:$C,3,FALSE)</f>
        <v>RRV:UNIVERSITY COLLEGE LONDON HOSPITALS NHS FOUNDATION TRUST</v>
      </c>
      <c r="D95" t="str">
        <f>IF(ISERROR(VLOOKUP(B95,'Tiers LU'!$A$1:$C$59,3,FALSE)),"TIER 3",VLOOKUP(B95,'Tiers LU'!$A$1:$C$59,3,FALSE))</f>
        <v>TIER 1</v>
      </c>
      <c r="E95" t="s">
        <v>436</v>
      </c>
      <c r="F95" t="s">
        <v>569</v>
      </c>
      <c r="G95" t="s">
        <v>250</v>
      </c>
      <c r="H95" t="s">
        <v>266</v>
      </c>
      <c r="I95">
        <v>743</v>
      </c>
      <c r="J95" t="s">
        <v>840</v>
      </c>
      <c r="K95" t="s">
        <v>839</v>
      </c>
      <c r="L95" t="s">
        <v>838</v>
      </c>
      <c r="M95" t="s">
        <v>837</v>
      </c>
      <c r="N95" t="str">
        <f t="shared" si="8"/>
        <v>390 (52.5)</v>
      </c>
      <c r="O95" t="str">
        <f t="shared" si="9"/>
        <v>281 (37.8)</v>
      </c>
      <c r="P95" t="str">
        <f t="shared" si="10"/>
        <v>72 (9.7)</v>
      </c>
      <c r="Q95">
        <f t="shared" si="11"/>
        <v>390</v>
      </c>
      <c r="R95">
        <f t="shared" si="12"/>
        <v>281</v>
      </c>
      <c r="S95">
        <f t="shared" si="13"/>
        <v>72</v>
      </c>
    </row>
    <row r="96" spans="1:19" hidden="1">
      <c r="A96" t="s">
        <v>97</v>
      </c>
      <c r="B96" t="s">
        <v>1369</v>
      </c>
      <c r="C96" t="str">
        <f>VLOOKUP(B96,'ODS LU'!$A:$C,3,FALSE)</f>
        <v>RL4:THE ROYAL WOLVERHAMPTON NHS TRUST</v>
      </c>
      <c r="D96" t="str">
        <f>IF(ISERROR(VLOOKUP(B96,'Tiers LU'!$A$1:$C$59,3,FALSE)),"TIER 3",VLOOKUP(B96,'Tiers LU'!$A$1:$C$59,3,FALSE))</f>
        <v>TIER 2</v>
      </c>
      <c r="E96" t="s">
        <v>43</v>
      </c>
      <c r="F96" t="s">
        <v>18</v>
      </c>
      <c r="G96" t="s">
        <v>242</v>
      </c>
      <c r="H96" t="s">
        <v>264</v>
      </c>
      <c r="I96">
        <v>690</v>
      </c>
      <c r="J96" t="s">
        <v>836</v>
      </c>
      <c r="K96" t="s">
        <v>835</v>
      </c>
      <c r="L96" t="s">
        <v>834</v>
      </c>
      <c r="M96" t="s">
        <v>833</v>
      </c>
      <c r="N96" t="str">
        <f t="shared" si="8"/>
        <v>83 (12.0)</v>
      </c>
      <c r="O96" t="str">
        <f t="shared" si="9"/>
        <v>444 (64.3)</v>
      </c>
      <c r="P96" t="str">
        <f t="shared" si="10"/>
        <v>163 (23.6)</v>
      </c>
      <c r="Q96">
        <f t="shared" si="11"/>
        <v>83</v>
      </c>
      <c r="R96">
        <f t="shared" si="12"/>
        <v>444</v>
      </c>
      <c r="S96">
        <f t="shared" si="13"/>
        <v>163</v>
      </c>
    </row>
    <row r="97" spans="1:19" hidden="1">
      <c r="A97" t="s">
        <v>186</v>
      </c>
      <c r="B97" t="s">
        <v>1266</v>
      </c>
      <c r="C97" t="str">
        <f>VLOOKUP(B97,'ODS LU'!$A:$C,3,FALSE)</f>
        <v>R1H:BARTS HEALTH NHS TRUST</v>
      </c>
      <c r="D97" t="str">
        <f>IF(ISERROR(VLOOKUP(B97,'Tiers LU'!$A$1:$C$59,3,FALSE)),"TIER 3",VLOOKUP(B97,'Tiers LU'!$A$1:$C$59,3,FALSE))</f>
        <v>TIER 1</v>
      </c>
      <c r="E97" t="s">
        <v>43</v>
      </c>
      <c r="F97" t="s">
        <v>26</v>
      </c>
      <c r="G97" t="s">
        <v>250</v>
      </c>
      <c r="H97" t="s">
        <v>266</v>
      </c>
      <c r="I97">
        <v>322</v>
      </c>
      <c r="J97" t="s">
        <v>832</v>
      </c>
      <c r="K97" t="s">
        <v>831</v>
      </c>
      <c r="L97" t="s">
        <v>830</v>
      </c>
      <c r="M97" t="s">
        <v>829</v>
      </c>
      <c r="N97" t="str">
        <f t="shared" si="8"/>
        <v>88 (27.3)</v>
      </c>
      <c r="O97" t="str">
        <f t="shared" si="9"/>
        <v>140 (43.5)</v>
      </c>
      <c r="P97" t="str">
        <f t="shared" si="10"/>
        <v>94 (29.2)</v>
      </c>
      <c r="Q97">
        <f t="shared" si="11"/>
        <v>88</v>
      </c>
      <c r="R97">
        <f t="shared" si="12"/>
        <v>140</v>
      </c>
      <c r="S97">
        <f t="shared" si="13"/>
        <v>94</v>
      </c>
    </row>
    <row r="98" spans="1:19" hidden="1">
      <c r="A98" t="s">
        <v>53</v>
      </c>
      <c r="B98" t="s">
        <v>1467</v>
      </c>
      <c r="C98" t="str">
        <f>VLOOKUP(B98,'ODS LU'!$A:$C,3,FALSE)</f>
        <v>RMY:NORFOLK AND SUFFOLK NHS FOUNDATION TRUST</v>
      </c>
      <c r="D98" t="str">
        <f>IF(ISERROR(VLOOKUP(B98,'Tiers LU'!$A$1:$C$59,3,FALSE)),"TIER 3",VLOOKUP(B98,'Tiers LU'!$A$1:$C$59,3,FALSE))</f>
        <v>TIER 3</v>
      </c>
      <c r="E98" t="s">
        <v>43</v>
      </c>
      <c r="F98" t="s">
        <v>4</v>
      </c>
      <c r="G98" t="s">
        <v>240</v>
      </c>
      <c r="H98" t="s">
        <v>262</v>
      </c>
      <c r="I98">
        <v>1426</v>
      </c>
      <c r="J98" t="s">
        <v>828</v>
      </c>
      <c r="K98" t="s">
        <v>827</v>
      </c>
      <c r="L98" t="s">
        <v>826</v>
      </c>
      <c r="M98" t="s">
        <v>825</v>
      </c>
      <c r="N98" t="str">
        <f t="shared" si="8"/>
        <v>490 (34.4)</v>
      </c>
      <c r="O98" t="str">
        <f t="shared" si="9"/>
        <v>743 (52.1)</v>
      </c>
      <c r="P98" t="str">
        <f t="shared" si="10"/>
        <v>193 (13.5)</v>
      </c>
      <c r="Q98">
        <f t="shared" si="11"/>
        <v>490</v>
      </c>
      <c r="R98">
        <f t="shared" si="12"/>
        <v>743</v>
      </c>
      <c r="S98">
        <f t="shared" si="13"/>
        <v>193</v>
      </c>
    </row>
    <row r="99" spans="1:19" hidden="1">
      <c r="A99" t="s">
        <v>187</v>
      </c>
      <c r="B99" t="s">
        <v>1410</v>
      </c>
      <c r="C99" t="str">
        <f>VLOOKUP(B99,'ODS LU'!$A:$C,3,FALSE)</f>
        <v>RBZ:NORTHERN DEVON HEALTHCARE NHS TRUST</v>
      </c>
      <c r="D99" t="str">
        <f>IF(ISERROR(VLOOKUP(B99,'Tiers LU'!$A$1:$C$59,3,FALSE)),"TIER 3",VLOOKUP(B99,'Tiers LU'!$A$1:$C$59,3,FALSE))</f>
        <v>TIER 3</v>
      </c>
      <c r="E99" t="s">
        <v>43</v>
      </c>
      <c r="F99" t="s">
        <v>26</v>
      </c>
      <c r="G99" t="s">
        <v>243</v>
      </c>
      <c r="H99" t="s">
        <v>265</v>
      </c>
      <c r="I99">
        <v>240</v>
      </c>
      <c r="J99" t="s">
        <v>824</v>
      </c>
      <c r="K99" t="s">
        <v>823</v>
      </c>
      <c r="L99" t="s">
        <v>822</v>
      </c>
      <c r="M99" t="s">
        <v>821</v>
      </c>
      <c r="N99" t="str">
        <f t="shared" si="8"/>
        <v>134 (55.8)</v>
      </c>
      <c r="O99" t="str">
        <f t="shared" si="9"/>
        <v>85 (35.4)</v>
      </c>
      <c r="P99" t="str">
        <f t="shared" si="10"/>
        <v>21 (8.8)</v>
      </c>
      <c r="Q99">
        <f t="shared" si="11"/>
        <v>134</v>
      </c>
      <c r="R99">
        <f t="shared" si="12"/>
        <v>85</v>
      </c>
      <c r="S99">
        <f t="shared" si="13"/>
        <v>21</v>
      </c>
    </row>
    <row r="100" spans="1:19" hidden="1">
      <c r="A100" t="s">
        <v>128</v>
      </c>
      <c r="B100" t="s">
        <v>1345</v>
      </c>
      <c r="C100" t="str">
        <f>VLOOKUP(B100,'ODS LU'!$A:$C,3,FALSE)</f>
        <v>RW6:PENNINE ACUTE HOSPITALS NHS TRUST</v>
      </c>
      <c r="D100" t="str">
        <f>IF(ISERROR(VLOOKUP(B100,'Tiers LU'!$A$1:$C$59,3,FALSE)),"TIER 3",VLOOKUP(B100,'Tiers LU'!$A$1:$C$59,3,FALSE))</f>
        <v>TIER 2</v>
      </c>
      <c r="E100" t="s">
        <v>43</v>
      </c>
      <c r="F100" t="s">
        <v>20</v>
      </c>
      <c r="G100" t="s">
        <v>235</v>
      </c>
      <c r="H100" t="s">
        <v>258</v>
      </c>
      <c r="I100">
        <v>201</v>
      </c>
      <c r="J100" t="s">
        <v>820</v>
      </c>
      <c r="K100" t="s">
        <v>819</v>
      </c>
      <c r="L100" t="s">
        <v>818</v>
      </c>
      <c r="M100" t="s">
        <v>817</v>
      </c>
      <c r="N100" t="str">
        <f t="shared" si="8"/>
        <v>91 (45.3)</v>
      </c>
      <c r="O100" t="str">
        <f t="shared" si="9"/>
        <v>53 (26.4)</v>
      </c>
      <c r="P100" t="str">
        <f t="shared" si="10"/>
        <v>57 (28.4)</v>
      </c>
      <c r="Q100">
        <f t="shared" si="11"/>
        <v>91</v>
      </c>
      <c r="R100">
        <f t="shared" si="12"/>
        <v>53</v>
      </c>
      <c r="S100">
        <f t="shared" si="13"/>
        <v>57</v>
      </c>
    </row>
    <row r="101" spans="1:19" hidden="1">
      <c r="A101" t="s">
        <v>128</v>
      </c>
      <c r="B101" t="s">
        <v>1345</v>
      </c>
      <c r="C101" t="str">
        <f>VLOOKUP(B101,'ODS LU'!$A:$C,3,FALSE)</f>
        <v>RW6:PENNINE ACUTE HOSPITALS NHS TRUST</v>
      </c>
      <c r="D101" t="str">
        <f>IF(ISERROR(VLOOKUP(B101,'Tiers LU'!$A$1:$C$59,3,FALSE)),"TIER 3",VLOOKUP(B101,'Tiers LU'!$A$1:$C$59,3,FALSE))</f>
        <v>TIER 2</v>
      </c>
      <c r="E101" t="s">
        <v>426</v>
      </c>
      <c r="F101" t="s">
        <v>446</v>
      </c>
      <c r="G101" t="s">
        <v>235</v>
      </c>
      <c r="H101" t="s">
        <v>258</v>
      </c>
      <c r="I101">
        <v>655</v>
      </c>
      <c r="J101" t="s">
        <v>816</v>
      </c>
      <c r="K101" t="s">
        <v>815</v>
      </c>
      <c r="L101" t="s">
        <v>814</v>
      </c>
      <c r="M101" t="s">
        <v>813</v>
      </c>
      <c r="N101" t="str">
        <f t="shared" si="8"/>
        <v>232 (35.4)</v>
      </c>
      <c r="O101" t="str">
        <f t="shared" si="9"/>
        <v>284 (43.4)</v>
      </c>
      <c r="P101" t="str">
        <f t="shared" si="10"/>
        <v>139 (21.2)</v>
      </c>
      <c r="Q101">
        <f t="shared" si="11"/>
        <v>232</v>
      </c>
      <c r="R101">
        <f t="shared" si="12"/>
        <v>284</v>
      </c>
      <c r="S101">
        <f t="shared" si="13"/>
        <v>139</v>
      </c>
    </row>
    <row r="102" spans="1:19" hidden="1">
      <c r="A102" t="s">
        <v>188</v>
      </c>
      <c r="B102" t="s">
        <v>1399</v>
      </c>
      <c r="C102" t="str">
        <f>VLOOKUP(B102,'ODS LU'!$A:$C,3,FALSE)</f>
        <v>RAP:NORTH MIDDLESEX UNIVERSITY HOSPITAL NHS TRUST</v>
      </c>
      <c r="D102" t="str">
        <f>IF(ISERROR(VLOOKUP(B102,'Tiers LU'!$A$1:$C$59,3,FALSE)),"TIER 3",VLOOKUP(B102,'Tiers LU'!$A$1:$C$59,3,FALSE))</f>
        <v>TIER 3</v>
      </c>
      <c r="E102" t="s">
        <v>43</v>
      </c>
      <c r="F102" t="s">
        <v>26</v>
      </c>
      <c r="G102" t="s">
        <v>250</v>
      </c>
      <c r="H102" t="s">
        <v>266</v>
      </c>
      <c r="I102">
        <v>381</v>
      </c>
      <c r="J102" t="s">
        <v>812</v>
      </c>
      <c r="K102" t="s">
        <v>811</v>
      </c>
      <c r="L102" t="s">
        <v>810</v>
      </c>
      <c r="M102" t="s">
        <v>809</v>
      </c>
      <c r="N102" t="str">
        <f t="shared" si="8"/>
        <v>269 (70.6)</v>
      </c>
      <c r="O102" t="str">
        <f t="shared" si="9"/>
        <v>103 (27.0)</v>
      </c>
      <c r="P102" t="str">
        <f t="shared" si="10"/>
        <v>9 (2.4)</v>
      </c>
      <c r="Q102">
        <f t="shared" si="11"/>
        <v>269</v>
      </c>
      <c r="R102">
        <f t="shared" si="12"/>
        <v>103</v>
      </c>
      <c r="S102">
        <f t="shared" si="13"/>
        <v>9</v>
      </c>
    </row>
    <row r="103" spans="1:19" hidden="1">
      <c r="A103" t="s">
        <v>66</v>
      </c>
      <c r="B103" t="s">
        <v>1293</v>
      </c>
      <c r="C103" t="str">
        <f>VLOOKUP(B103,'ODS LU'!$A:$C,3,FALSE)</f>
        <v>RTD:THE NEWCASTLE UPON TYNE HOSPITALS NHS FOUNDATION TRUST</v>
      </c>
      <c r="D103" t="str">
        <f>IF(ISERROR(VLOOKUP(B103,'Tiers LU'!$A$1:$C$59,3,FALSE)),"TIER 3",VLOOKUP(B103,'Tiers LU'!$A$1:$C$59,3,FALSE))</f>
        <v>TIER 1</v>
      </c>
      <c r="E103" t="s">
        <v>43</v>
      </c>
      <c r="F103" t="s">
        <v>9</v>
      </c>
      <c r="G103" t="s">
        <v>241</v>
      </c>
      <c r="H103" t="s">
        <v>392</v>
      </c>
      <c r="I103">
        <v>520</v>
      </c>
      <c r="J103" t="s">
        <v>808</v>
      </c>
      <c r="K103" t="s">
        <v>807</v>
      </c>
      <c r="L103" t="s">
        <v>806</v>
      </c>
      <c r="M103" t="s">
        <v>805</v>
      </c>
      <c r="N103" t="str">
        <f t="shared" si="8"/>
        <v>210 (40.4)</v>
      </c>
      <c r="O103" t="str">
        <f t="shared" si="9"/>
        <v>254 (48.8)</v>
      </c>
      <c r="P103" t="str">
        <f t="shared" si="10"/>
        <v>56 (10.8)</v>
      </c>
      <c r="Q103">
        <f t="shared" si="11"/>
        <v>210</v>
      </c>
      <c r="R103">
        <f t="shared" si="12"/>
        <v>254</v>
      </c>
      <c r="S103">
        <f t="shared" si="13"/>
        <v>56</v>
      </c>
    </row>
    <row r="104" spans="1:19" hidden="1">
      <c r="A104" t="s">
        <v>129</v>
      </c>
      <c r="B104" t="s">
        <v>1476</v>
      </c>
      <c r="C104" t="str">
        <f>VLOOKUP(B104,'ODS LU'!$A:$C,3,FALSE)</f>
        <v>RNS:NORTHAMPTON GENERAL HOSPITAL NHS TRUST</v>
      </c>
      <c r="D104" t="str">
        <f>IF(ISERROR(VLOOKUP(B104,'Tiers LU'!$A$1:$C$59,3,FALSE)),"TIER 3",VLOOKUP(B104,'Tiers LU'!$A$1:$C$59,3,FALSE))</f>
        <v>TIER 3</v>
      </c>
      <c r="E104" t="s">
        <v>43</v>
      </c>
      <c r="F104" t="s">
        <v>20</v>
      </c>
      <c r="G104" t="s">
        <v>245</v>
      </c>
      <c r="H104" t="s">
        <v>260</v>
      </c>
      <c r="I104">
        <v>391</v>
      </c>
      <c r="J104" t="s">
        <v>804</v>
      </c>
      <c r="K104" t="s">
        <v>803</v>
      </c>
      <c r="L104" t="s">
        <v>802</v>
      </c>
      <c r="M104" t="s">
        <v>801</v>
      </c>
      <c r="N104" t="str">
        <f t="shared" si="8"/>
        <v>242 (61.9)</v>
      </c>
      <c r="O104" t="str">
        <f t="shared" si="9"/>
        <v>98 (25.1)</v>
      </c>
      <c r="P104" t="str">
        <f t="shared" si="10"/>
        <v>51 (13.0)</v>
      </c>
      <c r="Q104">
        <f t="shared" si="11"/>
        <v>242</v>
      </c>
      <c r="R104">
        <f t="shared" si="12"/>
        <v>98</v>
      </c>
      <c r="S104">
        <f t="shared" si="13"/>
        <v>51</v>
      </c>
    </row>
    <row r="105" spans="1:19" hidden="1">
      <c r="A105" t="s">
        <v>94</v>
      </c>
      <c r="B105" t="s">
        <v>1289</v>
      </c>
      <c r="C105" t="str">
        <f>VLOOKUP(B105,'ODS LU'!$A:$C,3,FALSE)</f>
        <v>RHQ:SHEFFIELD TEACHING HOSPITALS NHS FOUNDATION TRUST</v>
      </c>
      <c r="D105" t="str">
        <f>IF(ISERROR(VLOOKUP(B105,'Tiers LU'!$A$1:$C$59,3,FALSE)),"TIER 3",VLOOKUP(B105,'Tiers LU'!$A$1:$C$59,3,FALSE))</f>
        <v>TIER 1</v>
      </c>
      <c r="E105" t="s">
        <v>43</v>
      </c>
      <c r="F105" t="s">
        <v>16</v>
      </c>
      <c r="G105" t="s">
        <v>254</v>
      </c>
      <c r="H105" t="s">
        <v>261</v>
      </c>
      <c r="I105">
        <v>629</v>
      </c>
      <c r="J105" t="s">
        <v>800</v>
      </c>
      <c r="K105" t="s">
        <v>799</v>
      </c>
      <c r="L105" t="s">
        <v>798</v>
      </c>
      <c r="M105" t="s">
        <v>797</v>
      </c>
      <c r="N105" t="str">
        <f t="shared" si="8"/>
        <v>280 (44.5)</v>
      </c>
      <c r="O105" t="str">
        <f t="shared" si="9"/>
        <v>274 (43.6)</v>
      </c>
      <c r="P105" t="str">
        <f t="shared" si="10"/>
        <v>75 (11.9)</v>
      </c>
      <c r="Q105">
        <f t="shared" si="11"/>
        <v>280</v>
      </c>
      <c r="R105">
        <f t="shared" si="12"/>
        <v>274</v>
      </c>
      <c r="S105">
        <f t="shared" si="13"/>
        <v>75</v>
      </c>
    </row>
    <row r="106" spans="1:19" hidden="1">
      <c r="A106" t="s">
        <v>212</v>
      </c>
      <c r="B106" t="s">
        <v>1392</v>
      </c>
      <c r="C106" t="str">
        <f>VLOOKUP(B106,'ODS LU'!$A:$C,3,FALSE)</f>
        <v>R1K:LONDON NORTH WEST HEALTHCARE NHS TRUST</v>
      </c>
      <c r="D106" t="str">
        <f>IF(ISERROR(VLOOKUP(B106,'Tiers LU'!$A$1:$C$59,3,FALSE)),"TIER 3",VLOOKUP(B106,'Tiers LU'!$A$1:$C$59,3,FALSE))</f>
        <v>TIER 3</v>
      </c>
      <c r="E106" t="s">
        <v>43</v>
      </c>
      <c r="F106" t="s">
        <v>28</v>
      </c>
      <c r="G106" t="s">
        <v>249</v>
      </c>
      <c r="H106" t="s">
        <v>266</v>
      </c>
      <c r="I106">
        <v>218</v>
      </c>
      <c r="J106" t="s">
        <v>796</v>
      </c>
      <c r="K106" t="s">
        <v>795</v>
      </c>
      <c r="L106" t="s">
        <v>794</v>
      </c>
      <c r="M106" t="s">
        <v>793</v>
      </c>
      <c r="N106" t="str">
        <f t="shared" si="8"/>
        <v>116 (53.2)</v>
      </c>
      <c r="O106" t="str">
        <f t="shared" si="9"/>
        <v>75 (34.4)</v>
      </c>
      <c r="P106" t="str">
        <f t="shared" si="10"/>
        <v>27 (12.4)</v>
      </c>
      <c r="Q106">
        <f t="shared" si="11"/>
        <v>116</v>
      </c>
      <c r="R106">
        <f t="shared" si="12"/>
        <v>75</v>
      </c>
      <c r="S106">
        <f t="shared" si="13"/>
        <v>27</v>
      </c>
    </row>
    <row r="107" spans="1:19" hidden="1">
      <c r="A107" t="s">
        <v>48</v>
      </c>
      <c r="B107" t="s">
        <v>1282</v>
      </c>
      <c r="C107" t="str">
        <f>VLOOKUP(B107,'ODS LU'!$A:$C,3,FALSE)</f>
        <v>RX1:NOTTINGHAM UNIVERSITY HOSPITALS NHS TRUST</v>
      </c>
      <c r="D107" t="str">
        <f>IF(ISERROR(VLOOKUP(B107,'Tiers LU'!$A$1:$C$59,3,FALSE)),"TIER 3",VLOOKUP(B107,'Tiers LU'!$A$1:$C$59,3,FALSE))</f>
        <v>TIER 1</v>
      </c>
      <c r="E107" t="s">
        <v>43</v>
      </c>
      <c r="F107" t="s">
        <v>2</v>
      </c>
      <c r="G107" t="s">
        <v>237</v>
      </c>
      <c r="H107" t="s">
        <v>260</v>
      </c>
      <c r="I107">
        <v>732</v>
      </c>
      <c r="J107" t="s">
        <v>792</v>
      </c>
      <c r="K107" t="s">
        <v>791</v>
      </c>
      <c r="L107" t="s">
        <v>790</v>
      </c>
      <c r="M107" t="s">
        <v>789</v>
      </c>
      <c r="N107" t="str">
        <f t="shared" si="8"/>
        <v>384 (52.5)</v>
      </c>
      <c r="O107" t="str">
        <f t="shared" si="9"/>
        <v>329 (44.9)</v>
      </c>
      <c r="P107" t="str">
        <f t="shared" si="10"/>
        <v>19 (2.6)</v>
      </c>
      <c r="Q107">
        <f t="shared" si="11"/>
        <v>384</v>
      </c>
      <c r="R107">
        <f t="shared" si="12"/>
        <v>329</v>
      </c>
      <c r="S107">
        <f t="shared" si="13"/>
        <v>19</v>
      </c>
    </row>
    <row r="108" spans="1:19" hidden="1">
      <c r="A108" t="s">
        <v>788</v>
      </c>
      <c r="B108" t="s">
        <v>1343</v>
      </c>
      <c r="C108" t="str">
        <f>VLOOKUP(B108,'ODS LU'!$A:$C,3,FALSE)</f>
        <v>RGM:PAPWORTH HOSPITAL NHS FOUNDATION TRUST</v>
      </c>
      <c r="D108" t="str">
        <f>IF(ISERROR(VLOOKUP(B108,'Tiers LU'!$A$1:$C$59,3,FALSE)),"TIER 3",VLOOKUP(B108,'Tiers LU'!$A$1:$C$59,3,FALSE))</f>
        <v>TIER 2</v>
      </c>
      <c r="E108" t="s">
        <v>503</v>
      </c>
      <c r="F108" t="s">
        <v>9</v>
      </c>
      <c r="G108" t="s">
        <v>240</v>
      </c>
      <c r="H108" t="s">
        <v>262</v>
      </c>
      <c r="I108">
        <v>2003</v>
      </c>
      <c r="J108" t="s">
        <v>787</v>
      </c>
      <c r="K108" t="s">
        <v>786</v>
      </c>
      <c r="L108" t="s">
        <v>785</v>
      </c>
      <c r="M108" t="s">
        <v>784</v>
      </c>
      <c r="N108" t="str">
        <f t="shared" si="8"/>
        <v>1,748 (87.3)</v>
      </c>
      <c r="O108" t="str">
        <f t="shared" si="9"/>
        <v>246 (12.3)</v>
      </c>
      <c r="P108" t="str">
        <f t="shared" si="10"/>
        <v>9 (0.4)</v>
      </c>
      <c r="Q108">
        <f t="shared" si="11"/>
        <v>1748</v>
      </c>
      <c r="R108">
        <f t="shared" si="12"/>
        <v>246</v>
      </c>
      <c r="S108">
        <f t="shared" si="13"/>
        <v>9</v>
      </c>
    </row>
    <row r="109" spans="1:19" hidden="1">
      <c r="A109" t="s">
        <v>130</v>
      </c>
      <c r="B109" t="s">
        <v>1438</v>
      </c>
      <c r="C109" t="str">
        <f>VLOOKUP(B109,'ODS LU'!$A:$C,3,FALSE)</f>
        <v>RGN:PETERBOROUGH AND STAMFORD HOSPITALS NHS FOUNDATION TRUST</v>
      </c>
      <c r="D109" t="str">
        <f>IF(ISERROR(VLOOKUP(B109,'Tiers LU'!$A$1:$C$59,3,FALSE)),"TIER 3",VLOOKUP(B109,'Tiers LU'!$A$1:$C$59,3,FALSE))</f>
        <v>TIER 3</v>
      </c>
      <c r="E109" t="s">
        <v>43</v>
      </c>
      <c r="F109" t="s">
        <v>20</v>
      </c>
      <c r="G109" t="s">
        <v>240</v>
      </c>
      <c r="H109" t="s">
        <v>262</v>
      </c>
      <c r="I109">
        <v>616</v>
      </c>
      <c r="J109" t="s">
        <v>783</v>
      </c>
      <c r="K109" t="s">
        <v>782</v>
      </c>
      <c r="L109" t="s">
        <v>781</v>
      </c>
      <c r="M109" t="s">
        <v>780</v>
      </c>
      <c r="N109" t="str">
        <f t="shared" si="8"/>
        <v>157 (25.5)</v>
      </c>
      <c r="O109" t="str">
        <f t="shared" si="9"/>
        <v>299 (48.5)</v>
      </c>
      <c r="P109" t="str">
        <f t="shared" si="10"/>
        <v>160 (26.0)</v>
      </c>
      <c r="Q109">
        <f t="shared" si="11"/>
        <v>157</v>
      </c>
      <c r="R109">
        <f t="shared" si="12"/>
        <v>299</v>
      </c>
      <c r="S109">
        <f t="shared" si="13"/>
        <v>160</v>
      </c>
    </row>
    <row r="110" spans="1:19" hidden="1">
      <c r="A110" t="s">
        <v>131</v>
      </c>
      <c r="B110" t="s">
        <v>1521</v>
      </c>
      <c r="C110" t="str">
        <f>VLOOKUP(B110,'ODS LU'!$A:$C,3,FALSE)</f>
        <v>RWD:UNITED LINCOLNSHIRE HOSPITALS NHS TRUST</v>
      </c>
      <c r="D110" t="str">
        <f>IF(ISERROR(VLOOKUP(B110,'Tiers LU'!$A$1:$C$59,3,FALSE)),"TIER 3",VLOOKUP(B110,'Tiers LU'!$A$1:$C$59,3,FALSE))</f>
        <v>TIER 3</v>
      </c>
      <c r="E110" t="s">
        <v>43</v>
      </c>
      <c r="F110" t="s">
        <v>20</v>
      </c>
      <c r="G110" t="s">
        <v>237</v>
      </c>
      <c r="H110" t="s">
        <v>260</v>
      </c>
      <c r="I110">
        <v>513</v>
      </c>
      <c r="J110" t="s">
        <v>779</v>
      </c>
      <c r="K110" t="s">
        <v>778</v>
      </c>
      <c r="L110" t="s">
        <v>777</v>
      </c>
      <c r="M110" t="s">
        <v>776</v>
      </c>
      <c r="N110" t="str">
        <f t="shared" si="8"/>
        <v>152 (29.6)</v>
      </c>
      <c r="O110" t="str">
        <f t="shared" si="9"/>
        <v>273 (53.2)</v>
      </c>
      <c r="P110" t="str">
        <f t="shared" si="10"/>
        <v>88 (17.2)</v>
      </c>
      <c r="Q110">
        <f t="shared" si="11"/>
        <v>152</v>
      </c>
      <c r="R110">
        <f t="shared" si="12"/>
        <v>273</v>
      </c>
      <c r="S110">
        <f t="shared" si="13"/>
        <v>88</v>
      </c>
    </row>
    <row r="111" spans="1:19" hidden="1">
      <c r="A111" t="s">
        <v>67</v>
      </c>
      <c r="B111" t="s">
        <v>1289</v>
      </c>
      <c r="C111" t="str">
        <f>VLOOKUP(B111,'ODS LU'!$A:$C,3,FALSE)</f>
        <v>RHQ:SHEFFIELD TEACHING HOSPITALS NHS FOUNDATION TRUST</v>
      </c>
      <c r="D111" t="str">
        <f>IF(ISERROR(VLOOKUP(B111,'Tiers LU'!$A$1:$C$59,3,FALSE)),"TIER 3",VLOOKUP(B111,'Tiers LU'!$A$1:$C$59,3,FALSE))</f>
        <v>TIER 1</v>
      </c>
      <c r="E111" t="s">
        <v>43</v>
      </c>
      <c r="F111" t="s">
        <v>9</v>
      </c>
      <c r="G111" t="s">
        <v>247</v>
      </c>
      <c r="H111" t="s">
        <v>261</v>
      </c>
      <c r="I111">
        <v>495</v>
      </c>
      <c r="J111" t="s">
        <v>775</v>
      </c>
      <c r="K111" t="s">
        <v>774</v>
      </c>
      <c r="L111" t="s">
        <v>773</v>
      </c>
      <c r="M111" t="s">
        <v>772</v>
      </c>
      <c r="N111" t="str">
        <f t="shared" si="8"/>
        <v>127 (25.7)</v>
      </c>
      <c r="O111" t="str">
        <f t="shared" si="9"/>
        <v>319 (64.4)</v>
      </c>
      <c r="P111" t="str">
        <f t="shared" si="10"/>
        <v>49 (9.9)</v>
      </c>
      <c r="Q111">
        <f t="shared" si="11"/>
        <v>127</v>
      </c>
      <c r="R111">
        <f t="shared" si="12"/>
        <v>319</v>
      </c>
      <c r="S111">
        <f t="shared" si="13"/>
        <v>49</v>
      </c>
    </row>
    <row r="112" spans="1:19" hidden="1">
      <c r="A112" t="s">
        <v>189</v>
      </c>
      <c r="B112" t="s">
        <v>1420</v>
      </c>
      <c r="C112" t="str">
        <f>VLOOKUP(B112,'ODS LU'!$A:$C,3,FALSE)</f>
        <v>RD3:POOLE HOSPITAL NHS FOUNDATION TRUST</v>
      </c>
      <c r="D112" t="str">
        <f>IF(ISERROR(VLOOKUP(B112,'Tiers LU'!$A$1:$C$59,3,FALSE)),"TIER 3",VLOOKUP(B112,'Tiers LU'!$A$1:$C$59,3,FALSE))</f>
        <v>TIER 3</v>
      </c>
      <c r="E112" t="s">
        <v>43</v>
      </c>
      <c r="F112" t="s">
        <v>26</v>
      </c>
      <c r="G112" t="s">
        <v>236</v>
      </c>
      <c r="H112" t="s">
        <v>265</v>
      </c>
      <c r="I112">
        <v>606</v>
      </c>
      <c r="J112" t="s">
        <v>771</v>
      </c>
      <c r="K112" t="s">
        <v>770</v>
      </c>
      <c r="L112" t="s">
        <v>769</v>
      </c>
      <c r="M112" t="s">
        <v>768</v>
      </c>
      <c r="N112" t="str">
        <f t="shared" si="8"/>
        <v>258 (42.6)</v>
      </c>
      <c r="O112" t="str">
        <f t="shared" si="9"/>
        <v>151 (24.9)</v>
      </c>
      <c r="P112" t="str">
        <f t="shared" si="10"/>
        <v>197 (32.5)</v>
      </c>
      <c r="Q112">
        <f t="shared" si="11"/>
        <v>258</v>
      </c>
      <c r="R112">
        <f t="shared" si="12"/>
        <v>151</v>
      </c>
      <c r="S112">
        <f t="shared" si="13"/>
        <v>197</v>
      </c>
    </row>
    <row r="113" spans="1:19" hidden="1">
      <c r="A113" t="s">
        <v>190</v>
      </c>
      <c r="B113" t="s">
        <v>1278</v>
      </c>
      <c r="C113" t="str">
        <f>VLOOKUP(B113,'ODS LU'!$A:$C,3,FALSE)</f>
        <v>RJZ:KING'S COLLEGE HOSPITAL NHS FOUNDATION TRUST</v>
      </c>
      <c r="D113" t="str">
        <f>IF(ISERROR(VLOOKUP(B113,'Tiers LU'!$A$1:$C$59,3,FALSE)),"TIER 3",VLOOKUP(B113,'Tiers LU'!$A$1:$C$59,3,FALSE))</f>
        <v>TIER 1</v>
      </c>
      <c r="E113" t="s">
        <v>43</v>
      </c>
      <c r="F113" t="s">
        <v>26</v>
      </c>
      <c r="G113" t="s">
        <v>244</v>
      </c>
      <c r="H113" t="s">
        <v>266</v>
      </c>
      <c r="I113">
        <v>374</v>
      </c>
      <c r="J113" t="s">
        <v>767</v>
      </c>
      <c r="K113" t="s">
        <v>766</v>
      </c>
      <c r="L113" t="s">
        <v>765</v>
      </c>
      <c r="M113" t="s">
        <v>764</v>
      </c>
      <c r="N113" t="str">
        <f t="shared" si="8"/>
        <v>95 (25.4)</v>
      </c>
      <c r="O113" t="str">
        <f t="shared" si="9"/>
        <v>188 (50.3)</v>
      </c>
      <c r="P113" t="str">
        <f t="shared" si="10"/>
        <v>91 (24.3)</v>
      </c>
      <c r="Q113">
        <f t="shared" si="11"/>
        <v>95</v>
      </c>
      <c r="R113">
        <f t="shared" si="12"/>
        <v>188</v>
      </c>
      <c r="S113">
        <f t="shared" si="13"/>
        <v>91</v>
      </c>
    </row>
    <row r="114" spans="1:19" hidden="1">
      <c r="A114" t="s">
        <v>132</v>
      </c>
      <c r="B114" t="s">
        <v>1349</v>
      </c>
      <c r="C114" t="str">
        <f>VLOOKUP(B114,'ODS LU'!$A:$C,3,FALSE)</f>
        <v>RHU:PORTSMOUTH HOSPITALS NHS TRUST</v>
      </c>
      <c r="D114" t="str">
        <f>IF(ISERROR(VLOOKUP(B114,'Tiers LU'!$A$1:$C$59,3,FALSE)),"TIER 3",VLOOKUP(B114,'Tiers LU'!$A$1:$C$59,3,FALSE))</f>
        <v>TIER 2</v>
      </c>
      <c r="E114" t="s">
        <v>43</v>
      </c>
      <c r="F114" t="s">
        <v>20</v>
      </c>
      <c r="G114" t="s">
        <v>236</v>
      </c>
      <c r="H114" t="s">
        <v>259</v>
      </c>
      <c r="I114">
        <v>1142</v>
      </c>
      <c r="J114" t="s">
        <v>763</v>
      </c>
      <c r="K114" t="s">
        <v>762</v>
      </c>
      <c r="L114" t="s">
        <v>761</v>
      </c>
      <c r="M114" t="s">
        <v>760</v>
      </c>
      <c r="N114" t="str">
        <f t="shared" si="8"/>
        <v>460 (40.3)</v>
      </c>
      <c r="O114" t="str">
        <f t="shared" si="9"/>
        <v>451 (39.5)</v>
      </c>
      <c r="P114" t="str">
        <f t="shared" si="10"/>
        <v>231 (20.2)</v>
      </c>
      <c r="Q114">
        <f t="shared" si="11"/>
        <v>460</v>
      </c>
      <c r="R114">
        <f t="shared" si="12"/>
        <v>451</v>
      </c>
      <c r="S114">
        <f t="shared" si="13"/>
        <v>231</v>
      </c>
    </row>
    <row r="115" spans="1:19" hidden="1">
      <c r="A115" t="s">
        <v>191</v>
      </c>
      <c r="B115" t="s">
        <v>1445</v>
      </c>
      <c r="C115" t="str">
        <f>VLOOKUP(B115,'ODS LU'!$A:$C,3,FALSE)</f>
        <v>RJ2:LEWISHAM AND GREENWICH NHS TRUST</v>
      </c>
      <c r="D115" t="str">
        <f>IF(ISERROR(VLOOKUP(B115,'Tiers LU'!$A$1:$C$59,3,FALSE)),"TIER 3",VLOOKUP(B115,'Tiers LU'!$A$1:$C$59,3,FALSE))</f>
        <v>TIER 3</v>
      </c>
      <c r="E115" t="s">
        <v>43</v>
      </c>
      <c r="F115" t="s">
        <v>26</v>
      </c>
      <c r="G115" t="s">
        <v>244</v>
      </c>
      <c r="H115" t="s">
        <v>266</v>
      </c>
      <c r="I115">
        <v>508</v>
      </c>
      <c r="J115" t="s">
        <v>759</v>
      </c>
      <c r="K115" t="s">
        <v>758</v>
      </c>
      <c r="L115" t="s">
        <v>757</v>
      </c>
      <c r="M115" t="s">
        <v>756</v>
      </c>
      <c r="N115" t="str">
        <f t="shared" si="8"/>
        <v>104 (20.5)</v>
      </c>
      <c r="O115" t="str">
        <f t="shared" si="9"/>
        <v>196 (38.6)</v>
      </c>
      <c r="P115" t="str">
        <f t="shared" si="10"/>
        <v>208 (40.9)</v>
      </c>
      <c r="Q115">
        <f t="shared" si="11"/>
        <v>104</v>
      </c>
      <c r="R115">
        <f t="shared" si="12"/>
        <v>196</v>
      </c>
      <c r="S115">
        <f t="shared" si="13"/>
        <v>208</v>
      </c>
    </row>
    <row r="116" spans="1:19" hidden="1">
      <c r="A116" t="s">
        <v>82</v>
      </c>
      <c r="B116" t="s">
        <v>1299</v>
      </c>
      <c r="C116" t="str">
        <f>VLOOKUP(B116,'ODS LU'!$A:$C,3,FALSE)</f>
        <v>RRK:UNIVERSITY HOSPITALS BIRMINGHAM NHS FOUNDATION TRUST</v>
      </c>
      <c r="D116" t="str">
        <f>IF(ISERROR(VLOOKUP(B116,'Tiers LU'!$A$1:$C$59,3,FALSE)),"TIER 3",VLOOKUP(B116,'Tiers LU'!$A$1:$C$59,3,FALSE))</f>
        <v>TIER 1</v>
      </c>
      <c r="E116" t="s">
        <v>44</v>
      </c>
      <c r="F116" t="s">
        <v>9</v>
      </c>
      <c r="G116" t="s">
        <v>242</v>
      </c>
      <c r="H116" t="s">
        <v>264</v>
      </c>
      <c r="I116">
        <v>2528</v>
      </c>
      <c r="J116" t="s">
        <v>755</v>
      </c>
      <c r="K116" t="s">
        <v>754</v>
      </c>
      <c r="L116" t="s">
        <v>753</v>
      </c>
      <c r="M116" t="s">
        <v>752</v>
      </c>
      <c r="N116" t="str">
        <f t="shared" si="8"/>
        <v>578 (22.9)</v>
      </c>
      <c r="O116" t="str">
        <f t="shared" si="9"/>
        <v>1,169 (46.2)</v>
      </c>
      <c r="P116" t="str">
        <f t="shared" si="10"/>
        <v>781 (30.9)</v>
      </c>
      <c r="Q116">
        <f t="shared" si="11"/>
        <v>578</v>
      </c>
      <c r="R116">
        <f t="shared" si="12"/>
        <v>1169</v>
      </c>
      <c r="S116">
        <f t="shared" si="13"/>
        <v>781</v>
      </c>
    </row>
    <row r="117" spans="1:19" hidden="1">
      <c r="A117" t="s">
        <v>54</v>
      </c>
      <c r="B117" t="s">
        <v>1293</v>
      </c>
      <c r="C117" t="str">
        <f>VLOOKUP(B117,'ODS LU'!$A:$C,3,FALSE)</f>
        <v>RTD:THE NEWCASTLE UPON TYNE HOSPITALS NHS FOUNDATION TRUST</v>
      </c>
      <c r="D117" t="str">
        <f>IF(ISERROR(VLOOKUP(B117,'Tiers LU'!$A$1:$C$59,3,FALSE)),"TIER 3",VLOOKUP(B117,'Tiers LU'!$A$1:$C$59,3,FALSE))</f>
        <v>TIER 1</v>
      </c>
      <c r="E117" t="s">
        <v>43</v>
      </c>
      <c r="F117" t="s">
        <v>5</v>
      </c>
      <c r="G117" t="s">
        <v>241</v>
      </c>
      <c r="H117" t="s">
        <v>263</v>
      </c>
      <c r="I117">
        <v>982</v>
      </c>
      <c r="J117" t="s">
        <v>751</v>
      </c>
      <c r="K117" t="s">
        <v>750</v>
      </c>
      <c r="L117" t="s">
        <v>749</v>
      </c>
      <c r="M117" t="s">
        <v>748</v>
      </c>
      <c r="N117" t="str">
        <f t="shared" si="8"/>
        <v>363 (37.0)</v>
      </c>
      <c r="O117" t="str">
        <f t="shared" si="9"/>
        <v>501 (51.0)</v>
      </c>
      <c r="P117" t="str">
        <f t="shared" si="10"/>
        <v>118 (12.0)</v>
      </c>
      <c r="Q117">
        <f t="shared" si="11"/>
        <v>363</v>
      </c>
      <c r="R117">
        <f t="shared" si="12"/>
        <v>501</v>
      </c>
      <c r="S117">
        <f t="shared" si="13"/>
        <v>118</v>
      </c>
    </row>
    <row r="118" spans="1:19" hidden="1">
      <c r="A118" t="s">
        <v>133</v>
      </c>
      <c r="B118" t="s">
        <v>1323</v>
      </c>
      <c r="C118" t="str">
        <f>VLOOKUP(B118,'ODS LU'!$A:$C,3,FALSE)</f>
        <v>RVV:EAST KENT HOSPITALS UNIVERSITY NHS FOUNDATION TRUST</v>
      </c>
      <c r="D118" t="str">
        <f>IF(ISERROR(VLOOKUP(B118,'Tiers LU'!$A$1:$C$59,3,FALSE)),"TIER 3",VLOOKUP(B118,'Tiers LU'!$A$1:$C$59,3,FALSE))</f>
        <v>TIER 2</v>
      </c>
      <c r="E118" t="s">
        <v>43</v>
      </c>
      <c r="F118" t="s">
        <v>20</v>
      </c>
      <c r="G118" t="s">
        <v>251</v>
      </c>
      <c r="H118" t="s">
        <v>267</v>
      </c>
      <c r="I118">
        <v>546</v>
      </c>
      <c r="J118" t="s">
        <v>747</v>
      </c>
      <c r="K118" t="s">
        <v>746</v>
      </c>
      <c r="L118" t="s">
        <v>745</v>
      </c>
      <c r="M118" t="s">
        <v>744</v>
      </c>
      <c r="N118" t="str">
        <f t="shared" si="8"/>
        <v>254 (46.5)</v>
      </c>
      <c r="O118" t="str">
        <f t="shared" si="9"/>
        <v>207 (37.9)</v>
      </c>
      <c r="P118" t="str">
        <f t="shared" si="10"/>
        <v>85 (15.6)</v>
      </c>
      <c r="Q118">
        <f t="shared" si="11"/>
        <v>254</v>
      </c>
      <c r="R118">
        <f t="shared" si="12"/>
        <v>207</v>
      </c>
      <c r="S118">
        <f t="shared" si="13"/>
        <v>85</v>
      </c>
    </row>
    <row r="119" spans="1:19" hidden="1">
      <c r="A119" t="s">
        <v>134</v>
      </c>
      <c r="B119" t="s">
        <v>1450</v>
      </c>
      <c r="C119" t="str">
        <f>VLOOKUP(B119,'ODS LU'!$A:$C,3,FALSE)</f>
        <v>RJF:BURTON HOSPITALS NHS FOUNDATION TRUST</v>
      </c>
      <c r="D119" t="str">
        <f>IF(ISERROR(VLOOKUP(B119,'Tiers LU'!$A$1:$C$59,3,FALSE)),"TIER 3",VLOOKUP(B119,'Tiers LU'!$A$1:$C$59,3,FALSE))</f>
        <v>TIER 3</v>
      </c>
      <c r="E119" t="s">
        <v>43</v>
      </c>
      <c r="F119" t="s">
        <v>20</v>
      </c>
      <c r="G119" t="s">
        <v>237</v>
      </c>
      <c r="H119" t="s">
        <v>264</v>
      </c>
      <c r="I119">
        <v>353</v>
      </c>
      <c r="J119" t="s">
        <v>743</v>
      </c>
      <c r="K119" t="s">
        <v>742</v>
      </c>
      <c r="L119" t="s">
        <v>741</v>
      </c>
      <c r="M119" t="s">
        <v>740</v>
      </c>
      <c r="N119" t="str">
        <f t="shared" si="8"/>
        <v>258 (73.1)</v>
      </c>
      <c r="O119" t="str">
        <f t="shared" si="9"/>
        <v>83 (23.5)</v>
      </c>
      <c r="P119" t="str">
        <f t="shared" si="10"/>
        <v>12 (3.4)</v>
      </c>
      <c r="Q119">
        <f t="shared" si="11"/>
        <v>258</v>
      </c>
      <c r="R119">
        <f t="shared" si="12"/>
        <v>83</v>
      </c>
      <c r="S119">
        <f t="shared" si="13"/>
        <v>12</v>
      </c>
    </row>
    <row r="120" spans="1:19" hidden="1">
      <c r="A120" t="s">
        <v>95</v>
      </c>
      <c r="B120" t="s">
        <v>1307</v>
      </c>
      <c r="C120" t="str">
        <f>VLOOKUP(B120,'ODS LU'!$A:$C,3,FALSE)</f>
        <v>RF4:BARKING, HAVERING AND REDBRIDGE UNIVERSITY HOSPITALS NHS TRUST</v>
      </c>
      <c r="D120" t="str">
        <f>IF(ISERROR(VLOOKUP(B120,'Tiers LU'!$A$1:$C$59,3,FALSE)),"TIER 3",VLOOKUP(B120,'Tiers LU'!$A$1:$C$59,3,FALSE))</f>
        <v>TIER 2</v>
      </c>
      <c r="E120" t="s">
        <v>436</v>
      </c>
      <c r="F120" t="s">
        <v>739</v>
      </c>
      <c r="G120" t="s">
        <v>250</v>
      </c>
      <c r="H120" t="s">
        <v>266</v>
      </c>
      <c r="I120">
        <v>559</v>
      </c>
      <c r="J120" t="s">
        <v>738</v>
      </c>
      <c r="K120" t="s">
        <v>737</v>
      </c>
      <c r="L120" t="s">
        <v>285</v>
      </c>
      <c r="M120" t="s">
        <v>736</v>
      </c>
      <c r="N120" t="str">
        <f t="shared" si="8"/>
        <v>524 (93.7)</v>
      </c>
      <c r="O120" t="str">
        <f t="shared" si="9"/>
        <v>22 (3.9)</v>
      </c>
      <c r="P120" t="str">
        <f t="shared" si="10"/>
        <v>13 (2.3)</v>
      </c>
      <c r="Q120">
        <f t="shared" si="11"/>
        <v>524</v>
      </c>
      <c r="R120">
        <f t="shared" si="12"/>
        <v>22</v>
      </c>
      <c r="S120">
        <f t="shared" si="13"/>
        <v>13</v>
      </c>
    </row>
    <row r="121" spans="1:19" hidden="1">
      <c r="A121" t="s">
        <v>95</v>
      </c>
      <c r="B121" t="s">
        <v>1307</v>
      </c>
      <c r="C121" t="str">
        <f>VLOOKUP(B121,'ODS LU'!$A:$C,3,FALSE)</f>
        <v>RF4:BARKING, HAVERING AND REDBRIDGE UNIVERSITY HOSPITALS NHS TRUST</v>
      </c>
      <c r="D121" t="str">
        <f>IF(ISERROR(VLOOKUP(B121,'Tiers LU'!$A$1:$C$59,3,FALSE)),"TIER 3",VLOOKUP(B121,'Tiers LU'!$A$1:$C$59,3,FALSE))</f>
        <v>TIER 2</v>
      </c>
      <c r="E121" t="s">
        <v>43</v>
      </c>
      <c r="F121" t="s">
        <v>17</v>
      </c>
      <c r="G121" t="s">
        <v>250</v>
      </c>
      <c r="H121" t="s">
        <v>266</v>
      </c>
      <c r="I121">
        <v>1139</v>
      </c>
      <c r="J121" t="s">
        <v>735</v>
      </c>
      <c r="K121" t="s">
        <v>734</v>
      </c>
      <c r="L121" t="s">
        <v>733</v>
      </c>
      <c r="M121" t="s">
        <v>732</v>
      </c>
      <c r="N121" t="str">
        <f t="shared" si="8"/>
        <v>730 (64.1)</v>
      </c>
      <c r="O121" t="str">
        <f t="shared" si="9"/>
        <v>392 (34.4)</v>
      </c>
      <c r="P121" t="str">
        <f t="shared" si="10"/>
        <v>17 (1.5)</v>
      </c>
      <c r="Q121">
        <f t="shared" si="11"/>
        <v>730</v>
      </c>
      <c r="R121">
        <f t="shared" si="12"/>
        <v>392</v>
      </c>
      <c r="S121">
        <f t="shared" si="13"/>
        <v>17</v>
      </c>
    </row>
    <row r="122" spans="1:19" hidden="1">
      <c r="A122" t="s">
        <v>50</v>
      </c>
      <c r="B122" t="s">
        <v>1282</v>
      </c>
      <c r="C122" t="str">
        <f>VLOOKUP(B122,'ODS LU'!$A:$C,3,FALSE)</f>
        <v>RX1:NOTTINGHAM UNIVERSITY HOSPITALS NHS TRUST</v>
      </c>
      <c r="D122" t="str">
        <f>IF(ISERROR(VLOOKUP(B122,'Tiers LU'!$A$1:$C$59,3,FALSE)),"TIER 3",VLOOKUP(B122,'Tiers LU'!$A$1:$C$59,3,FALSE))</f>
        <v>TIER 1</v>
      </c>
      <c r="E122" t="s">
        <v>426</v>
      </c>
      <c r="F122" t="s">
        <v>731</v>
      </c>
      <c r="G122" t="s">
        <v>237</v>
      </c>
      <c r="H122" t="s">
        <v>260</v>
      </c>
      <c r="I122">
        <v>1546</v>
      </c>
      <c r="J122" t="s">
        <v>730</v>
      </c>
      <c r="K122" t="s">
        <v>729</v>
      </c>
      <c r="L122" t="s">
        <v>728</v>
      </c>
      <c r="M122" t="s">
        <v>727</v>
      </c>
      <c r="N122" t="str">
        <f t="shared" si="8"/>
        <v>719 (46.5)</v>
      </c>
      <c r="O122" t="str">
        <f t="shared" si="9"/>
        <v>608 (39.3)</v>
      </c>
      <c r="P122" t="str">
        <f t="shared" si="10"/>
        <v>219 (14.2)</v>
      </c>
      <c r="Q122">
        <f t="shared" si="11"/>
        <v>719</v>
      </c>
      <c r="R122">
        <f t="shared" si="12"/>
        <v>608</v>
      </c>
      <c r="S122">
        <f t="shared" si="13"/>
        <v>219</v>
      </c>
    </row>
    <row r="123" spans="1:19" hidden="1">
      <c r="A123" t="s">
        <v>50</v>
      </c>
      <c r="B123" t="s">
        <v>1282</v>
      </c>
      <c r="C123" t="str">
        <f>VLOOKUP(B123,'ODS LU'!$A:$C,3,FALSE)</f>
        <v>RX1:NOTTINGHAM UNIVERSITY HOSPITALS NHS TRUST</v>
      </c>
      <c r="D123" t="str">
        <f>IF(ISERROR(VLOOKUP(B123,'Tiers LU'!$A$1:$C$59,3,FALSE)),"TIER 3",VLOOKUP(B123,'Tiers LU'!$A$1:$C$59,3,FALSE))</f>
        <v>TIER 1</v>
      </c>
      <c r="E123" t="s">
        <v>44</v>
      </c>
      <c r="F123" t="s">
        <v>2</v>
      </c>
      <c r="G123" t="s">
        <v>237</v>
      </c>
      <c r="H123" t="s">
        <v>260</v>
      </c>
      <c r="I123">
        <v>955</v>
      </c>
      <c r="J123" t="s">
        <v>726</v>
      </c>
      <c r="K123" t="s">
        <v>725</v>
      </c>
      <c r="L123" t="s">
        <v>724</v>
      </c>
      <c r="M123" t="s">
        <v>723</v>
      </c>
      <c r="N123" t="str">
        <f t="shared" si="8"/>
        <v>510 (53.4)</v>
      </c>
      <c r="O123" t="str">
        <f t="shared" si="9"/>
        <v>434 (45.4)</v>
      </c>
      <c r="P123" t="str">
        <f t="shared" si="10"/>
        <v>11 (1.2)</v>
      </c>
      <c r="Q123">
        <f t="shared" si="11"/>
        <v>510</v>
      </c>
      <c r="R123">
        <f t="shared" si="12"/>
        <v>434</v>
      </c>
      <c r="S123">
        <f t="shared" si="13"/>
        <v>11</v>
      </c>
    </row>
    <row r="124" spans="1:19" hidden="1">
      <c r="A124" t="s">
        <v>135</v>
      </c>
      <c r="B124" t="s">
        <v>1541</v>
      </c>
      <c r="C124" t="str">
        <f>VLOOKUP(B124,'ODS LU'!$A:$C,3,FALSE)</f>
        <v>RXE:ROTHERHAM DONCASTER AND SOUTH HUMBER NHS FOUNDATION TRUST</v>
      </c>
      <c r="D124" t="str">
        <f>IF(ISERROR(VLOOKUP(B124,'Tiers LU'!$A$1:$C$59,3,FALSE)),"TIER 3",VLOOKUP(B124,'Tiers LU'!$A$1:$C$59,3,FALSE))</f>
        <v>TIER 3</v>
      </c>
      <c r="E124" t="s">
        <v>43</v>
      </c>
      <c r="F124" t="s">
        <v>20</v>
      </c>
      <c r="G124" t="s">
        <v>254</v>
      </c>
      <c r="H124" t="s">
        <v>261</v>
      </c>
      <c r="I124">
        <v>148</v>
      </c>
      <c r="J124" t="s">
        <v>722</v>
      </c>
      <c r="K124" t="s">
        <v>721</v>
      </c>
      <c r="L124" t="s">
        <v>720</v>
      </c>
      <c r="M124" t="s">
        <v>719</v>
      </c>
      <c r="N124" t="str">
        <f t="shared" si="8"/>
        <v>101 (68.2)</v>
      </c>
      <c r="O124" t="str">
        <f t="shared" si="9"/>
        <v>29 (19.6)</v>
      </c>
      <c r="P124" t="str">
        <f t="shared" si="10"/>
        <v>18 (12.2)</v>
      </c>
      <c r="Q124">
        <f t="shared" si="11"/>
        <v>101</v>
      </c>
      <c r="R124">
        <f t="shared" si="12"/>
        <v>29</v>
      </c>
      <c r="S124">
        <f t="shared" si="13"/>
        <v>18</v>
      </c>
    </row>
    <row r="125" spans="1:19" hidden="1">
      <c r="A125" t="s">
        <v>136</v>
      </c>
      <c r="B125" t="s">
        <v>1496</v>
      </c>
      <c r="C125" t="str">
        <f>VLOOKUP(B125,'ODS LU'!$A:$C,3,FALSE)</f>
        <v>RRF:WRIGHTINGTON, WIGAN AND LEIGH NHS FOUNDATION TRUST</v>
      </c>
      <c r="D125" t="str">
        <f>IF(ISERROR(VLOOKUP(B125,'Tiers LU'!$A$1:$C$59,3,FALSE)),"TIER 3",VLOOKUP(B125,'Tiers LU'!$A$1:$C$59,3,FALSE))</f>
        <v>TIER 3</v>
      </c>
      <c r="E125" t="s">
        <v>43</v>
      </c>
      <c r="F125" t="s">
        <v>20</v>
      </c>
      <c r="G125" t="s">
        <v>235</v>
      </c>
      <c r="H125" t="s">
        <v>258</v>
      </c>
      <c r="I125">
        <v>588</v>
      </c>
      <c r="J125" t="s">
        <v>718</v>
      </c>
      <c r="K125" t="s">
        <v>717</v>
      </c>
      <c r="L125" t="s">
        <v>716</v>
      </c>
      <c r="M125" t="s">
        <v>715</v>
      </c>
      <c r="N125" t="str">
        <f t="shared" si="8"/>
        <v>306 (52.0)</v>
      </c>
      <c r="O125" t="str">
        <f t="shared" si="9"/>
        <v>234 (39.8)</v>
      </c>
      <c r="P125" t="str">
        <f t="shared" si="10"/>
        <v>48 (8.2)</v>
      </c>
      <c r="Q125">
        <f t="shared" si="11"/>
        <v>306</v>
      </c>
      <c r="R125">
        <f t="shared" si="12"/>
        <v>234</v>
      </c>
      <c r="S125">
        <f t="shared" si="13"/>
        <v>48</v>
      </c>
    </row>
    <row r="126" spans="1:19" hidden="1">
      <c r="A126" t="s">
        <v>137</v>
      </c>
      <c r="B126" t="s">
        <v>1444</v>
      </c>
      <c r="C126" t="str">
        <f>VLOOKUP(B126,'ODS LU'!$A:$C,3,FALSE)</f>
        <v>RHW:ROYAL BERKSHIRE NHS FOUNDATION TRUST</v>
      </c>
      <c r="D126" t="str">
        <f>IF(ISERROR(VLOOKUP(B126,'Tiers LU'!$A$1:$C$59,3,FALSE)),"TIER 3",VLOOKUP(B126,'Tiers LU'!$A$1:$C$59,3,FALSE))</f>
        <v>TIER 3</v>
      </c>
      <c r="E126" t="s">
        <v>43</v>
      </c>
      <c r="F126" t="s">
        <v>20</v>
      </c>
      <c r="G126" t="s">
        <v>236</v>
      </c>
      <c r="H126" t="s">
        <v>259</v>
      </c>
      <c r="I126">
        <v>809</v>
      </c>
      <c r="J126" t="s">
        <v>714</v>
      </c>
      <c r="K126" t="s">
        <v>713</v>
      </c>
      <c r="L126" t="s">
        <v>712</v>
      </c>
      <c r="M126" t="s">
        <v>711</v>
      </c>
      <c r="N126" t="str">
        <f t="shared" si="8"/>
        <v>218 (26.9)</v>
      </c>
      <c r="O126" t="str">
        <f t="shared" si="9"/>
        <v>441 (54.5)</v>
      </c>
      <c r="P126" t="str">
        <f t="shared" si="10"/>
        <v>150 (18.5)</v>
      </c>
      <c r="Q126">
        <f t="shared" si="11"/>
        <v>218</v>
      </c>
      <c r="R126">
        <f t="shared" si="12"/>
        <v>441</v>
      </c>
      <c r="S126">
        <f t="shared" si="13"/>
        <v>150</v>
      </c>
    </row>
    <row r="127" spans="1:19" hidden="1">
      <c r="A127" t="s">
        <v>138</v>
      </c>
      <c r="B127" t="s">
        <v>1465</v>
      </c>
      <c r="C127" t="str">
        <f>VLOOKUP(B127,'ODS LU'!$A:$C,3,FALSE)</f>
        <v>RMC:BOLTON NHS FOUNDATION TRUST</v>
      </c>
      <c r="D127" t="str">
        <f>IF(ISERROR(VLOOKUP(B127,'Tiers LU'!$A$1:$C$59,3,FALSE)),"TIER 3",VLOOKUP(B127,'Tiers LU'!$A$1:$C$59,3,FALSE))</f>
        <v>TIER 3</v>
      </c>
      <c r="E127" t="s">
        <v>43</v>
      </c>
      <c r="F127" t="s">
        <v>20</v>
      </c>
      <c r="G127" t="s">
        <v>235</v>
      </c>
      <c r="H127" t="s">
        <v>258</v>
      </c>
      <c r="I127">
        <v>293</v>
      </c>
      <c r="J127" t="s">
        <v>710</v>
      </c>
      <c r="K127" t="s">
        <v>709</v>
      </c>
      <c r="L127" t="s">
        <v>708</v>
      </c>
      <c r="M127" t="s">
        <v>707</v>
      </c>
      <c r="N127" t="str">
        <f t="shared" si="8"/>
        <v>163 (55.6)</v>
      </c>
      <c r="O127" t="str">
        <f t="shared" si="9"/>
        <v>84 (28.7)</v>
      </c>
      <c r="P127" t="str">
        <f t="shared" si="10"/>
        <v>46 (15.7)</v>
      </c>
      <c r="Q127">
        <f t="shared" si="11"/>
        <v>163</v>
      </c>
      <c r="R127">
        <f t="shared" si="12"/>
        <v>84</v>
      </c>
      <c r="S127">
        <f t="shared" si="13"/>
        <v>46</v>
      </c>
    </row>
    <row r="128" spans="1:19" hidden="1">
      <c r="A128" t="s">
        <v>167</v>
      </c>
      <c r="B128" t="s">
        <v>1428</v>
      </c>
      <c r="C128" t="str">
        <f>VLOOKUP(B128,'ODS LU'!$A:$C,3,FALSE)</f>
        <v>RDZ:THE ROYAL BOURNEMOUTH AND CHRISTCHURCH HOSPITALS NHS FOUNDATION TRUST</v>
      </c>
      <c r="D128" t="str">
        <f>IF(ISERROR(VLOOKUP(B128,'Tiers LU'!$A$1:$C$59,3,FALSE)),"TIER 3",VLOOKUP(B128,'Tiers LU'!$A$1:$C$59,3,FALSE))</f>
        <v>TIER 3</v>
      </c>
      <c r="E128" t="s">
        <v>43</v>
      </c>
      <c r="F128" t="s">
        <v>24</v>
      </c>
      <c r="G128" t="s">
        <v>236</v>
      </c>
      <c r="H128" t="s">
        <v>265</v>
      </c>
      <c r="I128">
        <v>738</v>
      </c>
      <c r="J128" t="s">
        <v>706</v>
      </c>
      <c r="K128" t="s">
        <v>705</v>
      </c>
      <c r="L128" t="s">
        <v>704</v>
      </c>
      <c r="M128" t="s">
        <v>703</v>
      </c>
      <c r="N128" t="str">
        <f t="shared" si="8"/>
        <v>207 (28.0)</v>
      </c>
      <c r="O128" t="str">
        <f t="shared" si="9"/>
        <v>342 (46.3)</v>
      </c>
      <c r="P128" t="str">
        <f t="shared" si="10"/>
        <v>189 (25.6)</v>
      </c>
      <c r="Q128">
        <f t="shared" si="11"/>
        <v>207</v>
      </c>
      <c r="R128">
        <f t="shared" si="12"/>
        <v>342</v>
      </c>
      <c r="S128">
        <f t="shared" si="13"/>
        <v>189</v>
      </c>
    </row>
    <row r="129" spans="1:19" hidden="1">
      <c r="A129" t="s">
        <v>68</v>
      </c>
      <c r="B129" t="s">
        <v>1351</v>
      </c>
      <c r="C129" t="str">
        <f>VLOOKUP(B129,'ODS LU'!$A:$C,3,FALSE)</f>
        <v>RH8:ROYAL DEVON AND EXETER NHS FOUNDATION TRUST</v>
      </c>
      <c r="D129" t="str">
        <f>IF(ISERROR(VLOOKUP(B129,'Tiers LU'!$A$1:$C$59,3,FALSE)),"TIER 3",VLOOKUP(B129,'Tiers LU'!$A$1:$C$59,3,FALSE))</f>
        <v>TIER 2</v>
      </c>
      <c r="E129" t="s">
        <v>43</v>
      </c>
      <c r="F129" t="s">
        <v>9</v>
      </c>
      <c r="G129" t="s">
        <v>243</v>
      </c>
      <c r="H129" t="s">
        <v>265</v>
      </c>
      <c r="I129">
        <v>892</v>
      </c>
      <c r="J129" t="s">
        <v>702</v>
      </c>
      <c r="K129" t="s">
        <v>701</v>
      </c>
      <c r="L129" t="s">
        <v>700</v>
      </c>
      <c r="M129" t="s">
        <v>699</v>
      </c>
      <c r="N129" t="str">
        <f t="shared" si="8"/>
        <v>266 (29.8)</v>
      </c>
      <c r="O129" t="str">
        <f t="shared" si="9"/>
        <v>378 (42.4)</v>
      </c>
      <c r="P129" t="str">
        <f t="shared" si="10"/>
        <v>248 (27.8)</v>
      </c>
      <c r="Q129">
        <f t="shared" si="11"/>
        <v>266</v>
      </c>
      <c r="R129">
        <f t="shared" si="12"/>
        <v>378</v>
      </c>
      <c r="S129">
        <f t="shared" si="13"/>
        <v>248</v>
      </c>
    </row>
    <row r="130" spans="1:19" hidden="1">
      <c r="A130" t="s">
        <v>49</v>
      </c>
      <c r="B130" t="s">
        <v>1319</v>
      </c>
      <c r="C130" t="str">
        <f>VLOOKUP(B130,'ODS LU'!$A:$C,3,FALSE)</f>
        <v>RTG:DERBY TEACHING HOSPITALS NHS FOUNDATION TRUST</v>
      </c>
      <c r="D130" t="str">
        <f>IF(ISERROR(VLOOKUP(B130,'Tiers LU'!$A$1:$C$59,3,FALSE)),"TIER 3",VLOOKUP(B130,'Tiers LU'!$A$1:$C$59,3,FALSE))</f>
        <v>TIER 3</v>
      </c>
      <c r="E130" t="s">
        <v>43</v>
      </c>
      <c r="F130" t="s">
        <v>2</v>
      </c>
      <c r="G130" t="s">
        <v>237</v>
      </c>
      <c r="H130" t="s">
        <v>260</v>
      </c>
      <c r="I130">
        <v>1076</v>
      </c>
      <c r="J130" t="s">
        <v>698</v>
      </c>
      <c r="K130" t="s">
        <v>697</v>
      </c>
      <c r="L130" t="s">
        <v>696</v>
      </c>
      <c r="M130" t="s">
        <v>695</v>
      </c>
      <c r="N130" t="str">
        <f t="shared" si="8"/>
        <v>305 (28.3)</v>
      </c>
      <c r="O130" t="str">
        <f t="shared" si="9"/>
        <v>682 (63.4)</v>
      </c>
      <c r="P130" t="str">
        <f t="shared" si="10"/>
        <v>89 (8.3)</v>
      </c>
      <c r="Q130">
        <f t="shared" si="11"/>
        <v>305</v>
      </c>
      <c r="R130">
        <f t="shared" si="12"/>
        <v>682</v>
      </c>
      <c r="S130">
        <f t="shared" si="13"/>
        <v>89</v>
      </c>
    </row>
    <row r="131" spans="1:19" hidden="1">
      <c r="A131" t="s">
        <v>139</v>
      </c>
      <c r="B131" t="s">
        <v>1351</v>
      </c>
      <c r="C131" t="str">
        <f>VLOOKUP(B131,'ODS LU'!$A:$C,3,FALSE)</f>
        <v>RH8:ROYAL DEVON AND EXETER NHS FOUNDATION TRUST</v>
      </c>
      <c r="D131" t="str">
        <f>IF(ISERROR(VLOOKUP(B131,'Tiers LU'!$A$1:$C$59,3,FALSE)),"TIER 3",VLOOKUP(B131,'Tiers LU'!$A$1:$C$59,3,FALSE))</f>
        <v>TIER 2</v>
      </c>
      <c r="E131" t="s">
        <v>43</v>
      </c>
      <c r="F131" t="s">
        <v>20</v>
      </c>
      <c r="G131" t="s">
        <v>243</v>
      </c>
      <c r="H131" t="s">
        <v>265</v>
      </c>
      <c r="I131">
        <v>781</v>
      </c>
      <c r="J131" t="s">
        <v>694</v>
      </c>
      <c r="K131" t="s">
        <v>693</v>
      </c>
      <c r="L131" t="s">
        <v>692</v>
      </c>
      <c r="M131" t="s">
        <v>691</v>
      </c>
      <c r="N131" t="str">
        <f t="shared" si="8"/>
        <v>359 (46.0)</v>
      </c>
      <c r="O131" t="str">
        <f t="shared" si="9"/>
        <v>388 (49.7)</v>
      </c>
      <c r="P131" t="str">
        <f t="shared" si="10"/>
        <v>34 (4.4)</v>
      </c>
      <c r="Q131">
        <f t="shared" si="11"/>
        <v>359</v>
      </c>
      <c r="R131">
        <f t="shared" si="12"/>
        <v>388</v>
      </c>
      <c r="S131">
        <f t="shared" si="13"/>
        <v>34</v>
      </c>
    </row>
    <row r="132" spans="1:19" hidden="1">
      <c r="A132" t="s">
        <v>213</v>
      </c>
      <c r="B132" t="s">
        <v>1287</v>
      </c>
      <c r="C132" t="str">
        <f>VLOOKUP(B132,'ODS LU'!$A:$C,3,FALSE)</f>
        <v>RAL:ROYAL FREE LONDON NHS FOUNDATION TRUST</v>
      </c>
      <c r="D132" t="str">
        <f>IF(ISERROR(VLOOKUP(B132,'Tiers LU'!$A$1:$C$59,3,FALSE)),"TIER 3",VLOOKUP(B132,'Tiers LU'!$A$1:$C$59,3,FALSE))</f>
        <v>TIER 1</v>
      </c>
      <c r="E132" t="s">
        <v>43</v>
      </c>
      <c r="F132" t="s">
        <v>28</v>
      </c>
      <c r="G132" t="s">
        <v>250</v>
      </c>
      <c r="H132" t="s">
        <v>266</v>
      </c>
      <c r="I132">
        <v>956</v>
      </c>
      <c r="J132" t="s">
        <v>690</v>
      </c>
      <c r="K132" t="s">
        <v>689</v>
      </c>
      <c r="L132" t="s">
        <v>688</v>
      </c>
      <c r="M132" t="s">
        <v>687</v>
      </c>
      <c r="N132" t="str">
        <f t="shared" ref="N132:N195" si="14">J132</f>
        <v>320 (33.5)</v>
      </c>
      <c r="O132" t="str">
        <f t="shared" ref="O132:O195" si="15">K132</f>
        <v>592 (61.9)</v>
      </c>
      <c r="P132" t="str">
        <f t="shared" ref="P132:P195" si="16">L132</f>
        <v>44 (4.6)</v>
      </c>
      <c r="Q132">
        <f t="shared" ref="Q132:Q195" si="17">INT(LEFT(N132,FIND(" (",N132)))</f>
        <v>320</v>
      </c>
      <c r="R132">
        <f t="shared" ref="R132:R195" si="18">INT(LEFT(O132,FIND(" (",O132)))</f>
        <v>592</v>
      </c>
      <c r="S132">
        <f t="shared" ref="S132:S195" si="19">INT(LEFT(P132,FIND(" (",P132)))</f>
        <v>44</v>
      </c>
    </row>
    <row r="133" spans="1:19" hidden="1">
      <c r="A133" t="s">
        <v>140</v>
      </c>
      <c r="B133" t="s">
        <v>1289</v>
      </c>
      <c r="C133" t="str">
        <f>VLOOKUP(B133,'ODS LU'!$A:$C,3,FALSE)</f>
        <v>RHQ:SHEFFIELD TEACHING HOSPITALS NHS FOUNDATION TRUST</v>
      </c>
      <c r="D133" t="str">
        <f>IF(ISERROR(VLOOKUP(B133,'Tiers LU'!$A$1:$C$59,3,FALSE)),"TIER 3",VLOOKUP(B133,'Tiers LU'!$A$1:$C$59,3,FALSE))</f>
        <v>TIER 1</v>
      </c>
      <c r="E133" t="s">
        <v>436</v>
      </c>
      <c r="F133" t="s">
        <v>569</v>
      </c>
      <c r="G133" t="s">
        <v>254</v>
      </c>
      <c r="H133" t="s">
        <v>261</v>
      </c>
      <c r="I133">
        <v>935</v>
      </c>
      <c r="J133" t="s">
        <v>686</v>
      </c>
      <c r="K133" t="s">
        <v>685</v>
      </c>
      <c r="L133" t="s">
        <v>684</v>
      </c>
      <c r="M133" t="s">
        <v>683</v>
      </c>
      <c r="N133" t="str">
        <f t="shared" si="14"/>
        <v>531 (56.8)</v>
      </c>
      <c r="O133" t="str">
        <f t="shared" si="15"/>
        <v>328 (35.1)</v>
      </c>
      <c r="P133" t="str">
        <f t="shared" si="16"/>
        <v>76 (8.1)</v>
      </c>
      <c r="Q133">
        <f t="shared" si="17"/>
        <v>531</v>
      </c>
      <c r="R133">
        <f t="shared" si="18"/>
        <v>328</v>
      </c>
      <c r="S133">
        <f t="shared" si="19"/>
        <v>76</v>
      </c>
    </row>
    <row r="134" spans="1:19" hidden="1">
      <c r="A134" t="s">
        <v>140</v>
      </c>
      <c r="B134" t="s">
        <v>1289</v>
      </c>
      <c r="C134" t="str">
        <f>VLOOKUP(B134,'ODS LU'!$A:$C,3,FALSE)</f>
        <v>RHQ:SHEFFIELD TEACHING HOSPITALS NHS FOUNDATION TRUST</v>
      </c>
      <c r="D134" t="str">
        <f>IF(ISERROR(VLOOKUP(B134,'Tiers LU'!$A$1:$C$59,3,FALSE)),"TIER 3",VLOOKUP(B134,'Tiers LU'!$A$1:$C$59,3,FALSE))</f>
        <v>TIER 1</v>
      </c>
      <c r="E134" t="s">
        <v>43</v>
      </c>
      <c r="F134" t="s">
        <v>20</v>
      </c>
      <c r="G134" t="s">
        <v>254</v>
      </c>
      <c r="H134" t="s">
        <v>261</v>
      </c>
      <c r="I134">
        <v>650</v>
      </c>
      <c r="J134" t="s">
        <v>682</v>
      </c>
      <c r="K134" t="s">
        <v>681</v>
      </c>
      <c r="L134" t="s">
        <v>680</v>
      </c>
      <c r="M134" t="s">
        <v>679</v>
      </c>
      <c r="N134" t="str">
        <f t="shared" si="14"/>
        <v>416 (64.0)</v>
      </c>
      <c r="O134" t="str">
        <f t="shared" si="15"/>
        <v>218 (33.5)</v>
      </c>
      <c r="P134" t="str">
        <f t="shared" si="16"/>
        <v>16 (2.5)</v>
      </c>
      <c r="Q134">
        <f t="shared" si="17"/>
        <v>416</v>
      </c>
      <c r="R134">
        <f t="shared" si="18"/>
        <v>218</v>
      </c>
      <c r="S134">
        <f t="shared" si="19"/>
        <v>16</v>
      </c>
    </row>
    <row r="135" spans="1:19" hidden="1">
      <c r="A135" t="s">
        <v>164</v>
      </c>
      <c r="B135" t="s">
        <v>1469</v>
      </c>
      <c r="C135" t="str">
        <f>VLOOKUP(B135,'ODS LU'!$A:$C,3,FALSE)</f>
        <v>RN5:HAMPSHIRE HOSPITALS NHS FOUNDATION TRUST</v>
      </c>
      <c r="D135" t="str">
        <f>IF(ISERROR(VLOOKUP(B135,'Tiers LU'!$A$1:$C$59,3,FALSE)),"TIER 3",VLOOKUP(B135,'Tiers LU'!$A$1:$C$59,3,FALSE))</f>
        <v>TIER 3</v>
      </c>
      <c r="E135" t="s">
        <v>43</v>
      </c>
      <c r="F135" t="s">
        <v>23</v>
      </c>
      <c r="G135" t="s">
        <v>236</v>
      </c>
      <c r="H135" t="s">
        <v>259</v>
      </c>
      <c r="I135">
        <v>349</v>
      </c>
      <c r="J135" t="s">
        <v>678</v>
      </c>
      <c r="K135" t="s">
        <v>677</v>
      </c>
      <c r="L135" t="s">
        <v>676</v>
      </c>
      <c r="M135" t="s">
        <v>675</v>
      </c>
      <c r="N135" t="str">
        <f t="shared" si="14"/>
        <v>155 (44.4)</v>
      </c>
      <c r="O135" t="str">
        <f t="shared" si="15"/>
        <v>179 (51.3)</v>
      </c>
      <c r="P135" t="str">
        <f t="shared" si="16"/>
        <v>15 (4.3)</v>
      </c>
      <c r="Q135">
        <f t="shared" si="17"/>
        <v>155</v>
      </c>
      <c r="R135">
        <f t="shared" si="18"/>
        <v>179</v>
      </c>
      <c r="S135">
        <f t="shared" si="19"/>
        <v>15</v>
      </c>
    </row>
    <row r="136" spans="1:19" hidden="1">
      <c r="A136" t="s">
        <v>192</v>
      </c>
      <c r="B136" t="s">
        <v>1509</v>
      </c>
      <c r="C136" t="str">
        <f>VLOOKUP(B136,'ODS LU'!$A:$C,3,FALSE)</f>
        <v>RTX:UNIVERSITY HOSPITALS OF MORECAMBE BAY NHS FOUNDATION TRUST</v>
      </c>
      <c r="D136" t="str">
        <f>IF(ISERROR(VLOOKUP(B136,'Tiers LU'!$A$1:$C$59,3,FALSE)),"TIER 3",VLOOKUP(B136,'Tiers LU'!$A$1:$C$59,3,FALSE))</f>
        <v>TIER 3</v>
      </c>
      <c r="E136" t="s">
        <v>43</v>
      </c>
      <c r="F136" t="s">
        <v>26</v>
      </c>
      <c r="G136" t="s">
        <v>255</v>
      </c>
      <c r="H136" t="s">
        <v>258</v>
      </c>
      <c r="I136">
        <v>421</v>
      </c>
      <c r="J136" t="s">
        <v>674</v>
      </c>
      <c r="K136" t="s">
        <v>673</v>
      </c>
      <c r="L136" t="s">
        <v>672</v>
      </c>
      <c r="M136" t="s">
        <v>671</v>
      </c>
      <c r="N136" t="str">
        <f t="shared" si="14"/>
        <v>145 (34.4)</v>
      </c>
      <c r="O136" t="str">
        <f t="shared" si="15"/>
        <v>178 (42.3)</v>
      </c>
      <c r="P136" t="str">
        <f t="shared" si="16"/>
        <v>98 (23.3)</v>
      </c>
      <c r="Q136">
        <f t="shared" si="17"/>
        <v>145</v>
      </c>
      <c r="R136">
        <f t="shared" si="18"/>
        <v>178</v>
      </c>
      <c r="S136">
        <f t="shared" si="19"/>
        <v>98</v>
      </c>
    </row>
    <row r="137" spans="1:19">
      <c r="A137" t="s">
        <v>204</v>
      </c>
      <c r="B137" t="s">
        <v>1331</v>
      </c>
      <c r="C137" t="str">
        <f>VLOOKUP(B137,'ODS LU'!$A:$C,3,FALSE)</f>
        <v>RXN:LANCASHIRE TEACHING HOSPITALS NHS FOUNDATION TRUST</v>
      </c>
      <c r="D137" t="str">
        <f>IF(ISERROR(VLOOKUP(B137,'Tiers LU'!$A$1:$C$59,3,FALSE)),"TIER 3",VLOOKUP(B137,'Tiers LU'!$A$1:$C$59,3,FALSE))</f>
        <v>TIER 2</v>
      </c>
      <c r="E137" t="s">
        <v>44</v>
      </c>
      <c r="F137" t="s">
        <v>26</v>
      </c>
      <c r="G137" t="s">
        <v>255</v>
      </c>
      <c r="H137" t="s">
        <v>258</v>
      </c>
      <c r="I137">
        <v>1147</v>
      </c>
      <c r="J137" t="s">
        <v>670</v>
      </c>
      <c r="K137" t="s">
        <v>669</v>
      </c>
      <c r="L137" t="s">
        <v>668</v>
      </c>
      <c r="M137" t="s">
        <v>667</v>
      </c>
      <c r="N137" t="str">
        <f t="shared" si="14"/>
        <v>186 (16.2)</v>
      </c>
      <c r="O137" t="str">
        <f t="shared" si="15"/>
        <v>697 (60.8)</v>
      </c>
      <c r="P137" t="str">
        <f t="shared" si="16"/>
        <v>264 (23.0)</v>
      </c>
      <c r="Q137">
        <f t="shared" si="17"/>
        <v>186</v>
      </c>
      <c r="R137">
        <f t="shared" si="18"/>
        <v>697</v>
      </c>
      <c r="S137">
        <f t="shared" si="19"/>
        <v>264</v>
      </c>
    </row>
    <row r="138" spans="1:19" hidden="1">
      <c r="A138" t="s">
        <v>168</v>
      </c>
      <c r="B138" t="s">
        <v>1551</v>
      </c>
      <c r="C138" t="str">
        <f>VLOOKUP(B138,'ODS LU'!$A:$C,3,FALSE)</f>
        <v>RXW:SHREWSBURY AND TELFORD HOSPITAL NHS TRUST</v>
      </c>
      <c r="D138" t="str">
        <f>IF(ISERROR(VLOOKUP(B138,'Tiers LU'!$A$1:$C$59,3,FALSE)),"TIER 3",VLOOKUP(B138,'Tiers LU'!$A$1:$C$59,3,FALSE))</f>
        <v>TIER 3</v>
      </c>
      <c r="E138" t="s">
        <v>43</v>
      </c>
      <c r="F138" t="s">
        <v>24</v>
      </c>
      <c r="G138" t="s">
        <v>253</v>
      </c>
      <c r="H138" t="s">
        <v>264</v>
      </c>
      <c r="I138">
        <v>488</v>
      </c>
      <c r="J138" t="s">
        <v>666</v>
      </c>
      <c r="K138" t="s">
        <v>665</v>
      </c>
      <c r="L138" t="s">
        <v>664</v>
      </c>
      <c r="M138" t="s">
        <v>663</v>
      </c>
      <c r="N138" t="str">
        <f t="shared" si="14"/>
        <v>91 (18.6)</v>
      </c>
      <c r="O138" t="str">
        <f t="shared" si="15"/>
        <v>288 (59.0)</v>
      </c>
      <c r="P138" t="str">
        <f t="shared" si="16"/>
        <v>109 (22.3)</v>
      </c>
      <c r="Q138">
        <f t="shared" si="17"/>
        <v>91</v>
      </c>
      <c r="R138">
        <f t="shared" si="18"/>
        <v>288</v>
      </c>
      <c r="S138">
        <f t="shared" si="19"/>
        <v>109</v>
      </c>
    </row>
    <row r="139" spans="1:19" hidden="1">
      <c r="A139" t="s">
        <v>83</v>
      </c>
      <c r="B139" t="s">
        <v>1377</v>
      </c>
      <c r="C139" t="str">
        <f>VLOOKUP(B139,'ODS LU'!$A:$C,3,FALSE)</f>
        <v>RJE:UNIVERSITY HOSPITALS OF NORTH MIDLANDS NHS TRUST</v>
      </c>
      <c r="D139" t="str">
        <f>IF(ISERROR(VLOOKUP(B139,'Tiers LU'!$A$1:$C$59,3,FALSE)),"TIER 3",VLOOKUP(B139,'Tiers LU'!$A$1:$C$59,3,FALSE))</f>
        <v>TIER 2</v>
      </c>
      <c r="E139" t="s">
        <v>44</v>
      </c>
      <c r="F139" t="s">
        <v>9</v>
      </c>
      <c r="G139" t="s">
        <v>253</v>
      </c>
      <c r="H139" t="s">
        <v>264</v>
      </c>
      <c r="I139">
        <v>621</v>
      </c>
      <c r="J139" t="s">
        <v>662</v>
      </c>
      <c r="K139" t="s">
        <v>661</v>
      </c>
      <c r="L139" t="s">
        <v>660</v>
      </c>
      <c r="M139" t="s">
        <v>659</v>
      </c>
      <c r="N139" t="str">
        <f t="shared" si="14"/>
        <v>248 (39.9)</v>
      </c>
      <c r="O139" t="str">
        <f t="shared" si="15"/>
        <v>222 (35.7)</v>
      </c>
      <c r="P139" t="str">
        <f t="shared" si="16"/>
        <v>151 (24.3)</v>
      </c>
      <c r="Q139">
        <f t="shared" si="17"/>
        <v>248</v>
      </c>
      <c r="R139">
        <f t="shared" si="18"/>
        <v>222</v>
      </c>
      <c r="S139">
        <f t="shared" si="19"/>
        <v>151</v>
      </c>
    </row>
    <row r="140" spans="1:19" hidden="1">
      <c r="A140" t="s">
        <v>141</v>
      </c>
      <c r="B140" t="s">
        <v>1355</v>
      </c>
      <c r="C140" t="str">
        <f>VLOOKUP(B140,'ODS LU'!$A:$C,3,FALSE)</f>
        <v>RA2:ROYAL SURREY COUNTY HOSPITAL NHS FOUNDATION TRUST</v>
      </c>
      <c r="D140" t="str">
        <f>IF(ISERROR(VLOOKUP(B140,'Tiers LU'!$A$1:$C$59,3,FALSE)),"TIER 3",VLOOKUP(B140,'Tiers LU'!$A$1:$C$59,3,FALSE))</f>
        <v>TIER 2</v>
      </c>
      <c r="E140" t="s">
        <v>43</v>
      </c>
      <c r="F140" t="s">
        <v>20</v>
      </c>
      <c r="G140" t="s">
        <v>256</v>
      </c>
      <c r="H140" t="s">
        <v>267</v>
      </c>
      <c r="I140">
        <v>1204</v>
      </c>
      <c r="J140" t="s">
        <v>658</v>
      </c>
      <c r="K140" t="s">
        <v>657</v>
      </c>
      <c r="L140" t="s">
        <v>656</v>
      </c>
      <c r="M140" t="s">
        <v>655</v>
      </c>
      <c r="N140" t="str">
        <f t="shared" si="14"/>
        <v>146 (12.1)</v>
      </c>
      <c r="O140" t="str">
        <f t="shared" si="15"/>
        <v>533 (44.3)</v>
      </c>
      <c r="P140" t="str">
        <f t="shared" si="16"/>
        <v>525 (43.6)</v>
      </c>
      <c r="Q140">
        <f t="shared" si="17"/>
        <v>146</v>
      </c>
      <c r="R140">
        <f t="shared" si="18"/>
        <v>533</v>
      </c>
      <c r="S140">
        <f t="shared" si="19"/>
        <v>525</v>
      </c>
    </row>
    <row r="141" spans="1:19" hidden="1">
      <c r="A141" t="s">
        <v>142</v>
      </c>
      <c r="B141" t="s">
        <v>1313</v>
      </c>
      <c r="C141" t="str">
        <f>VLOOKUP(B141,'ODS LU'!$A:$C,3,FALSE)</f>
        <v>RXH:BRIGHTON AND SUSSEX UNIVERSITY HOSPITALS NHS TRUST</v>
      </c>
      <c r="D141" t="str">
        <f>IF(ISERROR(VLOOKUP(B141,'Tiers LU'!$A$1:$C$59,3,FALSE)),"TIER 3",VLOOKUP(B141,'Tiers LU'!$A$1:$C$59,3,FALSE))</f>
        <v>TIER 2</v>
      </c>
      <c r="E141" t="s">
        <v>43</v>
      </c>
      <c r="F141" t="s">
        <v>20</v>
      </c>
      <c r="G141" t="s">
        <v>252</v>
      </c>
      <c r="H141" t="s">
        <v>267</v>
      </c>
      <c r="I141">
        <v>635</v>
      </c>
      <c r="J141" t="s">
        <v>654</v>
      </c>
      <c r="K141" t="s">
        <v>653</v>
      </c>
      <c r="L141" t="s">
        <v>652</v>
      </c>
      <c r="M141" t="s">
        <v>651</v>
      </c>
      <c r="N141" t="str">
        <f t="shared" si="14"/>
        <v>168 (26.5)</v>
      </c>
      <c r="O141" t="str">
        <f t="shared" si="15"/>
        <v>180 (28.3)</v>
      </c>
      <c r="P141" t="str">
        <f t="shared" si="16"/>
        <v>287 (45.2)</v>
      </c>
      <c r="Q141">
        <f t="shared" si="17"/>
        <v>168</v>
      </c>
      <c r="R141">
        <f t="shared" si="18"/>
        <v>180</v>
      </c>
      <c r="S141">
        <f t="shared" si="19"/>
        <v>287</v>
      </c>
    </row>
    <row r="142" spans="1:19" hidden="1">
      <c r="A142" t="s">
        <v>221</v>
      </c>
      <c r="B142" t="s">
        <v>1418</v>
      </c>
      <c r="C142" t="str">
        <f>VLOOKUP(B142,'ODS LU'!$A:$C,3,FALSE)</f>
        <v>RD1:ROYAL UNITED HOSPITALS BATH NHS FOUNDATION TRUST</v>
      </c>
      <c r="D142" t="str">
        <f>IF(ISERROR(VLOOKUP(B142,'Tiers LU'!$A$1:$C$59,3,FALSE)),"TIER 3",VLOOKUP(B142,'Tiers LU'!$A$1:$C$59,3,FALSE))</f>
        <v>TIER 3</v>
      </c>
      <c r="E142" t="s">
        <v>43</v>
      </c>
      <c r="F142" t="s">
        <v>30</v>
      </c>
      <c r="G142" t="s">
        <v>243</v>
      </c>
      <c r="H142" t="s">
        <v>265</v>
      </c>
      <c r="I142">
        <v>662</v>
      </c>
      <c r="J142" t="s">
        <v>650</v>
      </c>
      <c r="K142" t="s">
        <v>649</v>
      </c>
      <c r="L142" t="s">
        <v>648</v>
      </c>
      <c r="M142" t="s">
        <v>647</v>
      </c>
      <c r="N142" t="str">
        <f t="shared" si="14"/>
        <v>141 (21.3)</v>
      </c>
      <c r="O142" t="str">
        <f t="shared" si="15"/>
        <v>423 (63.9)</v>
      </c>
      <c r="P142" t="str">
        <f t="shared" si="16"/>
        <v>98 (14.8)</v>
      </c>
      <c r="Q142">
        <f t="shared" si="17"/>
        <v>141</v>
      </c>
      <c r="R142">
        <f t="shared" si="18"/>
        <v>423</v>
      </c>
      <c r="S142">
        <f t="shared" si="19"/>
        <v>98</v>
      </c>
    </row>
    <row r="143" spans="1:19" hidden="1">
      <c r="A143" t="s">
        <v>232</v>
      </c>
      <c r="B143" t="s">
        <v>1293</v>
      </c>
      <c r="C143" t="str">
        <f>VLOOKUP(B143,'ODS LU'!$A:$C,3,FALSE)</f>
        <v>RTD:THE NEWCASTLE UPON TYNE HOSPITALS NHS FOUNDATION TRUST</v>
      </c>
      <c r="D143" t="str">
        <f>IF(ISERROR(VLOOKUP(B143,'Tiers LU'!$A$1:$C$59,3,FALSE)),"TIER 3",VLOOKUP(B143,'Tiers LU'!$A$1:$C$59,3,FALSE))</f>
        <v>TIER 1</v>
      </c>
      <c r="E143" t="s">
        <v>44</v>
      </c>
      <c r="F143" t="s">
        <v>39</v>
      </c>
      <c r="G143" t="s">
        <v>241</v>
      </c>
      <c r="H143" t="s">
        <v>263</v>
      </c>
      <c r="I143">
        <v>1427</v>
      </c>
      <c r="J143" t="s">
        <v>646</v>
      </c>
      <c r="K143" t="s">
        <v>645</v>
      </c>
      <c r="L143" t="s">
        <v>644</v>
      </c>
      <c r="M143" t="s">
        <v>643</v>
      </c>
      <c r="N143" t="str">
        <f t="shared" si="14"/>
        <v>454 (31.8)</v>
      </c>
      <c r="O143" t="str">
        <f t="shared" si="15"/>
        <v>908 (63.6)</v>
      </c>
      <c r="P143" t="str">
        <f t="shared" si="16"/>
        <v>65 (4.6)</v>
      </c>
      <c r="Q143">
        <f t="shared" si="17"/>
        <v>454</v>
      </c>
      <c r="R143">
        <f t="shared" si="18"/>
        <v>908</v>
      </c>
      <c r="S143">
        <f t="shared" si="19"/>
        <v>65</v>
      </c>
    </row>
    <row r="144" spans="1:19" hidden="1">
      <c r="A144" t="s">
        <v>232</v>
      </c>
      <c r="B144" t="s">
        <v>1293</v>
      </c>
      <c r="C144" t="str">
        <f>VLOOKUP(B144,'ODS LU'!$A:$C,3,FALSE)</f>
        <v>RTD:THE NEWCASTLE UPON TYNE HOSPITALS NHS FOUNDATION TRUST</v>
      </c>
      <c r="D144" t="str">
        <f>IF(ISERROR(VLOOKUP(B144,'Tiers LU'!$A$1:$C$59,3,FALSE)),"TIER 3",VLOOKUP(B144,'Tiers LU'!$A$1:$C$59,3,FALSE))</f>
        <v>TIER 1</v>
      </c>
      <c r="E144" t="s">
        <v>43</v>
      </c>
      <c r="F144" t="s">
        <v>41</v>
      </c>
      <c r="G144" t="s">
        <v>241</v>
      </c>
      <c r="H144" t="s">
        <v>263</v>
      </c>
      <c r="I144">
        <v>1162</v>
      </c>
      <c r="J144" t="s">
        <v>642</v>
      </c>
      <c r="K144" t="s">
        <v>641</v>
      </c>
      <c r="L144" t="s">
        <v>640</v>
      </c>
      <c r="M144" t="s">
        <v>639</v>
      </c>
      <c r="N144" t="str">
        <f t="shared" si="14"/>
        <v>456 (39.2)</v>
      </c>
      <c r="O144" t="str">
        <f t="shared" si="15"/>
        <v>602 (51.8)</v>
      </c>
      <c r="P144" t="str">
        <f t="shared" si="16"/>
        <v>104 (9.0)</v>
      </c>
      <c r="Q144">
        <f t="shared" si="17"/>
        <v>456</v>
      </c>
      <c r="R144">
        <f t="shared" si="18"/>
        <v>602</v>
      </c>
      <c r="S144">
        <f t="shared" si="19"/>
        <v>104</v>
      </c>
    </row>
    <row r="145" spans="1:19" hidden="1">
      <c r="A145" t="s">
        <v>69</v>
      </c>
      <c r="B145" t="s">
        <v>1471</v>
      </c>
      <c r="C145" t="str">
        <f>VLOOKUP(B145,'ODS LU'!$A:$C,3,FALSE)</f>
        <v>RNA:THE DUDLEY GROUP NHS FOUNDATION TRUST</v>
      </c>
      <c r="D145" t="str">
        <f>IF(ISERROR(VLOOKUP(B145,'Tiers LU'!$A$1:$C$59,3,FALSE)),"TIER 3",VLOOKUP(B145,'Tiers LU'!$A$1:$C$59,3,FALSE))</f>
        <v>TIER 3</v>
      </c>
      <c r="E145" t="s">
        <v>426</v>
      </c>
      <c r="F145" t="s">
        <v>544</v>
      </c>
      <c r="G145" t="s">
        <v>242</v>
      </c>
      <c r="H145" t="s">
        <v>264</v>
      </c>
      <c r="I145">
        <v>80</v>
      </c>
      <c r="J145" t="s">
        <v>638</v>
      </c>
      <c r="K145" t="s">
        <v>637</v>
      </c>
      <c r="L145" t="s">
        <v>636</v>
      </c>
      <c r="M145" t="s">
        <v>635</v>
      </c>
      <c r="N145" t="str">
        <f t="shared" si="14"/>
        <v>10 (12.5)</v>
      </c>
      <c r="O145" t="str">
        <f t="shared" si="15"/>
        <v>11 (13.8)</v>
      </c>
      <c r="P145" t="str">
        <f t="shared" si="16"/>
        <v>59 (73.8)</v>
      </c>
      <c r="Q145">
        <f t="shared" si="17"/>
        <v>10</v>
      </c>
      <c r="R145">
        <f t="shared" si="18"/>
        <v>11</v>
      </c>
      <c r="S145">
        <f t="shared" si="19"/>
        <v>59</v>
      </c>
    </row>
    <row r="146" spans="1:19" hidden="1">
      <c r="A146" t="s">
        <v>69</v>
      </c>
      <c r="B146" t="s">
        <v>1471</v>
      </c>
      <c r="C146" t="str">
        <f>VLOOKUP(B146,'ODS LU'!$A:$C,3,FALSE)</f>
        <v>RNA:THE DUDLEY GROUP NHS FOUNDATION TRUST</v>
      </c>
      <c r="D146" t="str">
        <f>IF(ISERROR(VLOOKUP(B146,'Tiers LU'!$A$1:$C$59,3,FALSE)),"TIER 3",VLOOKUP(B146,'Tiers LU'!$A$1:$C$59,3,FALSE))</f>
        <v>TIER 3</v>
      </c>
      <c r="E146" t="s">
        <v>43</v>
      </c>
      <c r="F146" t="s">
        <v>9</v>
      </c>
      <c r="G146" t="s">
        <v>242</v>
      </c>
      <c r="H146" t="s">
        <v>264</v>
      </c>
      <c r="I146">
        <v>246</v>
      </c>
      <c r="J146" t="s">
        <v>634</v>
      </c>
      <c r="K146" t="s">
        <v>633</v>
      </c>
      <c r="L146" t="s">
        <v>632</v>
      </c>
      <c r="M146" t="s">
        <v>631</v>
      </c>
      <c r="N146" t="str">
        <f t="shared" si="14"/>
        <v>157 (63.8)</v>
      </c>
      <c r="O146" t="str">
        <f t="shared" si="15"/>
        <v>67 (27.2)</v>
      </c>
      <c r="P146" t="str">
        <f t="shared" si="16"/>
        <v>22 (8.9)</v>
      </c>
      <c r="Q146">
        <f t="shared" si="17"/>
        <v>157</v>
      </c>
      <c r="R146">
        <f t="shared" si="18"/>
        <v>67</v>
      </c>
      <c r="S146">
        <f t="shared" si="19"/>
        <v>22</v>
      </c>
    </row>
    <row r="147" spans="1:19" hidden="1">
      <c r="A147" t="s">
        <v>55</v>
      </c>
      <c r="B147" t="s">
        <v>1357</v>
      </c>
      <c r="C147" t="str">
        <f>VLOOKUP(B147,'ODS LU'!$A:$C,3,FALSE)</f>
        <v>RM3:SALFORD ROYAL NHS FOUNDATION TRUST</v>
      </c>
      <c r="D147" t="str">
        <f>IF(ISERROR(VLOOKUP(B147,'Tiers LU'!$A$1:$C$59,3,FALSE)),"TIER 3",VLOOKUP(B147,'Tiers LU'!$A$1:$C$59,3,FALSE))</f>
        <v>TIER 2</v>
      </c>
      <c r="E147" t="s">
        <v>426</v>
      </c>
      <c r="F147" t="s">
        <v>544</v>
      </c>
      <c r="G147" t="s">
        <v>235</v>
      </c>
      <c r="H147" t="s">
        <v>258</v>
      </c>
      <c r="I147">
        <v>623</v>
      </c>
      <c r="J147" t="s">
        <v>630</v>
      </c>
      <c r="K147" t="s">
        <v>629</v>
      </c>
      <c r="L147" t="s">
        <v>628</v>
      </c>
      <c r="M147" t="s">
        <v>627</v>
      </c>
      <c r="N147" t="str">
        <f t="shared" si="14"/>
        <v>382 (61.3)</v>
      </c>
      <c r="O147" t="str">
        <f t="shared" si="15"/>
        <v>187 (30.0)</v>
      </c>
      <c r="P147" t="str">
        <f t="shared" si="16"/>
        <v>54 (8.7)</v>
      </c>
      <c r="Q147">
        <f t="shared" si="17"/>
        <v>382</v>
      </c>
      <c r="R147">
        <f t="shared" si="18"/>
        <v>187</v>
      </c>
      <c r="S147">
        <f t="shared" si="19"/>
        <v>54</v>
      </c>
    </row>
    <row r="148" spans="1:19" hidden="1">
      <c r="A148" t="s">
        <v>55</v>
      </c>
      <c r="B148" t="s">
        <v>1357</v>
      </c>
      <c r="C148" t="str">
        <f>VLOOKUP(B148,'ODS LU'!$A:$C,3,FALSE)</f>
        <v>RM3:SALFORD ROYAL NHS FOUNDATION TRUST</v>
      </c>
      <c r="D148" t="str">
        <f>IF(ISERROR(VLOOKUP(B148,'Tiers LU'!$A$1:$C$59,3,FALSE)),"TIER 3",VLOOKUP(B148,'Tiers LU'!$A$1:$C$59,3,FALSE))</f>
        <v>TIER 2</v>
      </c>
      <c r="E148" t="s">
        <v>43</v>
      </c>
      <c r="F148" t="s">
        <v>6</v>
      </c>
      <c r="G148" t="s">
        <v>235</v>
      </c>
      <c r="H148" t="s">
        <v>258</v>
      </c>
      <c r="I148">
        <v>2262</v>
      </c>
      <c r="J148" t="s">
        <v>626</v>
      </c>
      <c r="K148" t="s">
        <v>625</v>
      </c>
      <c r="L148" t="s">
        <v>624</v>
      </c>
      <c r="M148" t="s">
        <v>623</v>
      </c>
      <c r="N148" t="str">
        <f t="shared" si="14"/>
        <v>1,069 (47.3)</v>
      </c>
      <c r="O148" t="str">
        <f t="shared" si="15"/>
        <v>1,007 (44.5)</v>
      </c>
      <c r="P148" t="str">
        <f t="shared" si="16"/>
        <v>186 (8.2)</v>
      </c>
      <c r="Q148">
        <f t="shared" si="17"/>
        <v>1069</v>
      </c>
      <c r="R148">
        <f t="shared" si="18"/>
        <v>1007</v>
      </c>
      <c r="S148">
        <f t="shared" si="19"/>
        <v>186</v>
      </c>
    </row>
    <row r="149" spans="1:19" hidden="1">
      <c r="A149" t="s">
        <v>230</v>
      </c>
      <c r="B149" t="s">
        <v>1478</v>
      </c>
      <c r="C149" t="str">
        <f>VLOOKUP(B149,'ODS LU'!$A:$C,3,FALSE)</f>
        <v>RNZ:SALISBURY NHS FOUNDATION TRUST</v>
      </c>
      <c r="D149" t="str">
        <f>IF(ISERROR(VLOOKUP(B149,'Tiers LU'!$A$1:$C$59,3,FALSE)),"TIER 3",VLOOKUP(B149,'Tiers LU'!$A$1:$C$59,3,FALSE))</f>
        <v>TIER 3</v>
      </c>
      <c r="E149" t="s">
        <v>43</v>
      </c>
      <c r="F149" t="s">
        <v>37</v>
      </c>
      <c r="G149" t="s">
        <v>236</v>
      </c>
      <c r="H149" t="s">
        <v>265</v>
      </c>
      <c r="I149">
        <v>347</v>
      </c>
      <c r="J149" t="s">
        <v>622</v>
      </c>
      <c r="K149" t="s">
        <v>621</v>
      </c>
      <c r="L149" t="s">
        <v>620</v>
      </c>
      <c r="M149" t="s">
        <v>619</v>
      </c>
      <c r="N149" t="str">
        <f t="shared" si="14"/>
        <v>110 (31.7)</v>
      </c>
      <c r="O149" t="str">
        <f t="shared" si="15"/>
        <v>180 (51.9)</v>
      </c>
      <c r="P149" t="str">
        <f t="shared" si="16"/>
        <v>57 (16.4)</v>
      </c>
      <c r="Q149">
        <f t="shared" si="17"/>
        <v>110</v>
      </c>
      <c r="R149">
        <f t="shared" si="18"/>
        <v>180</v>
      </c>
      <c r="S149">
        <f t="shared" si="19"/>
        <v>57</v>
      </c>
    </row>
    <row r="150" spans="1:19" hidden="1">
      <c r="A150" t="s">
        <v>57</v>
      </c>
      <c r="B150" t="s">
        <v>1545</v>
      </c>
      <c r="C150" t="str">
        <f>VLOOKUP(B150,'ODS LU'!$A:$C,3,FALSE)</f>
        <v>RXK:SANDWELL AND WEST BIRMINGHAM HOSPITALS NHS TRUST</v>
      </c>
      <c r="D150" t="str">
        <f>IF(ISERROR(VLOOKUP(B150,'Tiers LU'!$A$1:$C$59,3,FALSE)),"TIER 3",VLOOKUP(B150,'Tiers LU'!$A$1:$C$59,3,FALSE))</f>
        <v>TIER 3</v>
      </c>
      <c r="E150" t="s">
        <v>43</v>
      </c>
      <c r="F150" t="s">
        <v>7</v>
      </c>
      <c r="G150" t="s">
        <v>242</v>
      </c>
      <c r="H150" t="s">
        <v>264</v>
      </c>
      <c r="I150">
        <v>551</v>
      </c>
      <c r="J150" t="s">
        <v>618</v>
      </c>
      <c r="K150" t="s">
        <v>617</v>
      </c>
      <c r="L150" t="s">
        <v>616</v>
      </c>
      <c r="M150" t="s">
        <v>615</v>
      </c>
      <c r="N150" t="str">
        <f t="shared" si="14"/>
        <v>139 (25.2)</v>
      </c>
      <c r="O150" t="str">
        <f t="shared" si="15"/>
        <v>389 (70.6)</v>
      </c>
      <c r="P150" t="str">
        <f t="shared" si="16"/>
        <v>23 (4.2)</v>
      </c>
      <c r="Q150">
        <f t="shared" si="17"/>
        <v>139</v>
      </c>
      <c r="R150">
        <f t="shared" si="18"/>
        <v>389</v>
      </c>
      <c r="S150">
        <f t="shared" si="19"/>
        <v>23</v>
      </c>
    </row>
    <row r="151" spans="1:19" hidden="1">
      <c r="A151" t="s">
        <v>143</v>
      </c>
      <c r="B151" t="s">
        <v>1414</v>
      </c>
      <c r="C151" t="str">
        <f>VLOOKUP(B151,'ODS LU'!$A:$C,3,FALSE)</f>
        <v>RCB:YORK TEACHING HOSPITAL NHS FOUNDATION TRUST</v>
      </c>
      <c r="D151" t="str">
        <f>IF(ISERROR(VLOOKUP(B151,'Tiers LU'!$A$1:$C$59,3,FALSE)),"TIER 3",VLOOKUP(B151,'Tiers LU'!$A$1:$C$59,3,FALSE))</f>
        <v>TIER 3</v>
      </c>
      <c r="E151" t="s">
        <v>43</v>
      </c>
      <c r="F151" t="s">
        <v>20</v>
      </c>
      <c r="G151" t="s">
        <v>238</v>
      </c>
      <c r="H151" t="s">
        <v>261</v>
      </c>
      <c r="I151">
        <v>252</v>
      </c>
      <c r="J151" t="s">
        <v>614</v>
      </c>
      <c r="K151" t="s">
        <v>613</v>
      </c>
      <c r="L151" t="s">
        <v>612</v>
      </c>
      <c r="M151" t="s">
        <v>611</v>
      </c>
      <c r="N151" t="str">
        <f t="shared" si="14"/>
        <v>84 (33.3)</v>
      </c>
      <c r="O151" t="str">
        <f t="shared" si="15"/>
        <v>123 (48.8)</v>
      </c>
      <c r="P151" t="str">
        <f t="shared" si="16"/>
        <v>45 (17.9)</v>
      </c>
      <c r="Q151">
        <f t="shared" si="17"/>
        <v>84</v>
      </c>
      <c r="R151">
        <f t="shared" si="18"/>
        <v>123</v>
      </c>
      <c r="S151">
        <f t="shared" si="19"/>
        <v>45</v>
      </c>
    </row>
    <row r="152" spans="1:19" hidden="1">
      <c r="A152" t="s">
        <v>144</v>
      </c>
      <c r="B152" t="s">
        <v>1451</v>
      </c>
      <c r="C152" t="str">
        <f>VLOOKUP(B152,'ODS LU'!$A:$C,3,FALSE)</f>
        <v>RJL:NORTHERN LINCOLNSHIRE AND GOOLE NHS FOUNDATION TRUST</v>
      </c>
      <c r="D152" t="str">
        <f>IF(ISERROR(VLOOKUP(B152,'Tiers LU'!$A$1:$C$59,3,FALSE)),"TIER 3",VLOOKUP(B152,'Tiers LU'!$A$1:$C$59,3,FALSE))</f>
        <v>TIER 3</v>
      </c>
      <c r="E152" t="s">
        <v>43</v>
      </c>
      <c r="F152" t="s">
        <v>20</v>
      </c>
      <c r="G152" t="s">
        <v>238</v>
      </c>
      <c r="H152" t="s">
        <v>261</v>
      </c>
      <c r="I152">
        <v>317</v>
      </c>
      <c r="J152" t="s">
        <v>610</v>
      </c>
      <c r="K152" t="s">
        <v>609</v>
      </c>
      <c r="L152" t="s">
        <v>608</v>
      </c>
      <c r="M152" t="s">
        <v>607</v>
      </c>
      <c r="N152" t="str">
        <f t="shared" si="14"/>
        <v>139 (43.8)</v>
      </c>
      <c r="O152" t="str">
        <f t="shared" si="15"/>
        <v>118 (37.2)</v>
      </c>
      <c r="P152" t="str">
        <f t="shared" si="16"/>
        <v>60 (18.9)</v>
      </c>
      <c r="Q152">
        <f t="shared" si="17"/>
        <v>139</v>
      </c>
      <c r="R152">
        <f t="shared" si="18"/>
        <v>118</v>
      </c>
      <c r="S152">
        <f t="shared" si="19"/>
        <v>60</v>
      </c>
    </row>
    <row r="153" spans="1:19" hidden="1">
      <c r="A153" t="s">
        <v>214</v>
      </c>
      <c r="B153" t="s">
        <v>1429</v>
      </c>
      <c r="C153" t="str">
        <f>VLOOKUP(B153,'ODS LU'!$A:$C,3,FALSE)</f>
        <v>RE9:SOUTH TYNESIDE NHS FOUNDATION TRUST</v>
      </c>
      <c r="D153" t="str">
        <f>IF(ISERROR(VLOOKUP(B153,'Tiers LU'!$A$1:$C$59,3,FALSE)),"TIER 3",VLOOKUP(B153,'Tiers LU'!$A$1:$C$59,3,FALSE))</f>
        <v>TIER 3</v>
      </c>
      <c r="E153" t="s">
        <v>43</v>
      </c>
      <c r="F153" t="s">
        <v>28</v>
      </c>
      <c r="G153" t="s">
        <v>241</v>
      </c>
      <c r="H153" t="s">
        <v>263</v>
      </c>
      <c r="I153">
        <v>245</v>
      </c>
      <c r="J153" t="s">
        <v>606</v>
      </c>
      <c r="K153" t="s">
        <v>605</v>
      </c>
      <c r="L153" t="s">
        <v>604</v>
      </c>
      <c r="M153" t="s">
        <v>603</v>
      </c>
      <c r="N153" t="str">
        <f t="shared" si="14"/>
        <v>125 (51.0)</v>
      </c>
      <c r="O153" t="str">
        <f t="shared" si="15"/>
        <v>85 (34.7)</v>
      </c>
      <c r="P153" t="str">
        <f t="shared" si="16"/>
        <v>35 (14.3)</v>
      </c>
      <c r="Q153">
        <f t="shared" si="17"/>
        <v>125</v>
      </c>
      <c r="R153">
        <f t="shared" si="18"/>
        <v>85</v>
      </c>
      <c r="S153">
        <f t="shared" si="19"/>
        <v>35</v>
      </c>
    </row>
    <row r="154" spans="1:19" hidden="1">
      <c r="A154" t="s">
        <v>193</v>
      </c>
      <c r="B154" t="s">
        <v>1297</v>
      </c>
      <c r="C154" t="str">
        <f>VLOOKUP(B154,'ODS LU'!$A:$C,3,FALSE)</f>
        <v>RHM:UNIVERSITY HOSPITAL SOUTHAMPTON NHS FOUNDATION TRUST</v>
      </c>
      <c r="D154" t="str">
        <f>IF(ISERROR(VLOOKUP(B154,'Tiers LU'!$A$1:$C$59,3,FALSE)),"TIER 3",VLOOKUP(B154,'Tiers LU'!$A$1:$C$59,3,FALSE))</f>
        <v>TIER 1</v>
      </c>
      <c r="E154" t="s">
        <v>43</v>
      </c>
      <c r="F154" t="s">
        <v>26</v>
      </c>
      <c r="G154" t="s">
        <v>236</v>
      </c>
      <c r="H154" t="s">
        <v>259</v>
      </c>
      <c r="I154">
        <v>1304</v>
      </c>
      <c r="J154" t="s">
        <v>602</v>
      </c>
      <c r="K154" t="s">
        <v>601</v>
      </c>
      <c r="L154" t="s">
        <v>600</v>
      </c>
      <c r="M154" t="s">
        <v>599</v>
      </c>
      <c r="N154" t="str">
        <f t="shared" si="14"/>
        <v>377 (28.9)</v>
      </c>
      <c r="O154" t="str">
        <f t="shared" si="15"/>
        <v>698 (53.5)</v>
      </c>
      <c r="P154" t="str">
        <f t="shared" si="16"/>
        <v>229 (17.6)</v>
      </c>
      <c r="Q154">
        <f t="shared" si="17"/>
        <v>377</v>
      </c>
      <c r="R154">
        <f t="shared" si="18"/>
        <v>698</v>
      </c>
      <c r="S154">
        <f t="shared" si="19"/>
        <v>229</v>
      </c>
    </row>
    <row r="155" spans="1:19" hidden="1">
      <c r="A155" t="s">
        <v>70</v>
      </c>
      <c r="B155" t="s">
        <v>1397</v>
      </c>
      <c r="C155" t="str">
        <f>VLOOKUP(B155,'ODS LU'!$A:$C,3,FALSE)</f>
        <v>RAJ:SOUTHEND UNIVERSITY HOSPITAL NHS FOUNDATION TRUST</v>
      </c>
      <c r="D155" t="str">
        <f>IF(ISERROR(VLOOKUP(B155,'Tiers LU'!$A$1:$C$59,3,FALSE)),"TIER 3",VLOOKUP(B155,'Tiers LU'!$A$1:$C$59,3,FALSE))</f>
        <v>TIER 3</v>
      </c>
      <c r="E155" t="s">
        <v>426</v>
      </c>
      <c r="F155" t="s">
        <v>446</v>
      </c>
      <c r="G155" t="s">
        <v>248</v>
      </c>
      <c r="H155" t="s">
        <v>262</v>
      </c>
      <c r="I155">
        <v>366</v>
      </c>
      <c r="J155" t="s">
        <v>598</v>
      </c>
      <c r="K155" t="s">
        <v>597</v>
      </c>
      <c r="L155" t="s">
        <v>284</v>
      </c>
      <c r="M155" t="s">
        <v>596</v>
      </c>
      <c r="N155" t="str">
        <f t="shared" si="14"/>
        <v>227 (62.0)</v>
      </c>
      <c r="O155" t="str">
        <f t="shared" si="15"/>
        <v>113 (30.9)</v>
      </c>
      <c r="P155" t="str">
        <f t="shared" si="16"/>
        <v>26 (7.1)</v>
      </c>
      <c r="Q155">
        <f t="shared" si="17"/>
        <v>227</v>
      </c>
      <c r="R155">
        <f t="shared" si="18"/>
        <v>113</v>
      </c>
      <c r="S155">
        <f t="shared" si="19"/>
        <v>26</v>
      </c>
    </row>
    <row r="156" spans="1:19" hidden="1">
      <c r="A156" t="s">
        <v>70</v>
      </c>
      <c r="B156" t="s">
        <v>1397</v>
      </c>
      <c r="C156" t="str">
        <f>VLOOKUP(B156,'ODS LU'!$A:$C,3,FALSE)</f>
        <v>RAJ:SOUTHEND UNIVERSITY HOSPITAL NHS FOUNDATION TRUST</v>
      </c>
      <c r="D156" t="str">
        <f>IF(ISERROR(VLOOKUP(B156,'Tiers LU'!$A$1:$C$59,3,FALSE)),"TIER 3",VLOOKUP(B156,'Tiers LU'!$A$1:$C$59,3,FALSE))</f>
        <v>TIER 3</v>
      </c>
      <c r="E156" t="s">
        <v>43</v>
      </c>
      <c r="F156" t="s">
        <v>9</v>
      </c>
      <c r="G156" t="s">
        <v>248</v>
      </c>
      <c r="H156" t="s">
        <v>262</v>
      </c>
      <c r="I156">
        <v>357</v>
      </c>
      <c r="J156" t="s">
        <v>595</v>
      </c>
      <c r="K156" t="s">
        <v>594</v>
      </c>
      <c r="L156" t="s">
        <v>593</v>
      </c>
      <c r="M156" t="s">
        <v>592</v>
      </c>
      <c r="N156" t="str">
        <f t="shared" si="14"/>
        <v>117 (32.8)</v>
      </c>
      <c r="O156" t="str">
        <f t="shared" si="15"/>
        <v>164 (45.9)</v>
      </c>
      <c r="P156" t="str">
        <f t="shared" si="16"/>
        <v>76 (21.3)</v>
      </c>
      <c r="Q156">
        <f t="shared" si="17"/>
        <v>117</v>
      </c>
      <c r="R156">
        <f t="shared" si="18"/>
        <v>164</v>
      </c>
      <c r="S156">
        <f t="shared" si="19"/>
        <v>76</v>
      </c>
    </row>
    <row r="157" spans="1:19" hidden="1">
      <c r="A157" t="s">
        <v>145</v>
      </c>
      <c r="B157" t="s">
        <v>1339</v>
      </c>
      <c r="C157" t="str">
        <f>VLOOKUP(B157,'ODS LU'!$A:$C,3,FALSE)</f>
        <v>RVJ:NORTH BRISTOL NHS TRUST</v>
      </c>
      <c r="D157" t="str">
        <f>IF(ISERROR(VLOOKUP(B157,'Tiers LU'!$A$1:$C$59,3,FALSE)),"TIER 3",VLOOKUP(B157,'Tiers LU'!$A$1:$C$59,3,FALSE))</f>
        <v>TIER 2</v>
      </c>
      <c r="E157" t="s">
        <v>43</v>
      </c>
      <c r="F157" t="s">
        <v>20</v>
      </c>
      <c r="G157" t="s">
        <v>243</v>
      </c>
      <c r="H157" t="s">
        <v>265</v>
      </c>
      <c r="I157">
        <v>33</v>
      </c>
      <c r="J157" t="s">
        <v>269</v>
      </c>
      <c r="K157" t="s">
        <v>274</v>
      </c>
      <c r="L157" t="s">
        <v>281</v>
      </c>
      <c r="M157" t="s">
        <v>591</v>
      </c>
      <c r="N157" t="str">
        <f t="shared" si="14"/>
        <v>10 (30.3)</v>
      </c>
      <c r="O157" t="str">
        <f t="shared" si="15"/>
        <v>15 (45.5)</v>
      </c>
      <c r="P157" t="str">
        <f t="shared" si="16"/>
        <v>8 (24.2)</v>
      </c>
      <c r="Q157">
        <f t="shared" si="17"/>
        <v>10</v>
      </c>
      <c r="R157">
        <f t="shared" si="18"/>
        <v>15</v>
      </c>
      <c r="S157">
        <f t="shared" si="19"/>
        <v>8</v>
      </c>
    </row>
    <row r="158" spans="1:19" hidden="1">
      <c r="A158" t="s">
        <v>146</v>
      </c>
      <c r="B158" t="s">
        <v>1339</v>
      </c>
      <c r="C158" t="str">
        <f>VLOOKUP(B158,'ODS LU'!$A:$C,3,FALSE)</f>
        <v>RVJ:NORTH BRISTOL NHS TRUST</v>
      </c>
      <c r="D158" t="str">
        <f>IF(ISERROR(VLOOKUP(B158,'Tiers LU'!$A$1:$C$59,3,FALSE)),"TIER 3",VLOOKUP(B158,'Tiers LU'!$A$1:$C$59,3,FALSE))</f>
        <v>TIER 2</v>
      </c>
      <c r="E158" t="s">
        <v>43</v>
      </c>
      <c r="F158" t="s">
        <v>20</v>
      </c>
      <c r="G158" t="s">
        <v>243</v>
      </c>
      <c r="H158" t="s">
        <v>265</v>
      </c>
      <c r="I158">
        <v>1309</v>
      </c>
      <c r="J158" t="s">
        <v>590</v>
      </c>
      <c r="K158" t="s">
        <v>589</v>
      </c>
      <c r="L158" t="s">
        <v>588</v>
      </c>
      <c r="M158" t="s">
        <v>587</v>
      </c>
      <c r="N158" t="str">
        <f t="shared" si="14"/>
        <v>148 (11.3)</v>
      </c>
      <c r="O158" t="str">
        <f t="shared" si="15"/>
        <v>660 (50.4)</v>
      </c>
      <c r="P158" t="str">
        <f t="shared" si="16"/>
        <v>501 (38.3)</v>
      </c>
      <c r="Q158">
        <f t="shared" si="17"/>
        <v>148</v>
      </c>
      <c r="R158">
        <f t="shared" si="18"/>
        <v>660</v>
      </c>
      <c r="S158">
        <f t="shared" si="19"/>
        <v>501</v>
      </c>
    </row>
    <row r="159" spans="1:19" hidden="1">
      <c r="A159" t="s">
        <v>224</v>
      </c>
      <c r="B159" t="s">
        <v>1517</v>
      </c>
      <c r="C159" t="str">
        <f>VLOOKUP(B159,'ODS LU'!$A:$C,3,FALSE)</f>
        <v>RVY:SOUTHPORT AND ORMSKIRK HOSPITAL NHS TRUST</v>
      </c>
      <c r="D159" t="str">
        <f>IF(ISERROR(VLOOKUP(B159,'Tiers LU'!$A$1:$C$59,3,FALSE)),"TIER 3",VLOOKUP(B159,'Tiers LU'!$A$1:$C$59,3,FALSE))</f>
        <v>TIER 3</v>
      </c>
      <c r="E159" t="s">
        <v>43</v>
      </c>
      <c r="F159" t="s">
        <v>32</v>
      </c>
      <c r="G159" t="s">
        <v>246</v>
      </c>
      <c r="H159" t="s">
        <v>258</v>
      </c>
      <c r="I159">
        <v>421</v>
      </c>
      <c r="J159" t="s">
        <v>586</v>
      </c>
      <c r="K159" t="s">
        <v>585</v>
      </c>
      <c r="L159" t="s">
        <v>584</v>
      </c>
      <c r="M159" t="s">
        <v>583</v>
      </c>
      <c r="N159" t="str">
        <f t="shared" si="14"/>
        <v>112 (26.6)</v>
      </c>
      <c r="O159" t="str">
        <f t="shared" si="15"/>
        <v>168 (39.9)</v>
      </c>
      <c r="P159" t="str">
        <f t="shared" si="16"/>
        <v>141 (33.5)</v>
      </c>
      <c r="Q159">
        <f t="shared" si="17"/>
        <v>112</v>
      </c>
      <c r="R159">
        <f t="shared" si="18"/>
        <v>168</v>
      </c>
      <c r="S159">
        <f t="shared" si="19"/>
        <v>141</v>
      </c>
    </row>
    <row r="160" spans="1:19" hidden="1">
      <c r="A160" t="s">
        <v>194</v>
      </c>
      <c r="B160" t="s">
        <v>1266</v>
      </c>
      <c r="C160" t="str">
        <f>VLOOKUP(B160,'ODS LU'!$A:$C,3,FALSE)</f>
        <v>R1H:BARTS HEALTH NHS TRUST</v>
      </c>
      <c r="D160" t="str">
        <f>IF(ISERROR(VLOOKUP(B160,'Tiers LU'!$A$1:$C$59,3,FALSE)),"TIER 3",VLOOKUP(B160,'Tiers LU'!$A$1:$C$59,3,FALSE))</f>
        <v>TIER 1</v>
      </c>
      <c r="E160" t="s">
        <v>43</v>
      </c>
      <c r="F160" t="s">
        <v>26</v>
      </c>
      <c r="G160" t="s">
        <v>250</v>
      </c>
      <c r="H160" t="s">
        <v>266</v>
      </c>
      <c r="I160">
        <v>274</v>
      </c>
      <c r="J160" t="s">
        <v>582</v>
      </c>
      <c r="K160" t="s">
        <v>581</v>
      </c>
      <c r="L160" t="s">
        <v>580</v>
      </c>
      <c r="M160" t="s">
        <v>579</v>
      </c>
      <c r="N160" t="str">
        <f t="shared" si="14"/>
        <v>192 (70.1)</v>
      </c>
      <c r="O160" t="str">
        <f t="shared" si="15"/>
        <v>75 (27.4)</v>
      </c>
      <c r="P160" t="str">
        <f t="shared" si="16"/>
        <v>7 (2.6)</v>
      </c>
      <c r="Q160">
        <f t="shared" si="17"/>
        <v>192</v>
      </c>
      <c r="R160">
        <f t="shared" si="18"/>
        <v>75</v>
      </c>
      <c r="S160">
        <f t="shared" si="19"/>
        <v>7</v>
      </c>
    </row>
    <row r="161" spans="1:19" hidden="1">
      <c r="A161" t="s">
        <v>91</v>
      </c>
      <c r="B161" t="s">
        <v>1291</v>
      </c>
      <c r="C161" t="str">
        <f>VLOOKUP(B161,'ODS LU'!$A:$C,3,FALSE)</f>
        <v>RJ7:ST GEORGE'S UNIVERSITY HOSPITALS NHS FOUNDATION TRUST</v>
      </c>
      <c r="D161" t="str">
        <f>IF(ISERROR(VLOOKUP(B161,'Tiers LU'!$A$1:$C$59,3,FALSE)),"TIER 3",VLOOKUP(B161,'Tiers LU'!$A$1:$C$59,3,FALSE))</f>
        <v>TIER 1</v>
      </c>
      <c r="E161" t="s">
        <v>503</v>
      </c>
      <c r="F161" t="s">
        <v>578</v>
      </c>
      <c r="G161" t="s">
        <v>244</v>
      </c>
      <c r="H161" t="s">
        <v>266</v>
      </c>
      <c r="I161">
        <v>1351</v>
      </c>
      <c r="J161" t="s">
        <v>577</v>
      </c>
      <c r="K161" t="s">
        <v>576</v>
      </c>
      <c r="L161" t="s">
        <v>575</v>
      </c>
      <c r="M161" t="s">
        <v>574</v>
      </c>
      <c r="N161" t="str">
        <f t="shared" si="14"/>
        <v>776 (57.4)</v>
      </c>
      <c r="O161" t="str">
        <f t="shared" si="15"/>
        <v>508 (37.6)</v>
      </c>
      <c r="P161" t="str">
        <f t="shared" si="16"/>
        <v>67 (5.0)</v>
      </c>
      <c r="Q161">
        <f t="shared" si="17"/>
        <v>776</v>
      </c>
      <c r="R161">
        <f t="shared" si="18"/>
        <v>508</v>
      </c>
      <c r="S161">
        <f t="shared" si="19"/>
        <v>67</v>
      </c>
    </row>
    <row r="162" spans="1:19" hidden="1">
      <c r="A162" t="s">
        <v>91</v>
      </c>
      <c r="B162" t="s">
        <v>1291</v>
      </c>
      <c r="C162" t="str">
        <f>VLOOKUP(B162,'ODS LU'!$A:$C,3,FALSE)</f>
        <v>RJ7:ST GEORGE'S UNIVERSITY HOSPITALS NHS FOUNDATION TRUST</v>
      </c>
      <c r="D162" t="str">
        <f>IF(ISERROR(VLOOKUP(B162,'Tiers LU'!$A$1:$C$59,3,FALSE)),"TIER 3",VLOOKUP(B162,'Tiers LU'!$A$1:$C$59,3,FALSE))</f>
        <v>TIER 1</v>
      </c>
      <c r="E162" t="s">
        <v>43</v>
      </c>
      <c r="F162" t="s">
        <v>14</v>
      </c>
      <c r="G162" t="s">
        <v>244</v>
      </c>
      <c r="H162" t="s">
        <v>266</v>
      </c>
      <c r="I162">
        <v>1788</v>
      </c>
      <c r="J162" t="s">
        <v>573</v>
      </c>
      <c r="K162" t="s">
        <v>572</v>
      </c>
      <c r="L162" t="s">
        <v>571</v>
      </c>
      <c r="M162" t="s">
        <v>570</v>
      </c>
      <c r="N162" t="str">
        <f t="shared" si="14"/>
        <v>1,041 (58.2)</v>
      </c>
      <c r="O162" t="str">
        <f t="shared" si="15"/>
        <v>610 (34.1)</v>
      </c>
      <c r="P162" t="str">
        <f t="shared" si="16"/>
        <v>137 (7.7)</v>
      </c>
      <c r="Q162">
        <f t="shared" si="17"/>
        <v>1041</v>
      </c>
      <c r="R162">
        <f t="shared" si="18"/>
        <v>610</v>
      </c>
      <c r="S162">
        <f t="shared" si="19"/>
        <v>137</v>
      </c>
    </row>
    <row r="163" spans="1:19" hidden="1">
      <c r="A163" t="s">
        <v>91</v>
      </c>
      <c r="B163" t="s">
        <v>1291</v>
      </c>
      <c r="C163" t="str">
        <f>VLOOKUP(B163,'ODS LU'!$A:$C,3,FALSE)</f>
        <v>RJ7:ST GEORGE'S UNIVERSITY HOSPITALS NHS FOUNDATION TRUST</v>
      </c>
      <c r="D163" t="str">
        <f>IF(ISERROR(VLOOKUP(B163,'Tiers LU'!$A$1:$C$59,3,FALSE)),"TIER 3",VLOOKUP(B163,'Tiers LU'!$A$1:$C$59,3,FALSE))</f>
        <v>TIER 1</v>
      </c>
      <c r="E163" t="s">
        <v>436</v>
      </c>
      <c r="F163" t="s">
        <v>569</v>
      </c>
      <c r="G163" t="s">
        <v>244</v>
      </c>
      <c r="H163" t="s">
        <v>266</v>
      </c>
      <c r="I163">
        <v>1027</v>
      </c>
      <c r="J163" t="s">
        <v>568</v>
      </c>
      <c r="K163" t="s">
        <v>567</v>
      </c>
      <c r="L163" t="s">
        <v>566</v>
      </c>
      <c r="M163" t="s">
        <v>565</v>
      </c>
      <c r="N163" t="str">
        <f t="shared" si="14"/>
        <v>354 (34.5)</v>
      </c>
      <c r="O163" t="str">
        <f t="shared" si="15"/>
        <v>568 (55.3)</v>
      </c>
      <c r="P163" t="str">
        <f t="shared" si="16"/>
        <v>105 (10.2)</v>
      </c>
      <c r="Q163">
        <f t="shared" si="17"/>
        <v>354</v>
      </c>
      <c r="R163">
        <f t="shared" si="18"/>
        <v>568</v>
      </c>
      <c r="S163">
        <f t="shared" si="19"/>
        <v>105</v>
      </c>
    </row>
    <row r="164" spans="1:19" hidden="1">
      <c r="A164" t="s">
        <v>147</v>
      </c>
      <c r="B164" t="s">
        <v>1515</v>
      </c>
      <c r="C164" t="str">
        <f>VLOOKUP(B164,'ODS LU'!$A:$C,3,FALSE)</f>
        <v>RVR:EPSOM AND ST HELIER UNIVERSITY HOSPITALS NHS TRUST</v>
      </c>
      <c r="D164" t="str">
        <f>IF(ISERROR(VLOOKUP(B164,'Tiers LU'!$A$1:$C$59,3,FALSE)),"TIER 3",VLOOKUP(B164,'Tiers LU'!$A$1:$C$59,3,FALSE))</f>
        <v>TIER 3</v>
      </c>
      <c r="E164" t="s">
        <v>43</v>
      </c>
      <c r="F164" t="s">
        <v>20</v>
      </c>
      <c r="G164" t="s">
        <v>244</v>
      </c>
      <c r="H164" t="s">
        <v>266</v>
      </c>
      <c r="I164">
        <v>462</v>
      </c>
      <c r="J164" t="s">
        <v>564</v>
      </c>
      <c r="K164" t="s">
        <v>563</v>
      </c>
      <c r="L164" t="s">
        <v>562</v>
      </c>
      <c r="M164" t="s">
        <v>561</v>
      </c>
      <c r="N164" t="str">
        <f t="shared" si="14"/>
        <v>58 (12.6)</v>
      </c>
      <c r="O164" t="str">
        <f t="shared" si="15"/>
        <v>181 (39.2)</v>
      </c>
      <c r="P164" t="str">
        <f t="shared" si="16"/>
        <v>223 (48.3)</v>
      </c>
      <c r="Q164">
        <f t="shared" si="17"/>
        <v>58</v>
      </c>
      <c r="R164">
        <f t="shared" si="18"/>
        <v>181</v>
      </c>
      <c r="S164">
        <f t="shared" si="19"/>
        <v>223</v>
      </c>
    </row>
    <row r="165" spans="1:19" hidden="1">
      <c r="A165" t="s">
        <v>148</v>
      </c>
      <c r="B165" t="s">
        <v>1280</v>
      </c>
      <c r="C165" t="str">
        <f>VLOOKUP(B165,'ODS LU'!$A:$C,3,FALSE)</f>
        <v>RR8:LEEDS TEACHING HOSPITALS NHS TRUST</v>
      </c>
      <c r="D165" t="str">
        <f>IF(ISERROR(VLOOKUP(B165,'Tiers LU'!$A$1:$C$59,3,FALSE)),"TIER 3",VLOOKUP(B165,'Tiers LU'!$A$1:$C$59,3,FALSE))</f>
        <v>TIER 1</v>
      </c>
      <c r="E165" t="s">
        <v>43</v>
      </c>
      <c r="F165" t="s">
        <v>20</v>
      </c>
      <c r="G165" t="s">
        <v>247</v>
      </c>
      <c r="H165" t="s">
        <v>261</v>
      </c>
      <c r="I165">
        <v>802</v>
      </c>
      <c r="J165" t="s">
        <v>560</v>
      </c>
      <c r="K165" t="s">
        <v>559</v>
      </c>
      <c r="L165" t="s">
        <v>558</v>
      </c>
      <c r="M165" t="s">
        <v>557</v>
      </c>
      <c r="N165" t="str">
        <f t="shared" si="14"/>
        <v>166 (20.7)</v>
      </c>
      <c r="O165" t="str">
        <f t="shared" si="15"/>
        <v>569 (70.9)</v>
      </c>
      <c r="P165" t="str">
        <f t="shared" si="16"/>
        <v>67 (8.4)</v>
      </c>
      <c r="Q165">
        <f t="shared" si="17"/>
        <v>166</v>
      </c>
      <c r="R165">
        <f t="shared" si="18"/>
        <v>569</v>
      </c>
      <c r="S165">
        <f t="shared" si="19"/>
        <v>67</v>
      </c>
    </row>
    <row r="166" spans="1:19" hidden="1">
      <c r="A166" t="s">
        <v>149</v>
      </c>
      <c r="B166" t="s">
        <v>1389</v>
      </c>
      <c r="C166" t="str">
        <f>VLOOKUP(B166,'ODS LU'!$A:$C,3,FALSE)</f>
        <v>R1F:ISLE OF WIGHT NHS TRUST</v>
      </c>
      <c r="D166" t="str">
        <f>IF(ISERROR(VLOOKUP(B166,'Tiers LU'!$A$1:$C$59,3,FALSE)),"TIER 3",VLOOKUP(B166,'Tiers LU'!$A$1:$C$59,3,FALSE))</f>
        <v>TIER 3</v>
      </c>
      <c r="E166" t="s">
        <v>43</v>
      </c>
      <c r="F166" t="s">
        <v>20</v>
      </c>
      <c r="G166" t="s">
        <v>236</v>
      </c>
      <c r="H166" t="s">
        <v>259</v>
      </c>
      <c r="I166">
        <v>245</v>
      </c>
      <c r="J166" t="s">
        <v>556</v>
      </c>
      <c r="K166" t="s">
        <v>555</v>
      </c>
      <c r="L166" t="s">
        <v>554</v>
      </c>
      <c r="M166" t="s">
        <v>553</v>
      </c>
      <c r="N166" t="str">
        <f t="shared" si="14"/>
        <v>87 (35.5)</v>
      </c>
      <c r="O166" t="str">
        <f t="shared" si="15"/>
        <v>46 (18.8)</v>
      </c>
      <c r="P166" t="str">
        <f t="shared" si="16"/>
        <v>112 (45.7)</v>
      </c>
      <c r="Q166">
        <f t="shared" si="17"/>
        <v>87</v>
      </c>
      <c r="R166">
        <f t="shared" si="18"/>
        <v>46</v>
      </c>
      <c r="S166">
        <f t="shared" si="19"/>
        <v>112</v>
      </c>
    </row>
    <row r="167" spans="1:19" hidden="1">
      <c r="A167" t="s">
        <v>163</v>
      </c>
      <c r="B167" t="s">
        <v>1276</v>
      </c>
      <c r="C167" t="str">
        <f>VLOOKUP(B167,'ODS LU'!$A:$C,3,FALSE)</f>
        <v>RYJ:IMPERIAL COLLEGE HEALTHCARE NHS TRUST</v>
      </c>
      <c r="D167" t="str">
        <f>IF(ISERROR(VLOOKUP(B167,'Tiers LU'!$A$1:$C$59,3,FALSE)),"TIER 3",VLOOKUP(B167,'Tiers LU'!$A$1:$C$59,3,FALSE))</f>
        <v>TIER 1</v>
      </c>
      <c r="E167" t="s">
        <v>43</v>
      </c>
      <c r="F167" t="s">
        <v>22</v>
      </c>
      <c r="G167" t="s">
        <v>249</v>
      </c>
      <c r="H167" t="s">
        <v>266</v>
      </c>
      <c r="I167">
        <v>452</v>
      </c>
      <c r="J167" t="s">
        <v>552</v>
      </c>
      <c r="K167" t="s">
        <v>551</v>
      </c>
      <c r="L167" t="s">
        <v>550</v>
      </c>
      <c r="M167" t="s">
        <v>549</v>
      </c>
      <c r="N167" t="str">
        <f t="shared" si="14"/>
        <v>57 (12.6)</v>
      </c>
      <c r="O167" t="str">
        <f t="shared" si="15"/>
        <v>171 (37.8)</v>
      </c>
      <c r="P167" t="str">
        <f t="shared" si="16"/>
        <v>224 (49.6)</v>
      </c>
      <c r="Q167">
        <f t="shared" si="17"/>
        <v>57</v>
      </c>
      <c r="R167">
        <f t="shared" si="18"/>
        <v>171</v>
      </c>
      <c r="S167">
        <f t="shared" si="19"/>
        <v>224</v>
      </c>
    </row>
    <row r="168" spans="1:19" hidden="1">
      <c r="A168" t="s">
        <v>150</v>
      </c>
      <c r="B168" t="s">
        <v>1505</v>
      </c>
      <c r="C168" t="str">
        <f>VLOOKUP(B168,'ODS LU'!$A:$C,3,FALSE)</f>
        <v>RTK:ASHFORD AND ST PETER'S HOSPITALS NHS FOUNDATION TRUST</v>
      </c>
      <c r="D168" t="str">
        <f>IF(ISERROR(VLOOKUP(B168,'Tiers LU'!$A$1:$C$59,3,FALSE)),"TIER 3",VLOOKUP(B168,'Tiers LU'!$A$1:$C$59,3,FALSE))</f>
        <v>TIER 3</v>
      </c>
      <c r="E168" t="s">
        <v>43</v>
      </c>
      <c r="F168" t="s">
        <v>20</v>
      </c>
      <c r="G168" t="s">
        <v>256</v>
      </c>
      <c r="H168" t="s">
        <v>267</v>
      </c>
      <c r="I168">
        <v>606</v>
      </c>
      <c r="J168" t="s">
        <v>548</v>
      </c>
      <c r="K168" t="s">
        <v>547</v>
      </c>
      <c r="L168" t="s">
        <v>546</v>
      </c>
      <c r="M168" t="s">
        <v>545</v>
      </c>
      <c r="N168" t="str">
        <f t="shared" si="14"/>
        <v>247 (40.8)</v>
      </c>
      <c r="O168" t="str">
        <f t="shared" si="15"/>
        <v>317 (52.3)</v>
      </c>
      <c r="P168" t="str">
        <f t="shared" si="16"/>
        <v>42 (6.9)</v>
      </c>
      <c r="Q168">
        <f t="shared" si="17"/>
        <v>247</v>
      </c>
      <c r="R168">
        <f t="shared" si="18"/>
        <v>317</v>
      </c>
      <c r="S168">
        <f t="shared" si="19"/>
        <v>42</v>
      </c>
    </row>
    <row r="169" spans="1:19" hidden="1">
      <c r="A169" t="s">
        <v>150</v>
      </c>
      <c r="B169" t="s">
        <v>1505</v>
      </c>
      <c r="C169" t="str">
        <f>VLOOKUP(B169,'ODS LU'!$A:$C,3,FALSE)</f>
        <v>RTK:ASHFORD AND ST PETER'S HOSPITALS NHS FOUNDATION TRUST</v>
      </c>
      <c r="D169" t="str">
        <f>IF(ISERROR(VLOOKUP(B169,'Tiers LU'!$A$1:$C$59,3,FALSE)),"TIER 3",VLOOKUP(B169,'Tiers LU'!$A$1:$C$59,3,FALSE))</f>
        <v>TIER 3</v>
      </c>
      <c r="E169" t="s">
        <v>426</v>
      </c>
      <c r="F169" t="s">
        <v>544</v>
      </c>
      <c r="G169" t="s">
        <v>256</v>
      </c>
      <c r="H169" t="s">
        <v>267</v>
      </c>
      <c r="I169">
        <v>468</v>
      </c>
      <c r="J169" t="s">
        <v>543</v>
      </c>
      <c r="K169" t="s">
        <v>542</v>
      </c>
      <c r="L169" t="s">
        <v>541</v>
      </c>
      <c r="M169" t="s">
        <v>540</v>
      </c>
      <c r="N169" t="str">
        <f t="shared" si="14"/>
        <v>206 (44.0)</v>
      </c>
      <c r="O169" t="str">
        <f t="shared" si="15"/>
        <v>231 (49.4)</v>
      </c>
      <c r="P169" t="str">
        <f t="shared" si="16"/>
        <v>31 (6.6)</v>
      </c>
      <c r="Q169">
        <f t="shared" si="17"/>
        <v>206</v>
      </c>
      <c r="R169">
        <f t="shared" si="18"/>
        <v>231</v>
      </c>
      <c r="S169">
        <f t="shared" si="19"/>
        <v>31</v>
      </c>
    </row>
    <row r="170" spans="1:19" hidden="1">
      <c r="A170" t="s">
        <v>151</v>
      </c>
      <c r="B170" t="s">
        <v>1569</v>
      </c>
      <c r="C170" t="str">
        <f>VLOOKUP(B170,'ODS LU'!$A:$C,3,FALSE)</f>
        <v>RYR:WESTERN SUSSEX HOSPITALS NHS FOUNDATION TRUST</v>
      </c>
      <c r="D170" t="str">
        <f>IF(ISERROR(VLOOKUP(B170,'Tiers LU'!$A$1:$C$59,3,FALSE)),"TIER 3",VLOOKUP(B170,'Tiers LU'!$A$1:$C$59,3,FALSE))</f>
        <v>TIER 3</v>
      </c>
      <c r="E170" t="s">
        <v>43</v>
      </c>
      <c r="F170" t="s">
        <v>20</v>
      </c>
      <c r="G170" t="s">
        <v>236</v>
      </c>
      <c r="H170" t="s">
        <v>267</v>
      </c>
      <c r="I170">
        <v>664</v>
      </c>
      <c r="J170" t="s">
        <v>539</v>
      </c>
      <c r="K170" t="s">
        <v>538</v>
      </c>
      <c r="L170" t="s">
        <v>537</v>
      </c>
      <c r="M170" t="s">
        <v>536</v>
      </c>
      <c r="N170" t="str">
        <f t="shared" si="14"/>
        <v>161 (24.2)</v>
      </c>
      <c r="O170" t="str">
        <f t="shared" si="15"/>
        <v>349 (52.6)</v>
      </c>
      <c r="P170" t="str">
        <f t="shared" si="16"/>
        <v>154 (23.2)</v>
      </c>
      <c r="Q170">
        <f t="shared" si="17"/>
        <v>161</v>
      </c>
      <c r="R170">
        <f t="shared" si="18"/>
        <v>349</v>
      </c>
      <c r="S170">
        <f t="shared" si="19"/>
        <v>154</v>
      </c>
    </row>
    <row r="171" spans="1:19" hidden="1">
      <c r="A171" t="s">
        <v>152</v>
      </c>
      <c r="B171" t="s">
        <v>1274</v>
      </c>
      <c r="C171" t="str">
        <f>VLOOKUP(B171,'ODS LU'!$A:$C,3,FALSE)</f>
        <v>RJ1:GUY'S AND ST THOMAS' NHS FOUNDATION TRUST</v>
      </c>
      <c r="D171" t="str">
        <f>IF(ISERROR(VLOOKUP(B171,'Tiers LU'!$A$1:$C$59,3,FALSE)),"TIER 3",VLOOKUP(B171,'Tiers LU'!$A$1:$C$59,3,FALSE))</f>
        <v>TIER 1</v>
      </c>
      <c r="E171" t="s">
        <v>43</v>
      </c>
      <c r="F171" t="s">
        <v>20</v>
      </c>
      <c r="G171" t="s">
        <v>244</v>
      </c>
      <c r="H171" t="s">
        <v>266</v>
      </c>
      <c r="I171">
        <v>1502</v>
      </c>
      <c r="J171" t="s">
        <v>535</v>
      </c>
      <c r="K171" t="s">
        <v>534</v>
      </c>
      <c r="L171" t="s">
        <v>533</v>
      </c>
      <c r="M171" t="s">
        <v>532</v>
      </c>
      <c r="N171" t="str">
        <f t="shared" si="14"/>
        <v>854 (56.9)</v>
      </c>
      <c r="O171" t="str">
        <f t="shared" si="15"/>
        <v>501 (33.4)</v>
      </c>
      <c r="P171" t="str">
        <f t="shared" si="16"/>
        <v>147 (9.8)</v>
      </c>
      <c r="Q171">
        <f t="shared" si="17"/>
        <v>854</v>
      </c>
      <c r="R171">
        <f t="shared" si="18"/>
        <v>501</v>
      </c>
      <c r="S171">
        <f t="shared" si="19"/>
        <v>147</v>
      </c>
    </row>
    <row r="172" spans="1:19" hidden="1">
      <c r="A172" t="s">
        <v>71</v>
      </c>
      <c r="B172" t="s">
        <v>1357</v>
      </c>
      <c r="C172" t="str">
        <f>VLOOKUP(B172,'ODS LU'!$A:$C,3,FALSE)</f>
        <v>RM3:SALFORD ROYAL NHS FOUNDATION TRUST</v>
      </c>
      <c r="D172" t="str">
        <f>IF(ISERROR(VLOOKUP(B172,'Tiers LU'!$A$1:$C$59,3,FALSE)),"TIER 3",VLOOKUP(B172,'Tiers LU'!$A$1:$C$59,3,FALSE))</f>
        <v>TIER 2</v>
      </c>
      <c r="E172" t="s">
        <v>43</v>
      </c>
      <c r="F172" t="s">
        <v>9</v>
      </c>
      <c r="G172" t="s">
        <v>235</v>
      </c>
      <c r="H172" t="s">
        <v>258</v>
      </c>
      <c r="I172">
        <v>692</v>
      </c>
      <c r="J172" t="s">
        <v>531</v>
      </c>
      <c r="K172" t="s">
        <v>530</v>
      </c>
      <c r="L172" t="s">
        <v>529</v>
      </c>
      <c r="M172" t="s">
        <v>528</v>
      </c>
      <c r="N172" t="str">
        <f t="shared" si="14"/>
        <v>168 (24.3)</v>
      </c>
      <c r="O172" t="str">
        <f t="shared" si="15"/>
        <v>360 (52.0)</v>
      </c>
      <c r="P172" t="str">
        <f t="shared" si="16"/>
        <v>164 (23.7)</v>
      </c>
      <c r="Q172">
        <f t="shared" si="17"/>
        <v>168</v>
      </c>
      <c r="R172">
        <f t="shared" si="18"/>
        <v>360</v>
      </c>
      <c r="S172">
        <f t="shared" si="19"/>
        <v>164</v>
      </c>
    </row>
    <row r="173" spans="1:19" hidden="1">
      <c r="A173" t="s">
        <v>195</v>
      </c>
      <c r="B173" t="s">
        <v>1315</v>
      </c>
      <c r="C173" t="str">
        <f>VLOOKUP(B173,'ODS LU'!$A:$C,3,FALSE)</f>
        <v>RXQ:BUCKINGHAMSHIRE HEALTHCARE NHS TRUST</v>
      </c>
      <c r="D173" t="str">
        <f>IF(ISERROR(VLOOKUP(B173,'Tiers LU'!$A$1:$C$59,3,FALSE)),"TIER 3",VLOOKUP(B173,'Tiers LU'!$A$1:$C$59,3,FALSE))</f>
        <v>TIER 2</v>
      </c>
      <c r="E173" t="s">
        <v>43</v>
      </c>
      <c r="F173" t="s">
        <v>26</v>
      </c>
      <c r="G173" t="s">
        <v>236</v>
      </c>
      <c r="H173" t="s">
        <v>259</v>
      </c>
      <c r="I173">
        <v>441</v>
      </c>
      <c r="J173" t="s">
        <v>527</v>
      </c>
      <c r="K173" t="s">
        <v>526</v>
      </c>
      <c r="L173" t="s">
        <v>525</v>
      </c>
      <c r="M173" t="s">
        <v>524</v>
      </c>
      <c r="N173" t="str">
        <f t="shared" si="14"/>
        <v>55 (12.5)</v>
      </c>
      <c r="O173" t="str">
        <f t="shared" si="15"/>
        <v>314 (71.2)</v>
      </c>
      <c r="P173" t="str">
        <f t="shared" si="16"/>
        <v>72 (16.3)</v>
      </c>
      <c r="Q173">
        <f t="shared" si="17"/>
        <v>55</v>
      </c>
      <c r="R173">
        <f t="shared" si="18"/>
        <v>314</v>
      </c>
      <c r="S173">
        <f t="shared" si="19"/>
        <v>72</v>
      </c>
    </row>
    <row r="174" spans="1:19" hidden="1">
      <c r="A174" t="s">
        <v>98</v>
      </c>
      <c r="B174" t="s">
        <v>1460</v>
      </c>
      <c r="C174" t="str">
        <f>VLOOKUP(B174,'ODS LU'!$A:$C,3,FALSE)</f>
        <v>RLN:CITY HOSPITALS SUNDERLAND NHS FOUNDATION TRUST</v>
      </c>
      <c r="D174" t="str">
        <f>IF(ISERROR(VLOOKUP(B174,'Tiers LU'!$A$1:$C$59,3,FALSE)),"TIER 3",VLOOKUP(B174,'Tiers LU'!$A$1:$C$59,3,FALSE))</f>
        <v>TIER 3</v>
      </c>
      <c r="E174" t="s">
        <v>43</v>
      </c>
      <c r="F174" t="s">
        <v>18</v>
      </c>
      <c r="G174" t="s">
        <v>241</v>
      </c>
      <c r="H174" t="s">
        <v>263</v>
      </c>
      <c r="I174">
        <v>840</v>
      </c>
      <c r="J174" t="s">
        <v>523</v>
      </c>
      <c r="K174" t="s">
        <v>522</v>
      </c>
      <c r="L174" t="s">
        <v>521</v>
      </c>
      <c r="M174" t="s">
        <v>520</v>
      </c>
      <c r="N174" t="str">
        <f t="shared" si="14"/>
        <v>642 (76.4)</v>
      </c>
      <c r="O174" t="str">
        <f t="shared" si="15"/>
        <v>115 (13.7)</v>
      </c>
      <c r="P174" t="str">
        <f t="shared" si="16"/>
        <v>83 (9.9)</v>
      </c>
      <c r="Q174">
        <f t="shared" si="17"/>
        <v>642</v>
      </c>
      <c r="R174">
        <f t="shared" si="18"/>
        <v>115</v>
      </c>
      <c r="S174">
        <f t="shared" si="19"/>
        <v>83</v>
      </c>
    </row>
    <row r="175" spans="1:19" hidden="1">
      <c r="A175" t="s">
        <v>222</v>
      </c>
      <c r="B175" t="s">
        <v>1466</v>
      </c>
      <c r="C175" t="str">
        <f>VLOOKUP(B175,'ODS LU'!$A:$C,3,FALSE)</f>
        <v>RMP:TAMESIDE HOSPITAL NHS FOUNDATION TRUST</v>
      </c>
      <c r="D175" t="str">
        <f>IF(ISERROR(VLOOKUP(B175,'Tiers LU'!$A$1:$C$59,3,FALSE)),"TIER 3",VLOOKUP(B175,'Tiers LU'!$A$1:$C$59,3,FALSE))</f>
        <v>TIER 3</v>
      </c>
      <c r="E175" t="s">
        <v>43</v>
      </c>
      <c r="F175" t="s">
        <v>31</v>
      </c>
      <c r="G175" t="s">
        <v>235</v>
      </c>
      <c r="H175" t="s">
        <v>258</v>
      </c>
      <c r="I175">
        <v>260</v>
      </c>
      <c r="J175" t="s">
        <v>519</v>
      </c>
      <c r="K175" t="s">
        <v>518</v>
      </c>
      <c r="L175" t="s">
        <v>517</v>
      </c>
      <c r="M175" t="s">
        <v>516</v>
      </c>
      <c r="N175" t="str">
        <f t="shared" si="14"/>
        <v>95 (36.5)</v>
      </c>
      <c r="O175" t="str">
        <f t="shared" si="15"/>
        <v>160 (61.5)</v>
      </c>
      <c r="P175" t="str">
        <f t="shared" si="16"/>
        <v>5 (1.9)</v>
      </c>
      <c r="Q175">
        <f t="shared" si="17"/>
        <v>95</v>
      </c>
      <c r="R175">
        <f t="shared" si="18"/>
        <v>160</v>
      </c>
      <c r="S175">
        <f t="shared" si="19"/>
        <v>5</v>
      </c>
    </row>
    <row r="176" spans="1:19" hidden="1">
      <c r="A176" t="s">
        <v>72</v>
      </c>
      <c r="B176" t="s">
        <v>1363</v>
      </c>
      <c r="C176" t="str">
        <f>VLOOKUP(B176,'ODS LU'!$A:$C,3,FALSE)</f>
        <v>RBV:THE CHRISTIE NHS FOUNDATION TRUST</v>
      </c>
      <c r="D176" t="str">
        <f>IF(ISERROR(VLOOKUP(B176,'Tiers LU'!$A$1:$C$59,3,FALSE)),"TIER 3",VLOOKUP(B176,'Tiers LU'!$A$1:$C$59,3,FALSE))</f>
        <v>TIER 2</v>
      </c>
      <c r="E176" t="s">
        <v>43</v>
      </c>
      <c r="F176" t="s">
        <v>9</v>
      </c>
      <c r="G176" t="s">
        <v>235</v>
      </c>
      <c r="H176" t="s">
        <v>258</v>
      </c>
      <c r="I176">
        <v>550</v>
      </c>
      <c r="J176" t="s">
        <v>515</v>
      </c>
      <c r="K176" t="s">
        <v>514</v>
      </c>
      <c r="L176" t="s">
        <v>513</v>
      </c>
      <c r="M176" t="s">
        <v>512</v>
      </c>
      <c r="N176" t="str">
        <f t="shared" si="14"/>
        <v>449 (81.6)</v>
      </c>
      <c r="O176" t="str">
        <f t="shared" si="15"/>
        <v>81 (14.7)</v>
      </c>
      <c r="P176" t="str">
        <f t="shared" si="16"/>
        <v>20 (3.6)</v>
      </c>
      <c r="Q176">
        <f t="shared" si="17"/>
        <v>449</v>
      </c>
      <c r="R176">
        <f t="shared" si="18"/>
        <v>81</v>
      </c>
      <c r="S176">
        <f t="shared" si="19"/>
        <v>20</v>
      </c>
    </row>
    <row r="177" spans="1:19" hidden="1">
      <c r="A177" t="s">
        <v>196</v>
      </c>
      <c r="B177" t="s">
        <v>1468</v>
      </c>
      <c r="C177" t="str">
        <f>VLOOKUP(B177,'ODS LU'!$A:$C,3,FALSE)</f>
        <v>RN3:GREAT WESTERN HOSPITALS NHS FOUNDATION TRUST</v>
      </c>
      <c r="D177" t="str">
        <f>IF(ISERROR(VLOOKUP(B177,'Tiers LU'!$A$1:$C$59,3,FALSE)),"TIER 3",VLOOKUP(B177,'Tiers LU'!$A$1:$C$59,3,FALSE))</f>
        <v>TIER 3</v>
      </c>
      <c r="E177" t="s">
        <v>43</v>
      </c>
      <c r="F177" t="s">
        <v>26</v>
      </c>
      <c r="G177" t="s">
        <v>243</v>
      </c>
      <c r="H177" t="s">
        <v>265</v>
      </c>
      <c r="I177">
        <v>768</v>
      </c>
      <c r="J177" t="s">
        <v>511</v>
      </c>
      <c r="K177" t="s">
        <v>510</v>
      </c>
      <c r="L177" t="s">
        <v>509</v>
      </c>
      <c r="M177" t="s">
        <v>508</v>
      </c>
      <c r="N177" t="str">
        <f t="shared" si="14"/>
        <v>208 (27.1)</v>
      </c>
      <c r="O177" t="str">
        <f t="shared" si="15"/>
        <v>458 (59.6)</v>
      </c>
      <c r="P177" t="str">
        <f t="shared" si="16"/>
        <v>102 (13.3)</v>
      </c>
      <c r="Q177">
        <f t="shared" si="17"/>
        <v>208</v>
      </c>
      <c r="R177">
        <f t="shared" si="18"/>
        <v>458</v>
      </c>
      <c r="S177">
        <f t="shared" si="19"/>
        <v>102</v>
      </c>
    </row>
    <row r="178" spans="1:19" hidden="1">
      <c r="A178" t="s">
        <v>197</v>
      </c>
      <c r="B178" t="s">
        <v>1440</v>
      </c>
      <c r="C178" t="str">
        <f>VLOOKUP(B178,'ODS LU'!$A:$C,3,FALSE)</f>
        <v>RGQ:IPSWICH HOSPITAL NHS TRUST</v>
      </c>
      <c r="D178" t="str">
        <f>IF(ISERROR(VLOOKUP(B178,'Tiers LU'!$A$1:$C$59,3,FALSE)),"TIER 3",VLOOKUP(B178,'Tiers LU'!$A$1:$C$59,3,FALSE))</f>
        <v>TIER 3</v>
      </c>
      <c r="E178" t="s">
        <v>43</v>
      </c>
      <c r="F178" t="s">
        <v>26</v>
      </c>
      <c r="G178" t="s">
        <v>240</v>
      </c>
      <c r="H178" t="s">
        <v>262</v>
      </c>
      <c r="I178">
        <v>851</v>
      </c>
      <c r="J178" t="s">
        <v>507</v>
      </c>
      <c r="K178" t="s">
        <v>506</v>
      </c>
      <c r="L178" t="s">
        <v>505</v>
      </c>
      <c r="M178" t="s">
        <v>504</v>
      </c>
      <c r="N178" t="str">
        <f t="shared" si="14"/>
        <v>272 (32.0)</v>
      </c>
      <c r="O178" t="str">
        <f t="shared" si="15"/>
        <v>518 (60.9)</v>
      </c>
      <c r="P178" t="str">
        <f t="shared" si="16"/>
        <v>61 (7.2)</v>
      </c>
      <c r="Q178">
        <f t="shared" si="17"/>
        <v>272</v>
      </c>
      <c r="R178">
        <f t="shared" si="18"/>
        <v>518</v>
      </c>
      <c r="S178">
        <f t="shared" si="19"/>
        <v>61</v>
      </c>
    </row>
    <row r="179" spans="1:19" hidden="1">
      <c r="A179" t="s">
        <v>161</v>
      </c>
      <c r="B179" t="s">
        <v>1361</v>
      </c>
      <c r="C179" t="str">
        <f>VLOOKUP(B179,'ODS LU'!$A:$C,3,FALSE)</f>
        <v>RTR:SOUTH TEES HOSPITALS NHS FOUNDATION TRUST</v>
      </c>
      <c r="D179" t="str">
        <f>IF(ISERROR(VLOOKUP(B179,'Tiers LU'!$A$1:$C$59,3,FALSE)),"TIER 3",VLOOKUP(B179,'Tiers LU'!$A$1:$C$59,3,FALSE))</f>
        <v>TIER 2</v>
      </c>
      <c r="E179" t="s">
        <v>503</v>
      </c>
      <c r="F179" t="s">
        <v>502</v>
      </c>
      <c r="G179" t="s">
        <v>241</v>
      </c>
      <c r="H179" t="s">
        <v>263</v>
      </c>
      <c r="I179">
        <v>1148</v>
      </c>
      <c r="J179" t="s">
        <v>501</v>
      </c>
      <c r="K179" t="s">
        <v>500</v>
      </c>
      <c r="L179" t="s">
        <v>499</v>
      </c>
      <c r="M179" t="s">
        <v>498</v>
      </c>
      <c r="N179" t="str">
        <f t="shared" si="14"/>
        <v>1,034 (90.1)</v>
      </c>
      <c r="O179" t="str">
        <f t="shared" si="15"/>
        <v>94 (8.2)</v>
      </c>
      <c r="P179" t="str">
        <f t="shared" si="16"/>
        <v>20 (1.7)</v>
      </c>
      <c r="Q179">
        <f t="shared" si="17"/>
        <v>1034</v>
      </c>
      <c r="R179">
        <f t="shared" si="18"/>
        <v>94</v>
      </c>
      <c r="S179">
        <f t="shared" si="19"/>
        <v>20</v>
      </c>
    </row>
    <row r="180" spans="1:19" hidden="1">
      <c r="A180" t="s">
        <v>161</v>
      </c>
      <c r="B180" t="s">
        <v>1361</v>
      </c>
      <c r="C180" t="str">
        <f>VLOOKUP(B180,'ODS LU'!$A:$C,3,FALSE)</f>
        <v>RTR:SOUTH TEES HOSPITALS NHS FOUNDATION TRUST</v>
      </c>
      <c r="D180" t="str">
        <f>IF(ISERROR(VLOOKUP(B180,'Tiers LU'!$A$1:$C$59,3,FALSE)),"TIER 3",VLOOKUP(B180,'Tiers LU'!$A$1:$C$59,3,FALSE))</f>
        <v>TIER 2</v>
      </c>
      <c r="E180" t="s">
        <v>44</v>
      </c>
      <c r="F180" t="s">
        <v>20</v>
      </c>
      <c r="G180" t="s">
        <v>241</v>
      </c>
      <c r="H180" t="s">
        <v>263</v>
      </c>
      <c r="I180">
        <v>595</v>
      </c>
      <c r="J180" t="s">
        <v>497</v>
      </c>
      <c r="K180" t="s">
        <v>496</v>
      </c>
      <c r="L180" t="s">
        <v>495</v>
      </c>
      <c r="M180" t="s">
        <v>494</v>
      </c>
      <c r="N180" t="str">
        <f t="shared" si="14"/>
        <v>153 (25.7)</v>
      </c>
      <c r="O180" t="str">
        <f t="shared" si="15"/>
        <v>328 (55.1)</v>
      </c>
      <c r="P180" t="str">
        <f t="shared" si="16"/>
        <v>114 (19.2)</v>
      </c>
      <c r="Q180">
        <f t="shared" si="17"/>
        <v>153</v>
      </c>
      <c r="R180">
        <f t="shared" si="18"/>
        <v>328</v>
      </c>
      <c r="S180">
        <f t="shared" si="19"/>
        <v>114</v>
      </c>
    </row>
    <row r="181" spans="1:19" hidden="1">
      <c r="A181" t="s">
        <v>161</v>
      </c>
      <c r="B181" t="s">
        <v>1361</v>
      </c>
      <c r="C181" t="str">
        <f>VLOOKUP(B181,'ODS LU'!$A:$C,3,FALSE)</f>
        <v>RTR:SOUTH TEES HOSPITALS NHS FOUNDATION TRUST</v>
      </c>
      <c r="D181" t="str">
        <f>IF(ISERROR(VLOOKUP(B181,'Tiers LU'!$A$1:$C$59,3,FALSE)),"TIER 3",VLOOKUP(B181,'Tiers LU'!$A$1:$C$59,3,FALSE))</f>
        <v>TIER 2</v>
      </c>
      <c r="E181" t="s">
        <v>426</v>
      </c>
      <c r="F181" t="s">
        <v>493</v>
      </c>
      <c r="G181" t="s">
        <v>241</v>
      </c>
      <c r="H181" t="s">
        <v>263</v>
      </c>
      <c r="I181">
        <v>1298</v>
      </c>
      <c r="J181" t="s">
        <v>492</v>
      </c>
      <c r="K181" t="s">
        <v>491</v>
      </c>
      <c r="L181" t="s">
        <v>490</v>
      </c>
      <c r="M181" t="s">
        <v>489</v>
      </c>
      <c r="N181" t="str">
        <f t="shared" si="14"/>
        <v>210 (16.2)</v>
      </c>
      <c r="O181" t="str">
        <f t="shared" si="15"/>
        <v>829 (63.9)</v>
      </c>
      <c r="P181" t="str">
        <f t="shared" si="16"/>
        <v>259 (20.0)</v>
      </c>
      <c r="Q181">
        <f t="shared" si="17"/>
        <v>210</v>
      </c>
      <c r="R181">
        <f t="shared" si="18"/>
        <v>829</v>
      </c>
      <c r="S181">
        <f t="shared" si="19"/>
        <v>259</v>
      </c>
    </row>
    <row r="182" spans="1:19" hidden="1">
      <c r="A182" t="s">
        <v>226</v>
      </c>
      <c r="B182" t="s">
        <v>1439</v>
      </c>
      <c r="C182" t="str">
        <f>VLOOKUP(B182,'ODS LU'!$A:$C,3,FALSE)</f>
        <v>RGP:JAMES PAGET UNIVERSITY HOSPITALS NHS FOUNDATION TRUST</v>
      </c>
      <c r="D182" t="str">
        <f>IF(ISERROR(VLOOKUP(B182,'Tiers LU'!$A$1:$C$59,3,FALSE)),"TIER 3",VLOOKUP(B182,'Tiers LU'!$A$1:$C$59,3,FALSE))</f>
        <v>TIER 3</v>
      </c>
      <c r="E182" t="s">
        <v>43</v>
      </c>
      <c r="F182" t="s">
        <v>33</v>
      </c>
      <c r="G182" t="s">
        <v>240</v>
      </c>
      <c r="H182" t="s">
        <v>262</v>
      </c>
      <c r="I182">
        <v>485</v>
      </c>
      <c r="J182" t="s">
        <v>488</v>
      </c>
      <c r="K182" t="s">
        <v>487</v>
      </c>
      <c r="L182" t="s">
        <v>486</v>
      </c>
      <c r="M182" t="s">
        <v>485</v>
      </c>
      <c r="N182" t="str">
        <f t="shared" si="14"/>
        <v>192 (39.6)</v>
      </c>
      <c r="O182" t="str">
        <f t="shared" si="15"/>
        <v>182 (37.5)</v>
      </c>
      <c r="P182" t="str">
        <f t="shared" si="16"/>
        <v>111 (22.9)</v>
      </c>
      <c r="Q182">
        <f t="shared" si="17"/>
        <v>192</v>
      </c>
      <c r="R182">
        <f t="shared" si="18"/>
        <v>182</v>
      </c>
      <c r="S182">
        <f t="shared" si="19"/>
        <v>111</v>
      </c>
    </row>
    <row r="183" spans="1:19" hidden="1">
      <c r="A183" t="s">
        <v>198</v>
      </c>
      <c r="B183" t="s">
        <v>1490</v>
      </c>
      <c r="C183" t="str">
        <f>VLOOKUP(B183,'ODS LU'!$A:$C,3,FALSE)</f>
        <v>RQW:THE PRINCESS ALEXANDRA HOSPITAL NHS TRUST</v>
      </c>
      <c r="D183" t="str">
        <f>IF(ISERROR(VLOOKUP(B183,'Tiers LU'!$A$1:$C$59,3,FALSE)),"TIER 3",VLOOKUP(B183,'Tiers LU'!$A$1:$C$59,3,FALSE))</f>
        <v>TIER 3</v>
      </c>
      <c r="E183" t="s">
        <v>43</v>
      </c>
      <c r="F183" t="s">
        <v>26</v>
      </c>
      <c r="G183" t="s">
        <v>248</v>
      </c>
      <c r="H183" t="s">
        <v>262</v>
      </c>
      <c r="I183">
        <v>523</v>
      </c>
      <c r="J183" t="s">
        <v>484</v>
      </c>
      <c r="K183" t="s">
        <v>483</v>
      </c>
      <c r="L183" t="s">
        <v>482</v>
      </c>
      <c r="M183" t="s">
        <v>481</v>
      </c>
      <c r="N183" t="str">
        <f t="shared" si="14"/>
        <v>121 (23.1)</v>
      </c>
      <c r="O183" t="str">
        <f t="shared" si="15"/>
        <v>238 (45.5)</v>
      </c>
      <c r="P183" t="str">
        <f t="shared" si="16"/>
        <v>164 (31.4)</v>
      </c>
      <c r="Q183">
        <f t="shared" si="17"/>
        <v>121</v>
      </c>
      <c r="R183">
        <f t="shared" si="18"/>
        <v>238</v>
      </c>
      <c r="S183">
        <f t="shared" si="19"/>
        <v>164</v>
      </c>
    </row>
    <row r="184" spans="1:19" hidden="1">
      <c r="A184" t="s">
        <v>218</v>
      </c>
      <c r="B184" t="s">
        <v>1551</v>
      </c>
      <c r="C184" t="str">
        <f>VLOOKUP(B184,'ODS LU'!$A:$C,3,FALSE)</f>
        <v>RXW:SHREWSBURY AND TELFORD HOSPITAL NHS TRUST</v>
      </c>
      <c r="D184" t="str">
        <f>IF(ISERROR(VLOOKUP(B184,'Tiers LU'!$A$1:$C$59,3,FALSE)),"TIER 3",VLOOKUP(B184,'Tiers LU'!$A$1:$C$59,3,FALSE))</f>
        <v>TIER 3</v>
      </c>
      <c r="E184" t="s">
        <v>43</v>
      </c>
      <c r="F184" t="s">
        <v>29</v>
      </c>
      <c r="G184" t="s">
        <v>253</v>
      </c>
      <c r="H184" t="s">
        <v>264</v>
      </c>
      <c r="I184">
        <v>177</v>
      </c>
      <c r="J184" t="s">
        <v>272</v>
      </c>
      <c r="K184" t="s">
        <v>277</v>
      </c>
      <c r="L184" t="s">
        <v>286</v>
      </c>
      <c r="M184" t="s">
        <v>480</v>
      </c>
      <c r="N184" t="str">
        <f t="shared" si="14"/>
        <v>65 (36.7)</v>
      </c>
      <c r="O184" t="str">
        <f t="shared" si="15"/>
        <v>75 (42.4)</v>
      </c>
      <c r="P184" t="str">
        <f t="shared" si="16"/>
        <v>37 (20.9)</v>
      </c>
      <c r="Q184">
        <f t="shared" si="17"/>
        <v>65</v>
      </c>
      <c r="R184">
        <f t="shared" si="18"/>
        <v>75</v>
      </c>
      <c r="S184">
        <f t="shared" si="19"/>
        <v>37</v>
      </c>
    </row>
    <row r="185" spans="1:19" hidden="1">
      <c r="A185" t="s">
        <v>153</v>
      </c>
      <c r="B185" t="s">
        <v>1313</v>
      </c>
      <c r="C185" t="str">
        <f>VLOOKUP(B185,'ODS LU'!$A:$C,3,FALSE)</f>
        <v>RXH:BRIGHTON AND SUSSEX UNIVERSITY HOSPITALS NHS TRUST</v>
      </c>
      <c r="D185" t="str">
        <f>IF(ISERROR(VLOOKUP(B185,'Tiers LU'!$A$1:$C$59,3,FALSE)),"TIER 3",VLOOKUP(B185,'Tiers LU'!$A$1:$C$59,3,FALSE))</f>
        <v>TIER 2</v>
      </c>
      <c r="E185" t="s">
        <v>43</v>
      </c>
      <c r="F185" t="s">
        <v>20</v>
      </c>
      <c r="G185" t="s">
        <v>252</v>
      </c>
      <c r="H185" t="s">
        <v>267</v>
      </c>
      <c r="I185">
        <v>405</v>
      </c>
      <c r="J185" t="s">
        <v>479</v>
      </c>
      <c r="K185" t="s">
        <v>478</v>
      </c>
      <c r="L185" t="s">
        <v>477</v>
      </c>
      <c r="M185" t="s">
        <v>476</v>
      </c>
      <c r="N185" t="str">
        <f t="shared" si="14"/>
        <v>242 (59.8)</v>
      </c>
      <c r="O185" t="str">
        <f t="shared" si="15"/>
        <v>86 (21.2)</v>
      </c>
      <c r="P185" t="str">
        <f t="shared" si="16"/>
        <v>77 (19.0)</v>
      </c>
      <c r="Q185">
        <f t="shared" si="17"/>
        <v>242</v>
      </c>
      <c r="R185">
        <f t="shared" si="18"/>
        <v>86</v>
      </c>
      <c r="S185">
        <f t="shared" si="19"/>
        <v>77</v>
      </c>
    </row>
    <row r="186" spans="1:19" hidden="1">
      <c r="A186" t="s">
        <v>225</v>
      </c>
      <c r="B186" t="s">
        <v>1417</v>
      </c>
      <c r="C186" t="str">
        <f>VLOOKUP(B186,'ODS LU'!$A:$C,3,FALSE)</f>
        <v>RCX:THE QUEEN ELIZABETH HOSPITAL, KING'S LYNN, NHS FOUNDATION TRUST</v>
      </c>
      <c r="D186" t="str">
        <f>IF(ISERROR(VLOOKUP(B186,'Tiers LU'!$A$1:$C$59,3,FALSE)),"TIER 3",VLOOKUP(B186,'Tiers LU'!$A$1:$C$59,3,FALSE))</f>
        <v>TIER 3</v>
      </c>
      <c r="E186" t="s">
        <v>43</v>
      </c>
      <c r="F186" t="s">
        <v>32</v>
      </c>
      <c r="G186" t="s">
        <v>240</v>
      </c>
      <c r="H186" t="s">
        <v>262</v>
      </c>
      <c r="I186">
        <v>766</v>
      </c>
      <c r="J186" t="s">
        <v>475</v>
      </c>
      <c r="K186" t="s">
        <v>474</v>
      </c>
      <c r="L186" t="s">
        <v>473</v>
      </c>
      <c r="M186" t="s">
        <v>472</v>
      </c>
      <c r="N186" t="str">
        <f t="shared" si="14"/>
        <v>105 (13.7)</v>
      </c>
      <c r="O186" t="str">
        <f t="shared" si="15"/>
        <v>543 (70.9)</v>
      </c>
      <c r="P186" t="str">
        <f t="shared" si="16"/>
        <v>118 (15.4)</v>
      </c>
      <c r="Q186">
        <f t="shared" si="17"/>
        <v>105</v>
      </c>
      <c r="R186">
        <f t="shared" si="18"/>
        <v>543</v>
      </c>
      <c r="S186">
        <f t="shared" si="19"/>
        <v>118</v>
      </c>
    </row>
    <row r="187" spans="1:19" hidden="1">
      <c r="A187" t="s">
        <v>154</v>
      </c>
      <c r="B187" t="s">
        <v>1548</v>
      </c>
      <c r="C187" t="str">
        <f>VLOOKUP(B187,'ODS LU'!$A:$C,3,FALSE)</f>
        <v>RXR:EAST LANCASHIRE HOSPITALS NHS TRUST</v>
      </c>
      <c r="D187" t="str">
        <f>IF(ISERROR(VLOOKUP(B187,'Tiers LU'!$A$1:$C$59,3,FALSE)),"TIER 3",VLOOKUP(B187,'Tiers LU'!$A$1:$C$59,3,FALSE))</f>
        <v>TIER 3</v>
      </c>
      <c r="E187" t="s">
        <v>43</v>
      </c>
      <c r="F187" t="s">
        <v>20</v>
      </c>
      <c r="G187" t="s">
        <v>255</v>
      </c>
      <c r="H187" t="s">
        <v>258</v>
      </c>
      <c r="I187">
        <v>1368</v>
      </c>
      <c r="J187" t="s">
        <v>471</v>
      </c>
      <c r="K187" t="s">
        <v>470</v>
      </c>
      <c r="L187" t="s">
        <v>469</v>
      </c>
      <c r="M187" t="s">
        <v>468</v>
      </c>
      <c r="N187" t="str">
        <f t="shared" si="14"/>
        <v>367 (26.8)</v>
      </c>
      <c r="O187" t="str">
        <f t="shared" si="15"/>
        <v>849 (62.1)</v>
      </c>
      <c r="P187" t="str">
        <f t="shared" si="16"/>
        <v>152 (11.1)</v>
      </c>
      <c r="Q187">
        <f t="shared" si="17"/>
        <v>367</v>
      </c>
      <c r="R187">
        <f t="shared" si="18"/>
        <v>849</v>
      </c>
      <c r="S187">
        <f t="shared" si="19"/>
        <v>152</v>
      </c>
    </row>
    <row r="188" spans="1:19" hidden="1">
      <c r="A188" t="s">
        <v>155</v>
      </c>
      <c r="B188" t="s">
        <v>1353</v>
      </c>
      <c r="C188" t="str">
        <f>VLOOKUP(B188,'ODS LU'!$A:$C,3,FALSE)</f>
        <v>RQ6:ROYAL LIVERPOOL AND BROADGREEN UNIVERSITY HOSPITALS NHS TRUST</v>
      </c>
      <c r="D188" t="str">
        <f>IF(ISERROR(VLOOKUP(B188,'Tiers LU'!$A$1:$C$59,3,FALSE)),"TIER 3",VLOOKUP(B188,'Tiers LU'!$A$1:$C$59,3,FALSE))</f>
        <v>TIER 2</v>
      </c>
      <c r="E188" t="s">
        <v>426</v>
      </c>
      <c r="F188" t="s">
        <v>446</v>
      </c>
      <c r="G188" t="s">
        <v>246</v>
      </c>
      <c r="H188" t="s">
        <v>258</v>
      </c>
      <c r="I188">
        <v>672</v>
      </c>
      <c r="J188" t="s">
        <v>467</v>
      </c>
      <c r="K188" t="s">
        <v>466</v>
      </c>
      <c r="L188" t="s">
        <v>465</v>
      </c>
      <c r="M188" t="s">
        <v>464</v>
      </c>
      <c r="N188" t="str">
        <f t="shared" si="14"/>
        <v>88 (13.1)</v>
      </c>
      <c r="O188" t="str">
        <f t="shared" si="15"/>
        <v>403 (60.0)</v>
      </c>
      <c r="P188" t="str">
        <f t="shared" si="16"/>
        <v>181 (26.9)</v>
      </c>
      <c r="Q188">
        <f t="shared" si="17"/>
        <v>88</v>
      </c>
      <c r="R188">
        <f t="shared" si="18"/>
        <v>403</v>
      </c>
      <c r="S188">
        <f t="shared" si="19"/>
        <v>181</v>
      </c>
    </row>
    <row r="189" spans="1:19" hidden="1">
      <c r="A189" t="s">
        <v>155</v>
      </c>
      <c r="B189" t="s">
        <v>1353</v>
      </c>
      <c r="C189" t="str">
        <f>VLOOKUP(B189,'ODS LU'!$A:$C,3,FALSE)</f>
        <v>RQ6:ROYAL LIVERPOOL AND BROADGREEN UNIVERSITY HOSPITALS NHS TRUST</v>
      </c>
      <c r="D189" t="str">
        <f>IF(ISERROR(VLOOKUP(B189,'Tiers LU'!$A$1:$C$59,3,FALSE)),"TIER 3",VLOOKUP(B189,'Tiers LU'!$A$1:$C$59,3,FALSE))</f>
        <v>TIER 2</v>
      </c>
      <c r="E189" t="s">
        <v>43</v>
      </c>
      <c r="F189" t="s">
        <v>20</v>
      </c>
      <c r="G189" t="s">
        <v>246</v>
      </c>
      <c r="H189" t="s">
        <v>258</v>
      </c>
      <c r="I189">
        <v>517</v>
      </c>
      <c r="J189" t="s">
        <v>463</v>
      </c>
      <c r="K189" t="s">
        <v>462</v>
      </c>
      <c r="L189" t="s">
        <v>461</v>
      </c>
      <c r="M189" t="s">
        <v>460</v>
      </c>
      <c r="N189" t="str">
        <f t="shared" si="14"/>
        <v>114 (22.1)</v>
      </c>
      <c r="O189" t="str">
        <f t="shared" si="15"/>
        <v>292 (56.5)</v>
      </c>
      <c r="P189" t="str">
        <f t="shared" si="16"/>
        <v>111 (21.5)</v>
      </c>
      <c r="Q189">
        <f t="shared" si="17"/>
        <v>114</v>
      </c>
      <c r="R189">
        <f t="shared" si="18"/>
        <v>292</v>
      </c>
      <c r="S189">
        <f t="shared" si="19"/>
        <v>111</v>
      </c>
    </row>
    <row r="190" spans="1:19" hidden="1">
      <c r="A190" t="s">
        <v>162</v>
      </c>
      <c r="B190" t="s">
        <v>1266</v>
      </c>
      <c r="C190" t="str">
        <f>VLOOKUP(B190,'ODS LU'!$A:$C,3,FALSE)</f>
        <v>R1H:BARTS HEALTH NHS TRUST</v>
      </c>
      <c r="D190" t="str">
        <f>IF(ISERROR(VLOOKUP(B190,'Tiers LU'!$A$1:$C$59,3,FALSE)),"TIER 3",VLOOKUP(B190,'Tiers LU'!$A$1:$C$59,3,FALSE))</f>
        <v>TIER 1</v>
      </c>
      <c r="E190" t="s">
        <v>44</v>
      </c>
      <c r="F190" t="s">
        <v>21</v>
      </c>
      <c r="G190" t="s">
        <v>250</v>
      </c>
      <c r="H190" t="s">
        <v>266</v>
      </c>
      <c r="I190">
        <v>964</v>
      </c>
      <c r="J190" t="s">
        <v>459</v>
      </c>
      <c r="K190" t="s">
        <v>458</v>
      </c>
      <c r="L190" t="s">
        <v>457</v>
      </c>
      <c r="M190" t="s">
        <v>456</v>
      </c>
      <c r="N190" t="str">
        <f t="shared" si="14"/>
        <v>483 (50.1)</v>
      </c>
      <c r="O190" t="str">
        <f t="shared" si="15"/>
        <v>296 (30.7)</v>
      </c>
      <c r="P190" t="str">
        <f t="shared" si="16"/>
        <v>185 (19.2)</v>
      </c>
      <c r="Q190">
        <f t="shared" si="17"/>
        <v>483</v>
      </c>
      <c r="R190">
        <f t="shared" si="18"/>
        <v>296</v>
      </c>
      <c r="S190">
        <f t="shared" si="19"/>
        <v>185</v>
      </c>
    </row>
    <row r="191" spans="1:19" hidden="1">
      <c r="A191" t="s">
        <v>162</v>
      </c>
      <c r="B191" t="s">
        <v>1266</v>
      </c>
      <c r="C191" t="str">
        <f>VLOOKUP(B191,'ODS LU'!$A:$C,3,FALSE)</f>
        <v>R1H:BARTS HEALTH NHS TRUST</v>
      </c>
      <c r="D191" t="str">
        <f>IF(ISERROR(VLOOKUP(B191,'Tiers LU'!$A$1:$C$59,3,FALSE)),"TIER 3",VLOOKUP(B191,'Tiers LU'!$A$1:$C$59,3,FALSE))</f>
        <v>TIER 1</v>
      </c>
      <c r="E191" t="s">
        <v>426</v>
      </c>
      <c r="F191" t="s">
        <v>455</v>
      </c>
      <c r="G191" t="s">
        <v>250</v>
      </c>
      <c r="H191" t="s">
        <v>266</v>
      </c>
      <c r="I191">
        <v>1418</v>
      </c>
      <c r="J191" t="s">
        <v>454</v>
      </c>
      <c r="K191" t="s">
        <v>453</v>
      </c>
      <c r="L191" t="s">
        <v>452</v>
      </c>
      <c r="M191" t="s">
        <v>451</v>
      </c>
      <c r="N191" t="str">
        <f t="shared" si="14"/>
        <v>285 (20.1)</v>
      </c>
      <c r="O191" t="str">
        <f t="shared" si="15"/>
        <v>667 (47.0)</v>
      </c>
      <c r="P191" t="str">
        <f t="shared" si="16"/>
        <v>466 (32.9)</v>
      </c>
      <c r="Q191">
        <f t="shared" si="17"/>
        <v>285</v>
      </c>
      <c r="R191">
        <f t="shared" si="18"/>
        <v>667</v>
      </c>
      <c r="S191">
        <f t="shared" si="19"/>
        <v>466</v>
      </c>
    </row>
    <row r="192" spans="1:19" hidden="1">
      <c r="A192" t="s">
        <v>73</v>
      </c>
      <c r="B192" t="s">
        <v>1367</v>
      </c>
      <c r="C192" t="str">
        <f>VLOOKUP(B192,'ODS LU'!$A:$C,3,FALSE)</f>
        <v>RPY:THE ROYAL MARSDEN NHS FOUNDATION TRUST</v>
      </c>
      <c r="D192" t="str">
        <f>IF(ISERROR(VLOOKUP(B192,'Tiers LU'!$A$1:$C$59,3,FALSE)),"TIER 3",VLOOKUP(B192,'Tiers LU'!$A$1:$C$59,3,FALSE))</f>
        <v>TIER 2</v>
      </c>
      <c r="E192" t="s">
        <v>43</v>
      </c>
      <c r="F192" t="s">
        <v>9</v>
      </c>
      <c r="G192" t="s">
        <v>249</v>
      </c>
      <c r="H192" t="s">
        <v>266</v>
      </c>
      <c r="I192">
        <v>1266</v>
      </c>
      <c r="J192" t="s">
        <v>450</v>
      </c>
      <c r="K192" t="s">
        <v>449</v>
      </c>
      <c r="L192" t="s">
        <v>448</v>
      </c>
      <c r="M192" t="s">
        <v>447</v>
      </c>
      <c r="N192" t="str">
        <f t="shared" si="14"/>
        <v>991 (78.3)</v>
      </c>
      <c r="O192" t="str">
        <f t="shared" si="15"/>
        <v>233 (18.4)</v>
      </c>
      <c r="P192" t="str">
        <f t="shared" si="16"/>
        <v>42 (3.3)</v>
      </c>
      <c r="Q192">
        <f t="shared" si="17"/>
        <v>991</v>
      </c>
      <c r="R192">
        <f t="shared" si="18"/>
        <v>233</v>
      </c>
      <c r="S192">
        <f t="shared" si="19"/>
        <v>42</v>
      </c>
    </row>
    <row r="193" spans="1:19" hidden="1">
      <c r="A193" t="s">
        <v>215</v>
      </c>
      <c r="B193" t="s">
        <v>1345</v>
      </c>
      <c r="C193" t="str">
        <f>VLOOKUP(B193,'ODS LU'!$A:$C,3,FALSE)</f>
        <v>RW6:PENNINE ACUTE HOSPITALS NHS TRUST</v>
      </c>
      <c r="D193" t="str">
        <f>IF(ISERROR(VLOOKUP(B193,'Tiers LU'!$A$1:$C$59,3,FALSE)),"TIER 3",VLOOKUP(B193,'Tiers LU'!$A$1:$C$59,3,FALSE))</f>
        <v>TIER 2</v>
      </c>
      <c r="E193" t="s">
        <v>426</v>
      </c>
      <c r="F193" t="s">
        <v>446</v>
      </c>
      <c r="G193" t="s">
        <v>235</v>
      </c>
      <c r="H193" t="s">
        <v>258</v>
      </c>
      <c r="I193">
        <v>548</v>
      </c>
      <c r="J193" t="s">
        <v>445</v>
      </c>
      <c r="K193" t="s">
        <v>444</v>
      </c>
      <c r="L193" t="s">
        <v>443</v>
      </c>
      <c r="M193" t="s">
        <v>442</v>
      </c>
      <c r="N193" t="str">
        <f t="shared" si="14"/>
        <v>191 (34.9)</v>
      </c>
      <c r="O193" t="str">
        <f t="shared" si="15"/>
        <v>218 (39.8)</v>
      </c>
      <c r="P193" t="str">
        <f t="shared" si="16"/>
        <v>139 (25.4)</v>
      </c>
      <c r="Q193">
        <f t="shared" si="17"/>
        <v>191</v>
      </c>
      <c r="R193">
        <f t="shared" si="18"/>
        <v>218</v>
      </c>
      <c r="S193">
        <f t="shared" si="19"/>
        <v>139</v>
      </c>
    </row>
    <row r="194" spans="1:19" hidden="1">
      <c r="A194" t="s">
        <v>215</v>
      </c>
      <c r="B194" t="s">
        <v>1345</v>
      </c>
      <c r="C194" t="str">
        <f>VLOOKUP(B194,'ODS LU'!$A:$C,3,FALSE)</f>
        <v>RW6:PENNINE ACUTE HOSPITALS NHS TRUST</v>
      </c>
      <c r="D194" t="str">
        <f>IF(ISERROR(VLOOKUP(B194,'Tiers LU'!$A$1:$C$59,3,FALSE)),"TIER 3",VLOOKUP(B194,'Tiers LU'!$A$1:$C$59,3,FALSE))</f>
        <v>TIER 2</v>
      </c>
      <c r="E194" t="s">
        <v>43</v>
      </c>
      <c r="F194" t="s">
        <v>28</v>
      </c>
      <c r="G194" t="s">
        <v>235</v>
      </c>
      <c r="H194" t="s">
        <v>258</v>
      </c>
      <c r="I194">
        <v>270</v>
      </c>
      <c r="J194" t="s">
        <v>441</v>
      </c>
      <c r="K194" t="s">
        <v>440</v>
      </c>
      <c r="L194" t="s">
        <v>439</v>
      </c>
      <c r="M194" t="s">
        <v>438</v>
      </c>
      <c r="N194" t="str">
        <f t="shared" si="14"/>
        <v>139 (51.5)</v>
      </c>
      <c r="O194" t="str">
        <f t="shared" si="15"/>
        <v>74 (27.4)</v>
      </c>
      <c r="P194" t="str">
        <f t="shared" si="16"/>
        <v>57 (21.1)</v>
      </c>
      <c r="Q194">
        <f t="shared" si="17"/>
        <v>139</v>
      </c>
      <c r="R194">
        <f t="shared" si="18"/>
        <v>74</v>
      </c>
      <c r="S194">
        <f t="shared" si="19"/>
        <v>57</v>
      </c>
    </row>
    <row r="195" spans="1:19" hidden="1">
      <c r="A195" t="s">
        <v>437</v>
      </c>
      <c r="B195" t="s">
        <v>1371</v>
      </c>
      <c r="C195" t="str">
        <f>VLOOKUP(B195,'ODS LU'!$A:$C,3,FALSE)</f>
        <v>RET:THE WALTON CENTRE NHS FOUNDATION TRUST</v>
      </c>
      <c r="D195" t="str">
        <f>IF(ISERROR(VLOOKUP(B195,'Tiers LU'!$A$1:$C$59,3,FALSE)),"TIER 3",VLOOKUP(B195,'Tiers LU'!$A$1:$C$59,3,FALSE))</f>
        <v>TIER 2</v>
      </c>
      <c r="E195" t="s">
        <v>436</v>
      </c>
      <c r="F195" t="s">
        <v>435</v>
      </c>
      <c r="G195" t="s">
        <v>246</v>
      </c>
      <c r="H195" t="s">
        <v>258</v>
      </c>
      <c r="I195">
        <v>808</v>
      </c>
      <c r="J195" t="s">
        <v>434</v>
      </c>
      <c r="K195" t="s">
        <v>433</v>
      </c>
      <c r="L195" t="s">
        <v>432</v>
      </c>
      <c r="M195" t="s">
        <v>431</v>
      </c>
      <c r="N195" t="str">
        <f t="shared" si="14"/>
        <v>147 (18.2)</v>
      </c>
      <c r="O195" t="str">
        <f t="shared" si="15"/>
        <v>488 (60.4)</v>
      </c>
      <c r="P195" t="str">
        <f t="shared" si="16"/>
        <v>173 (21.4)</v>
      </c>
      <c r="Q195">
        <f t="shared" si="17"/>
        <v>147</v>
      </c>
      <c r="R195">
        <f t="shared" si="18"/>
        <v>488</v>
      </c>
      <c r="S195">
        <f t="shared" si="19"/>
        <v>173</v>
      </c>
    </row>
    <row r="196" spans="1:19" hidden="1">
      <c r="A196" t="s">
        <v>87</v>
      </c>
      <c r="B196" t="s">
        <v>1395</v>
      </c>
      <c r="C196" t="str">
        <f>VLOOKUP(B196,'ODS LU'!$A:$C,3,FALSE)</f>
        <v>RA9:TORBAY AND SOUTH DEVON NHS FOUNDATION TRUST</v>
      </c>
      <c r="D196" t="str">
        <f>IF(ISERROR(VLOOKUP(B196,'Tiers LU'!$A$1:$C$59,3,FALSE)),"TIER 3",VLOOKUP(B196,'Tiers LU'!$A$1:$C$59,3,FALSE))</f>
        <v>TIER 3</v>
      </c>
      <c r="E196" t="s">
        <v>43</v>
      </c>
      <c r="F196" t="s">
        <v>11</v>
      </c>
      <c r="G196" t="s">
        <v>243</v>
      </c>
      <c r="H196" t="s">
        <v>265</v>
      </c>
      <c r="I196">
        <v>594</v>
      </c>
      <c r="J196" t="s">
        <v>430</v>
      </c>
      <c r="K196" t="s">
        <v>429</v>
      </c>
      <c r="L196" t="s">
        <v>428</v>
      </c>
      <c r="M196" t="s">
        <v>427</v>
      </c>
      <c r="N196" t="str">
        <f t="shared" ref="N196:N223" si="20">J196</f>
        <v>285 (48.0)</v>
      </c>
      <c r="O196" t="str">
        <f t="shared" ref="O196:O223" si="21">K196</f>
        <v>269 (45.3)</v>
      </c>
      <c r="P196" t="str">
        <f t="shared" ref="P196:P223" si="22">L196</f>
        <v>40 (6.7)</v>
      </c>
      <c r="Q196">
        <f t="shared" ref="Q196:Q223" si="23">INT(LEFT(N196,FIND(" (",N196)))</f>
        <v>285</v>
      </c>
      <c r="R196">
        <f t="shared" ref="R196:R223" si="24">INT(LEFT(O196,FIND(" (",O196)))</f>
        <v>269</v>
      </c>
      <c r="S196">
        <f t="shared" ref="S196:S223" si="25">INT(LEFT(P196,FIND(" (",P196)))</f>
        <v>40</v>
      </c>
    </row>
    <row r="197" spans="1:19" hidden="1">
      <c r="A197" t="s">
        <v>87</v>
      </c>
      <c r="B197" t="s">
        <v>1395</v>
      </c>
      <c r="C197" t="str">
        <f>VLOOKUP(B197,'ODS LU'!$A:$C,3,FALSE)</f>
        <v>RA9:TORBAY AND SOUTH DEVON NHS FOUNDATION TRUST</v>
      </c>
      <c r="D197" t="str">
        <f>IF(ISERROR(VLOOKUP(B197,'Tiers LU'!$A$1:$C$59,3,FALSE)),"TIER 3",VLOOKUP(B197,'Tiers LU'!$A$1:$C$59,3,FALSE))</f>
        <v>TIER 3</v>
      </c>
      <c r="E197" t="s">
        <v>426</v>
      </c>
      <c r="F197" t="s">
        <v>425</v>
      </c>
      <c r="G197" t="s">
        <v>243</v>
      </c>
      <c r="H197" t="s">
        <v>265</v>
      </c>
      <c r="I197">
        <v>166</v>
      </c>
      <c r="J197" t="s">
        <v>424</v>
      </c>
      <c r="K197" t="s">
        <v>423</v>
      </c>
      <c r="L197" t="s">
        <v>422</v>
      </c>
      <c r="M197" t="s">
        <v>421</v>
      </c>
      <c r="N197" t="str">
        <f t="shared" si="20"/>
        <v>100 (60.2)</v>
      </c>
      <c r="O197" t="str">
        <f t="shared" si="21"/>
        <v>59 (35.5)</v>
      </c>
      <c r="P197" t="str">
        <f t="shared" si="22"/>
        <v>7 (4.2)</v>
      </c>
      <c r="Q197">
        <f t="shared" si="23"/>
        <v>100</v>
      </c>
      <c r="R197">
        <f t="shared" si="24"/>
        <v>59</v>
      </c>
      <c r="S197">
        <f t="shared" si="25"/>
        <v>7</v>
      </c>
    </row>
    <row r="198" spans="1:19" hidden="1">
      <c r="A198" t="s">
        <v>199</v>
      </c>
      <c r="B198" t="s">
        <v>1335</v>
      </c>
      <c r="C198" t="str">
        <f>VLOOKUP(B198,'ODS LU'!$A:$C,3,FALSE)</f>
        <v>RWF:MAIDSTONE AND TUNBRIDGE WELLS NHS TRUST</v>
      </c>
      <c r="D198" t="str">
        <f>IF(ISERROR(VLOOKUP(B198,'Tiers LU'!$A$1:$C$59,3,FALSE)),"TIER 3",VLOOKUP(B198,'Tiers LU'!$A$1:$C$59,3,FALSE))</f>
        <v>TIER 2</v>
      </c>
      <c r="E198" t="s">
        <v>43</v>
      </c>
      <c r="F198" t="s">
        <v>26</v>
      </c>
      <c r="G198" t="s">
        <v>251</v>
      </c>
      <c r="H198" t="s">
        <v>267</v>
      </c>
      <c r="I198">
        <v>456</v>
      </c>
      <c r="J198" t="s">
        <v>420</v>
      </c>
      <c r="K198" t="s">
        <v>419</v>
      </c>
      <c r="L198" t="s">
        <v>418</v>
      </c>
      <c r="M198" t="s">
        <v>417</v>
      </c>
      <c r="N198" t="str">
        <f t="shared" si="20"/>
        <v>131 (28.7)</v>
      </c>
      <c r="O198" t="str">
        <f t="shared" si="21"/>
        <v>166 (36.4)</v>
      </c>
      <c r="P198" t="str">
        <f t="shared" si="22"/>
        <v>159 (34.9)</v>
      </c>
      <c r="Q198">
        <f t="shared" si="23"/>
        <v>131</v>
      </c>
      <c r="R198">
        <f t="shared" si="24"/>
        <v>166</v>
      </c>
      <c r="S198">
        <f t="shared" si="25"/>
        <v>159</v>
      </c>
    </row>
    <row r="199" spans="1:19" hidden="1">
      <c r="A199" t="s">
        <v>156</v>
      </c>
      <c r="B199" t="s">
        <v>1295</v>
      </c>
      <c r="C199" t="str">
        <f>VLOOKUP(B199,'ODS LU'!$A:$C,3,FALSE)</f>
        <v>RRV:UNIVERSITY COLLEGE LONDON HOSPITALS NHS FOUNDATION TRUST</v>
      </c>
      <c r="D199" t="str">
        <f>IF(ISERROR(VLOOKUP(B199,'Tiers LU'!$A$1:$C$59,3,FALSE)),"TIER 3",VLOOKUP(B199,'Tiers LU'!$A$1:$C$59,3,FALSE))</f>
        <v>TIER 1</v>
      </c>
      <c r="E199" t="s">
        <v>43</v>
      </c>
      <c r="F199" t="s">
        <v>20</v>
      </c>
      <c r="G199" t="s">
        <v>250</v>
      </c>
      <c r="H199" t="s">
        <v>266</v>
      </c>
      <c r="I199">
        <v>1020</v>
      </c>
      <c r="J199" t="s">
        <v>416</v>
      </c>
      <c r="K199" t="s">
        <v>415</v>
      </c>
      <c r="L199" t="s">
        <v>414</v>
      </c>
      <c r="M199" t="s">
        <v>413</v>
      </c>
      <c r="N199" t="str">
        <f t="shared" si="20"/>
        <v>781 (76.6)</v>
      </c>
      <c r="O199" t="str">
        <f t="shared" si="21"/>
        <v>35 (3.4)</v>
      </c>
      <c r="P199" t="str">
        <f t="shared" si="22"/>
        <v>204 (20.0)</v>
      </c>
      <c r="Q199">
        <f t="shared" si="23"/>
        <v>781</v>
      </c>
      <c r="R199">
        <f t="shared" si="24"/>
        <v>35</v>
      </c>
      <c r="S199">
        <f t="shared" si="25"/>
        <v>204</v>
      </c>
    </row>
    <row r="200" spans="1:19" hidden="1">
      <c r="A200" t="s">
        <v>74</v>
      </c>
      <c r="B200" t="s">
        <v>1431</v>
      </c>
      <c r="C200" t="str">
        <f>VLOOKUP(B200,'ODS LU'!$A:$C,3,FALSE)</f>
        <v>REM:AINTREE UNIVERSITY HOSPITAL NHS FOUNDATION TRUST</v>
      </c>
      <c r="D200" t="str">
        <f>IF(ISERROR(VLOOKUP(B200,'Tiers LU'!$A$1:$C$59,3,FALSE)),"TIER 3",VLOOKUP(B200,'Tiers LU'!$A$1:$C$59,3,FALSE))</f>
        <v>TIER 3</v>
      </c>
      <c r="E200" t="s">
        <v>43</v>
      </c>
      <c r="F200" t="s">
        <v>9</v>
      </c>
      <c r="G200" t="s">
        <v>246</v>
      </c>
      <c r="H200" t="s">
        <v>258</v>
      </c>
      <c r="I200">
        <v>1120</v>
      </c>
      <c r="J200" t="s">
        <v>412</v>
      </c>
      <c r="K200" t="s">
        <v>411</v>
      </c>
      <c r="L200" t="s">
        <v>410</v>
      </c>
      <c r="M200" t="s">
        <v>409</v>
      </c>
      <c r="N200" t="str">
        <f t="shared" si="20"/>
        <v>339 (30.3)</v>
      </c>
      <c r="O200" t="str">
        <f t="shared" si="21"/>
        <v>460 (41.1)</v>
      </c>
      <c r="P200" t="str">
        <f t="shared" si="22"/>
        <v>321 (28.7)</v>
      </c>
      <c r="Q200">
        <f t="shared" si="23"/>
        <v>339</v>
      </c>
      <c r="R200">
        <f t="shared" si="24"/>
        <v>460</v>
      </c>
      <c r="S200">
        <f t="shared" si="25"/>
        <v>321</v>
      </c>
    </row>
    <row r="201" spans="1:19" hidden="1">
      <c r="A201" t="s">
        <v>92</v>
      </c>
      <c r="B201" t="s">
        <v>1375</v>
      </c>
      <c r="C201" t="str">
        <f>VLOOKUP(B201,'ODS LU'!$A:$C,3,FALSE)</f>
        <v>RKB:UNIVERSITY HOSPITALS COVENTRY AND WARWICKSHIRE NHS TRUST</v>
      </c>
      <c r="D201" t="str">
        <f>IF(ISERROR(VLOOKUP(B201,'Tiers LU'!$A$1:$C$59,3,FALSE)),"TIER 3",VLOOKUP(B201,'Tiers LU'!$A$1:$C$59,3,FALSE))</f>
        <v>TIER 2</v>
      </c>
      <c r="E201" t="s">
        <v>44</v>
      </c>
      <c r="F201" t="s">
        <v>14</v>
      </c>
      <c r="G201" t="s">
        <v>245</v>
      </c>
      <c r="H201" t="s">
        <v>264</v>
      </c>
      <c r="I201">
        <v>1299</v>
      </c>
      <c r="J201" t="s">
        <v>408</v>
      </c>
      <c r="K201" t="s">
        <v>407</v>
      </c>
      <c r="L201" t="s">
        <v>406</v>
      </c>
      <c r="M201" t="s">
        <v>405</v>
      </c>
      <c r="N201" t="str">
        <f t="shared" si="20"/>
        <v>461 (35.5)</v>
      </c>
      <c r="O201" t="str">
        <f t="shared" si="21"/>
        <v>805 (62.0)</v>
      </c>
      <c r="P201" t="str">
        <f t="shared" si="22"/>
        <v>33 (2.5)</v>
      </c>
      <c r="Q201">
        <f t="shared" si="23"/>
        <v>461</v>
      </c>
      <c r="R201">
        <f t="shared" si="24"/>
        <v>805</v>
      </c>
      <c r="S201">
        <f t="shared" si="25"/>
        <v>33</v>
      </c>
    </row>
    <row r="202" spans="1:19" hidden="1">
      <c r="A202" t="s">
        <v>200</v>
      </c>
      <c r="B202" t="s">
        <v>1445</v>
      </c>
      <c r="C202" t="str">
        <f>VLOOKUP(B202,'ODS LU'!$A:$C,3,FALSE)</f>
        <v>RJ2:LEWISHAM AND GREENWICH NHS TRUST</v>
      </c>
      <c r="D202" t="str">
        <f>IF(ISERROR(VLOOKUP(B202,'Tiers LU'!$A$1:$C$59,3,FALSE)),"TIER 3",VLOOKUP(B202,'Tiers LU'!$A$1:$C$59,3,FALSE))</f>
        <v>TIER 3</v>
      </c>
      <c r="E202" t="s">
        <v>43</v>
      </c>
      <c r="F202" t="s">
        <v>26</v>
      </c>
      <c r="G202" t="s">
        <v>244</v>
      </c>
      <c r="H202" t="s">
        <v>266</v>
      </c>
      <c r="I202">
        <v>607</v>
      </c>
      <c r="J202" t="s">
        <v>404</v>
      </c>
      <c r="K202" t="s">
        <v>403</v>
      </c>
      <c r="L202" t="s">
        <v>402</v>
      </c>
      <c r="M202" t="s">
        <v>401</v>
      </c>
      <c r="N202" t="str">
        <f t="shared" si="20"/>
        <v>93 (15.3)</v>
      </c>
      <c r="O202" t="str">
        <f t="shared" si="21"/>
        <v>274 (45.1)</v>
      </c>
      <c r="P202" t="str">
        <f t="shared" si="22"/>
        <v>240 (39.5)</v>
      </c>
      <c r="Q202">
        <f t="shared" si="23"/>
        <v>93</v>
      </c>
      <c r="R202">
        <f t="shared" si="24"/>
        <v>274</v>
      </c>
      <c r="S202">
        <f t="shared" si="25"/>
        <v>240</v>
      </c>
    </row>
    <row r="203" spans="1:19" hidden="1">
      <c r="A203" t="s">
        <v>201</v>
      </c>
      <c r="B203" t="s">
        <v>1547</v>
      </c>
      <c r="C203" t="str">
        <f>VLOOKUP(B203,'ODS LU'!$A:$C,3,FALSE)</f>
        <v>RXP:COUNTY DURHAM AND DARLINGTON NHS FOUNDATION TRUST</v>
      </c>
      <c r="D203" t="str">
        <f>IF(ISERROR(VLOOKUP(B203,'Tiers LU'!$A$1:$C$59,3,FALSE)),"TIER 3",VLOOKUP(B203,'Tiers LU'!$A$1:$C$59,3,FALSE))</f>
        <v>TIER 3</v>
      </c>
      <c r="E203" t="s">
        <v>43</v>
      </c>
      <c r="F203" t="s">
        <v>26</v>
      </c>
      <c r="G203" t="s">
        <v>241</v>
      </c>
      <c r="H203" t="s">
        <v>263</v>
      </c>
      <c r="I203">
        <v>582</v>
      </c>
      <c r="J203" t="s">
        <v>400</v>
      </c>
      <c r="K203" t="s">
        <v>399</v>
      </c>
      <c r="L203" t="s">
        <v>398</v>
      </c>
      <c r="M203" t="s">
        <v>397</v>
      </c>
      <c r="N203" t="str">
        <f t="shared" si="20"/>
        <v>180 (30.9)</v>
      </c>
      <c r="O203" t="str">
        <f t="shared" si="21"/>
        <v>337 (57.9)</v>
      </c>
      <c r="P203" t="str">
        <f t="shared" si="22"/>
        <v>65 (11.2)</v>
      </c>
      <c r="Q203">
        <f t="shared" si="23"/>
        <v>180</v>
      </c>
      <c r="R203">
        <f t="shared" si="24"/>
        <v>337</v>
      </c>
      <c r="S203">
        <f t="shared" si="25"/>
        <v>65</v>
      </c>
    </row>
    <row r="204" spans="1:19" hidden="1">
      <c r="A204" t="s">
        <v>75</v>
      </c>
      <c r="B204" t="s">
        <v>1516</v>
      </c>
      <c r="C204" t="str">
        <f>VLOOKUP(B204,'ODS LU'!$A:$C,3,FALSE)</f>
        <v>RVW:NORTH TEES AND HARTLEPOOL NHS FOUNDATION TRUST</v>
      </c>
      <c r="D204" t="str">
        <f>IF(ISERROR(VLOOKUP(B204,'Tiers LU'!$A$1:$C$59,3,FALSE)),"TIER 3",VLOOKUP(B204,'Tiers LU'!$A$1:$C$59,3,FALSE))</f>
        <v>TIER 3</v>
      </c>
      <c r="E204" t="s">
        <v>43</v>
      </c>
      <c r="F204" t="s">
        <v>9</v>
      </c>
      <c r="G204" t="s">
        <v>241</v>
      </c>
      <c r="H204" t="s">
        <v>263</v>
      </c>
      <c r="I204">
        <v>701</v>
      </c>
      <c r="J204" t="s">
        <v>396</v>
      </c>
      <c r="K204" t="s">
        <v>395</v>
      </c>
      <c r="L204" t="s">
        <v>394</v>
      </c>
      <c r="M204" t="s">
        <v>393</v>
      </c>
      <c r="N204" t="str">
        <f t="shared" si="20"/>
        <v>308 (43.9)</v>
      </c>
      <c r="O204" t="str">
        <f t="shared" si="21"/>
        <v>279 (39.8)</v>
      </c>
      <c r="P204" t="str">
        <f t="shared" si="22"/>
        <v>114 (16.3)</v>
      </c>
      <c r="Q204">
        <f t="shared" si="23"/>
        <v>308</v>
      </c>
      <c r="R204">
        <f t="shared" si="24"/>
        <v>279</v>
      </c>
      <c r="S204">
        <f t="shared" si="25"/>
        <v>114</v>
      </c>
    </row>
    <row r="205" spans="1:19" hidden="1">
      <c r="A205" t="s">
        <v>58</v>
      </c>
      <c r="B205" t="s">
        <v>1504</v>
      </c>
      <c r="C205" t="str">
        <f>VLOOKUP(B205,'ODS LU'!$A:$C,3,FALSE)</f>
        <v>RTF:NORTHUMBRIA HEALTHCARE NHS FOUNDATION TRUST</v>
      </c>
      <c r="D205" t="str">
        <f>IF(ISERROR(VLOOKUP(B205,'Tiers LU'!$A$1:$C$59,3,FALSE)),"TIER 3",VLOOKUP(B205,'Tiers LU'!$A$1:$C$59,3,FALSE))</f>
        <v>TIER 3</v>
      </c>
      <c r="E205" t="s">
        <v>43</v>
      </c>
      <c r="F205" t="s">
        <v>7</v>
      </c>
      <c r="G205" t="s">
        <v>241</v>
      </c>
      <c r="H205" t="s">
        <v>392</v>
      </c>
      <c r="I205">
        <v>506</v>
      </c>
      <c r="J205" t="s">
        <v>391</v>
      </c>
      <c r="K205" t="s">
        <v>390</v>
      </c>
      <c r="L205" t="s">
        <v>389</v>
      </c>
      <c r="M205" t="s">
        <v>388</v>
      </c>
      <c r="N205" t="str">
        <f t="shared" si="20"/>
        <v>198 (39.1)</v>
      </c>
      <c r="O205" t="str">
        <f t="shared" si="21"/>
        <v>253 (50.0)</v>
      </c>
      <c r="P205" t="str">
        <f t="shared" si="22"/>
        <v>55 (10.9)</v>
      </c>
      <c r="Q205">
        <f t="shared" si="23"/>
        <v>198</v>
      </c>
      <c r="R205">
        <f t="shared" si="24"/>
        <v>253</v>
      </c>
      <c r="S205">
        <f t="shared" si="25"/>
        <v>55</v>
      </c>
    </row>
    <row r="206" spans="1:19" hidden="1">
      <c r="A206" t="s">
        <v>157</v>
      </c>
      <c r="B206" t="s">
        <v>1529</v>
      </c>
      <c r="C206" t="str">
        <f>VLOOKUP(B206,'ODS LU'!$A:$C,3,FALSE)</f>
        <v>RWW:WARRINGTON AND HALTON HOSPITALS NHS FOUNDATION TRUST</v>
      </c>
      <c r="D206" t="str">
        <f>IF(ISERROR(VLOOKUP(B206,'Tiers LU'!$A$1:$C$59,3,FALSE)),"TIER 3",VLOOKUP(B206,'Tiers LU'!$A$1:$C$59,3,FALSE))</f>
        <v>TIER 3</v>
      </c>
      <c r="E206" t="s">
        <v>43</v>
      </c>
      <c r="F206" t="s">
        <v>20</v>
      </c>
      <c r="G206" t="s">
        <v>246</v>
      </c>
      <c r="H206" t="s">
        <v>258</v>
      </c>
      <c r="I206">
        <v>604</v>
      </c>
      <c r="J206" t="s">
        <v>387</v>
      </c>
      <c r="K206" t="s">
        <v>386</v>
      </c>
      <c r="L206" t="s">
        <v>385</v>
      </c>
      <c r="M206" t="s">
        <v>384</v>
      </c>
      <c r="N206" t="str">
        <f t="shared" si="20"/>
        <v>142 (23.5)</v>
      </c>
      <c r="O206" t="str">
        <f t="shared" si="21"/>
        <v>336 (55.6)</v>
      </c>
      <c r="P206" t="str">
        <f t="shared" si="22"/>
        <v>126 (20.9)</v>
      </c>
      <c r="Q206">
        <f t="shared" si="23"/>
        <v>142</v>
      </c>
      <c r="R206">
        <f t="shared" si="24"/>
        <v>336</v>
      </c>
      <c r="S206">
        <f t="shared" si="25"/>
        <v>126</v>
      </c>
    </row>
    <row r="207" spans="1:19" hidden="1">
      <c r="A207" t="s">
        <v>158</v>
      </c>
      <c r="B207" t="s">
        <v>1448</v>
      </c>
      <c r="C207" t="str">
        <f>VLOOKUP(B207,'ODS LU'!$A:$C,3,FALSE)</f>
        <v>RJC:SOUTH WARWICKSHIRE NHS FOUNDATION TRUST</v>
      </c>
      <c r="D207" t="str">
        <f>IF(ISERROR(VLOOKUP(B207,'Tiers LU'!$A$1:$C$59,3,FALSE)),"TIER 3",VLOOKUP(B207,'Tiers LU'!$A$1:$C$59,3,FALSE))</f>
        <v>TIER 3</v>
      </c>
      <c r="E207" t="s">
        <v>43</v>
      </c>
      <c r="F207" t="s">
        <v>20</v>
      </c>
      <c r="G207" t="s">
        <v>245</v>
      </c>
      <c r="H207" t="s">
        <v>264</v>
      </c>
      <c r="I207">
        <v>309</v>
      </c>
      <c r="J207" t="s">
        <v>383</v>
      </c>
      <c r="K207" t="s">
        <v>382</v>
      </c>
      <c r="L207" t="s">
        <v>381</v>
      </c>
      <c r="M207" t="s">
        <v>380</v>
      </c>
      <c r="N207" t="str">
        <f t="shared" si="20"/>
        <v>69 (22.3)</v>
      </c>
      <c r="O207" t="str">
        <f t="shared" si="21"/>
        <v>94 (30.4)</v>
      </c>
      <c r="P207" t="str">
        <f t="shared" si="22"/>
        <v>146 (47.2)</v>
      </c>
      <c r="Q207">
        <f t="shared" si="23"/>
        <v>69</v>
      </c>
      <c r="R207">
        <f t="shared" si="24"/>
        <v>94</v>
      </c>
      <c r="S207">
        <f t="shared" si="25"/>
        <v>146</v>
      </c>
    </row>
    <row r="208" spans="1:19" hidden="1">
      <c r="A208" t="s">
        <v>229</v>
      </c>
      <c r="B208" t="s">
        <v>1522</v>
      </c>
      <c r="C208" t="str">
        <f>VLOOKUP(B208,'ODS LU'!$A:$C,3,FALSE)</f>
        <v>RWG:WEST HERTFORDSHIRE HOSPITALS NHS TRUST</v>
      </c>
      <c r="D208" t="str">
        <f>IF(ISERROR(VLOOKUP(B208,'Tiers LU'!$A$1:$C$59,3,FALSE)),"TIER 3",VLOOKUP(B208,'Tiers LU'!$A$1:$C$59,3,FALSE))</f>
        <v>TIER 3</v>
      </c>
      <c r="E208" t="s">
        <v>43</v>
      </c>
      <c r="F208" t="s">
        <v>36</v>
      </c>
      <c r="G208" t="s">
        <v>239</v>
      </c>
      <c r="H208" t="s">
        <v>262</v>
      </c>
      <c r="I208">
        <v>738</v>
      </c>
      <c r="J208" t="s">
        <v>379</v>
      </c>
      <c r="K208" t="s">
        <v>378</v>
      </c>
      <c r="L208" t="s">
        <v>377</v>
      </c>
      <c r="M208" t="s">
        <v>376</v>
      </c>
      <c r="N208" t="str">
        <f t="shared" si="20"/>
        <v>73 (9.9)</v>
      </c>
      <c r="O208" t="str">
        <f t="shared" si="21"/>
        <v>269 (36.4)</v>
      </c>
      <c r="P208" t="str">
        <f t="shared" si="22"/>
        <v>396 (53.7)</v>
      </c>
      <c r="Q208">
        <f t="shared" si="23"/>
        <v>73</v>
      </c>
      <c r="R208">
        <f t="shared" si="24"/>
        <v>269</v>
      </c>
      <c r="S208">
        <f t="shared" si="25"/>
        <v>396</v>
      </c>
    </row>
    <row r="209" spans="1:19" hidden="1">
      <c r="A209" t="s">
        <v>216</v>
      </c>
      <c r="B209" t="s">
        <v>1473</v>
      </c>
      <c r="C209" t="str">
        <f>VLOOKUP(B209,'ODS LU'!$A:$C,3,FALSE)</f>
        <v>RNL:NORTH CUMBRIA UNIVERSITY HOSPITALS NHS TRUST</v>
      </c>
      <c r="D209" t="str">
        <f>IF(ISERROR(VLOOKUP(B209,'Tiers LU'!$A$1:$C$59,3,FALSE)),"TIER 3",VLOOKUP(B209,'Tiers LU'!$A$1:$C$59,3,FALSE))</f>
        <v>TIER 3</v>
      </c>
      <c r="E209" t="s">
        <v>43</v>
      </c>
      <c r="F209" t="s">
        <v>28</v>
      </c>
      <c r="G209" t="s">
        <v>241</v>
      </c>
      <c r="H209" t="s">
        <v>263</v>
      </c>
      <c r="I209">
        <v>284</v>
      </c>
      <c r="J209" t="s">
        <v>375</v>
      </c>
      <c r="K209" t="s">
        <v>374</v>
      </c>
      <c r="L209" t="s">
        <v>373</v>
      </c>
      <c r="M209" t="s">
        <v>372</v>
      </c>
      <c r="N209" t="str">
        <f t="shared" si="20"/>
        <v>242 (85.2)</v>
      </c>
      <c r="O209" t="str">
        <f t="shared" si="21"/>
        <v>38 (13.4)</v>
      </c>
      <c r="P209" t="str">
        <f t="shared" si="22"/>
        <v>4 (1.4)</v>
      </c>
      <c r="Q209">
        <f t="shared" si="23"/>
        <v>242</v>
      </c>
      <c r="R209">
        <f t="shared" si="24"/>
        <v>38</v>
      </c>
      <c r="S209">
        <f t="shared" si="25"/>
        <v>4</v>
      </c>
    </row>
    <row r="210" spans="1:19" hidden="1">
      <c r="A210" t="s">
        <v>159</v>
      </c>
      <c r="B210" t="s">
        <v>1317</v>
      </c>
      <c r="C210" t="str">
        <f>VLOOKUP(B210,'ODS LU'!$A:$C,3,FALSE)</f>
        <v>RQM:CHELSEA AND WESTMINSTER HOSPITAL NHS FOUNDATION TRUST</v>
      </c>
      <c r="D210" t="str">
        <f>IF(ISERROR(VLOOKUP(B210,'Tiers LU'!$A$1:$C$59,3,FALSE)),"TIER 3",VLOOKUP(B210,'Tiers LU'!$A$1:$C$59,3,FALSE))</f>
        <v>TIER 2</v>
      </c>
      <c r="E210" t="s">
        <v>43</v>
      </c>
      <c r="F210" t="s">
        <v>20</v>
      </c>
      <c r="G210" t="s">
        <v>249</v>
      </c>
      <c r="H210" t="s">
        <v>266</v>
      </c>
      <c r="I210">
        <v>396</v>
      </c>
      <c r="J210" t="s">
        <v>371</v>
      </c>
      <c r="K210" t="s">
        <v>370</v>
      </c>
      <c r="L210" t="s">
        <v>369</v>
      </c>
      <c r="M210" t="s">
        <v>368</v>
      </c>
      <c r="N210" t="str">
        <f t="shared" si="20"/>
        <v>131 (33.1)</v>
      </c>
      <c r="O210" t="str">
        <f t="shared" si="21"/>
        <v>199 (50.3)</v>
      </c>
      <c r="P210" t="str">
        <f t="shared" si="22"/>
        <v>66 (16.7)</v>
      </c>
      <c r="Q210">
        <f t="shared" si="23"/>
        <v>131</v>
      </c>
      <c r="R210">
        <f t="shared" si="24"/>
        <v>199</v>
      </c>
      <c r="S210">
        <f t="shared" si="25"/>
        <v>66</v>
      </c>
    </row>
    <row r="211" spans="1:19" hidden="1">
      <c r="A211" t="s">
        <v>76</v>
      </c>
      <c r="B211" t="s">
        <v>1441</v>
      </c>
      <c r="C211" t="str">
        <f>VLOOKUP(B211,'ODS LU'!$A:$C,3,FALSE)</f>
        <v>RGR:WEST SUFFOLK NHS FOUNDATION TRUST</v>
      </c>
      <c r="D211" t="str">
        <f>IF(ISERROR(VLOOKUP(B211,'Tiers LU'!$A$1:$C$59,3,FALSE)),"TIER 3",VLOOKUP(B211,'Tiers LU'!$A$1:$C$59,3,FALSE))</f>
        <v>TIER 3</v>
      </c>
      <c r="E211" t="s">
        <v>43</v>
      </c>
      <c r="F211" t="s">
        <v>9</v>
      </c>
      <c r="G211" t="s">
        <v>240</v>
      </c>
      <c r="H211" t="s">
        <v>262</v>
      </c>
      <c r="I211">
        <v>428</v>
      </c>
      <c r="J211" t="s">
        <v>367</v>
      </c>
      <c r="K211" t="s">
        <v>366</v>
      </c>
      <c r="L211" t="s">
        <v>365</v>
      </c>
      <c r="M211" t="s">
        <v>364</v>
      </c>
      <c r="N211" t="str">
        <f t="shared" si="20"/>
        <v>116 (27.1)</v>
      </c>
      <c r="O211" t="str">
        <f t="shared" si="21"/>
        <v>134 (31.3)</v>
      </c>
      <c r="P211" t="str">
        <f t="shared" si="22"/>
        <v>178 (41.6)</v>
      </c>
      <c r="Q211">
        <f t="shared" si="23"/>
        <v>116</v>
      </c>
      <c r="R211">
        <f t="shared" si="24"/>
        <v>134</v>
      </c>
      <c r="S211">
        <f t="shared" si="25"/>
        <v>178</v>
      </c>
    </row>
    <row r="212" spans="1:19" hidden="1">
      <c r="A212" t="s">
        <v>169</v>
      </c>
      <c r="B212" t="s">
        <v>1393</v>
      </c>
      <c r="C212" t="str">
        <f>VLOOKUP(B212,'ODS LU'!$A:$C,3,FALSE)</f>
        <v>RA3:WESTON AREA HEALTH NHS TRUST</v>
      </c>
      <c r="D212" t="str">
        <f>IF(ISERROR(VLOOKUP(B212,'Tiers LU'!$A$1:$C$59,3,FALSE)),"TIER 3",VLOOKUP(B212,'Tiers LU'!$A$1:$C$59,3,FALSE))</f>
        <v>TIER 3</v>
      </c>
      <c r="E212" t="s">
        <v>43</v>
      </c>
      <c r="F212" t="s">
        <v>24</v>
      </c>
      <c r="G212" t="s">
        <v>243</v>
      </c>
      <c r="H212" t="s">
        <v>265</v>
      </c>
      <c r="I212">
        <v>222</v>
      </c>
      <c r="J212" t="s">
        <v>363</v>
      </c>
      <c r="K212" t="s">
        <v>362</v>
      </c>
      <c r="L212" t="s">
        <v>361</v>
      </c>
      <c r="M212" t="s">
        <v>360</v>
      </c>
      <c r="N212" t="str">
        <f t="shared" si="20"/>
        <v>43 (19.4)</v>
      </c>
      <c r="O212" t="str">
        <f t="shared" si="21"/>
        <v>101 (45.5)</v>
      </c>
      <c r="P212" t="str">
        <f t="shared" si="22"/>
        <v>78 (35.1)</v>
      </c>
      <c r="Q212">
        <f t="shared" si="23"/>
        <v>43</v>
      </c>
      <c r="R212">
        <f t="shared" si="24"/>
        <v>101</v>
      </c>
      <c r="S212">
        <f t="shared" si="25"/>
        <v>78</v>
      </c>
    </row>
    <row r="213" spans="1:19" hidden="1">
      <c r="A213" t="s">
        <v>77</v>
      </c>
      <c r="B213" t="s">
        <v>1426</v>
      </c>
      <c r="C213" t="str">
        <f>VLOOKUP(B213,'ODS LU'!$A:$C,3,FALSE)</f>
        <v>RDU:FRIMLEY HEALTH NHS FOUNDATION TRUST</v>
      </c>
      <c r="D213" t="str">
        <f>IF(ISERROR(VLOOKUP(B213,'Tiers LU'!$A$1:$C$59,3,FALSE)),"TIER 3",VLOOKUP(B213,'Tiers LU'!$A$1:$C$59,3,FALSE))</f>
        <v>TIER 3</v>
      </c>
      <c r="E213" t="s">
        <v>43</v>
      </c>
      <c r="F213" t="s">
        <v>9</v>
      </c>
      <c r="G213" t="s">
        <v>236</v>
      </c>
      <c r="H213" t="s">
        <v>259</v>
      </c>
      <c r="I213">
        <v>498</v>
      </c>
      <c r="J213" t="s">
        <v>359</v>
      </c>
      <c r="K213" t="s">
        <v>358</v>
      </c>
      <c r="L213" t="s">
        <v>357</v>
      </c>
      <c r="M213" t="s">
        <v>356</v>
      </c>
      <c r="N213" t="str">
        <f t="shared" si="20"/>
        <v>144 (28.9)</v>
      </c>
      <c r="O213" t="str">
        <f t="shared" si="21"/>
        <v>249 (50.0)</v>
      </c>
      <c r="P213" t="str">
        <f t="shared" si="22"/>
        <v>105 (21.1)</v>
      </c>
      <c r="Q213">
        <f t="shared" si="23"/>
        <v>144</v>
      </c>
      <c r="R213">
        <f t="shared" si="24"/>
        <v>249</v>
      </c>
      <c r="S213">
        <f t="shared" si="25"/>
        <v>105</v>
      </c>
    </row>
    <row r="214" spans="1:19" hidden="1">
      <c r="A214" t="s">
        <v>160</v>
      </c>
      <c r="B214" t="s">
        <v>1266</v>
      </c>
      <c r="C214" t="str">
        <f>VLOOKUP(B214,'ODS LU'!$A:$C,3,FALSE)</f>
        <v>R1H:BARTS HEALTH NHS TRUST</v>
      </c>
      <c r="D214" t="str">
        <f>IF(ISERROR(VLOOKUP(B214,'Tiers LU'!$A$1:$C$59,3,FALSE)),"TIER 3",VLOOKUP(B214,'Tiers LU'!$A$1:$C$59,3,FALSE))</f>
        <v>TIER 1</v>
      </c>
      <c r="E214" t="s">
        <v>43</v>
      </c>
      <c r="F214" t="s">
        <v>20</v>
      </c>
      <c r="G214" t="s">
        <v>250</v>
      </c>
      <c r="H214" t="s">
        <v>266</v>
      </c>
      <c r="I214">
        <v>507</v>
      </c>
      <c r="J214" t="s">
        <v>355</v>
      </c>
      <c r="K214" t="s">
        <v>354</v>
      </c>
      <c r="L214" t="s">
        <v>353</v>
      </c>
      <c r="M214" t="s">
        <v>352</v>
      </c>
      <c r="N214" t="str">
        <f t="shared" si="20"/>
        <v>168 (33.1)</v>
      </c>
      <c r="O214" t="str">
        <f t="shared" si="21"/>
        <v>303 (59.8)</v>
      </c>
      <c r="P214" t="str">
        <f t="shared" si="22"/>
        <v>36 (7.1)</v>
      </c>
      <c r="Q214">
        <f t="shared" si="23"/>
        <v>168</v>
      </c>
      <c r="R214">
        <f t="shared" si="24"/>
        <v>303</v>
      </c>
      <c r="S214">
        <f t="shared" si="25"/>
        <v>36</v>
      </c>
    </row>
    <row r="215" spans="1:19" hidden="1">
      <c r="A215" t="s">
        <v>202</v>
      </c>
      <c r="B215" t="s">
        <v>1408</v>
      </c>
      <c r="C215" t="str">
        <f>VLOOKUP(B215,'ODS LU'!$A:$C,3,FALSE)</f>
        <v>RBN:ST HELENS AND KNOWSLEY HOSPITALS NHS TRUST</v>
      </c>
      <c r="D215" t="str">
        <f>IF(ISERROR(VLOOKUP(B215,'Tiers LU'!$A$1:$C$59,3,FALSE)),"TIER 3",VLOOKUP(B215,'Tiers LU'!$A$1:$C$59,3,FALSE))</f>
        <v>TIER 3</v>
      </c>
      <c r="E215" t="s">
        <v>43</v>
      </c>
      <c r="F215" t="s">
        <v>26</v>
      </c>
      <c r="G215" t="s">
        <v>246</v>
      </c>
      <c r="H215" t="s">
        <v>258</v>
      </c>
      <c r="I215">
        <v>684</v>
      </c>
      <c r="J215" t="s">
        <v>351</v>
      </c>
      <c r="K215" t="s">
        <v>350</v>
      </c>
      <c r="L215" t="s">
        <v>349</v>
      </c>
      <c r="M215" t="s">
        <v>348</v>
      </c>
      <c r="N215" t="str">
        <f t="shared" si="20"/>
        <v>368 (53.8)</v>
      </c>
      <c r="O215" t="str">
        <f t="shared" si="21"/>
        <v>152 (22.2)</v>
      </c>
      <c r="P215" t="str">
        <f t="shared" si="22"/>
        <v>164 (24.0)</v>
      </c>
      <c r="Q215">
        <f t="shared" si="23"/>
        <v>368</v>
      </c>
      <c r="R215">
        <f t="shared" si="24"/>
        <v>152</v>
      </c>
      <c r="S215">
        <f t="shared" si="25"/>
        <v>164</v>
      </c>
    </row>
    <row r="216" spans="1:19" hidden="1">
      <c r="A216" t="s">
        <v>78</v>
      </c>
      <c r="B216" t="s">
        <v>1456</v>
      </c>
      <c r="C216" t="str">
        <f>VLOOKUP(B216,'ODS LU'!$A:$C,3,FALSE)</f>
        <v>RKE:THE WHITTINGTON HOSPITAL NHS TRUST</v>
      </c>
      <c r="D216" t="str">
        <f>IF(ISERROR(VLOOKUP(B216,'Tiers LU'!$A$1:$C$59,3,FALSE)),"TIER 3",VLOOKUP(B216,'Tiers LU'!$A$1:$C$59,3,FALSE))</f>
        <v>TIER 3</v>
      </c>
      <c r="E216" t="s">
        <v>43</v>
      </c>
      <c r="F216" t="s">
        <v>9</v>
      </c>
      <c r="G216" t="s">
        <v>250</v>
      </c>
      <c r="H216" t="s">
        <v>266</v>
      </c>
      <c r="I216">
        <v>585</v>
      </c>
      <c r="J216" t="s">
        <v>347</v>
      </c>
      <c r="K216" t="s">
        <v>346</v>
      </c>
      <c r="L216" t="s">
        <v>345</v>
      </c>
      <c r="M216" t="s">
        <v>344</v>
      </c>
      <c r="N216" t="str">
        <f t="shared" si="20"/>
        <v>103 (17.6)</v>
      </c>
      <c r="O216" t="str">
        <f t="shared" si="21"/>
        <v>295 (50.4)</v>
      </c>
      <c r="P216" t="str">
        <f t="shared" si="22"/>
        <v>187 (32.0)</v>
      </c>
      <c r="Q216">
        <f t="shared" si="23"/>
        <v>103</v>
      </c>
      <c r="R216">
        <f t="shared" si="24"/>
        <v>295</v>
      </c>
      <c r="S216">
        <f t="shared" si="25"/>
        <v>187</v>
      </c>
    </row>
    <row r="217" spans="1:19" hidden="1">
      <c r="A217" t="s">
        <v>79</v>
      </c>
      <c r="B217" t="s">
        <v>1323</v>
      </c>
      <c r="C217" t="str">
        <f>VLOOKUP(B217,'ODS LU'!$A:$C,3,FALSE)</f>
        <v>RVV:EAST KENT HOSPITALS UNIVERSITY NHS FOUNDATION TRUST</v>
      </c>
      <c r="D217" t="str">
        <f>IF(ISERROR(VLOOKUP(B217,'Tiers LU'!$A$1:$C$59,3,FALSE)),"TIER 3",VLOOKUP(B217,'Tiers LU'!$A$1:$C$59,3,FALSE))</f>
        <v>TIER 2</v>
      </c>
      <c r="E217" t="s">
        <v>43</v>
      </c>
      <c r="F217" t="s">
        <v>9</v>
      </c>
      <c r="G217" t="s">
        <v>251</v>
      </c>
      <c r="H217" t="s">
        <v>267</v>
      </c>
      <c r="I217">
        <v>685</v>
      </c>
      <c r="J217" t="s">
        <v>343</v>
      </c>
      <c r="K217" t="s">
        <v>342</v>
      </c>
      <c r="L217" t="s">
        <v>341</v>
      </c>
      <c r="M217" t="s">
        <v>340</v>
      </c>
      <c r="N217" t="str">
        <f t="shared" si="20"/>
        <v>212 (30.9)</v>
      </c>
      <c r="O217" t="str">
        <f t="shared" si="21"/>
        <v>404 (59.0)</v>
      </c>
      <c r="P217" t="str">
        <f t="shared" si="22"/>
        <v>69 (10.1)</v>
      </c>
      <c r="Q217">
        <f t="shared" si="23"/>
        <v>212</v>
      </c>
      <c r="R217">
        <f t="shared" si="24"/>
        <v>404</v>
      </c>
      <c r="S217">
        <f t="shared" si="25"/>
        <v>69</v>
      </c>
    </row>
    <row r="218" spans="1:19" hidden="1">
      <c r="A218" t="s">
        <v>205</v>
      </c>
      <c r="B218" t="s">
        <v>1526</v>
      </c>
      <c r="C218" t="str">
        <f>VLOOKUP(B218,'ODS LU'!$A:$C,3,FALSE)</f>
        <v>RWP:WORCESTERSHIRE ACUTE HOSPITALS NHS TRUST</v>
      </c>
      <c r="D218" t="str">
        <f>IF(ISERROR(VLOOKUP(B218,'Tiers LU'!$A$1:$C$59,3,FALSE)),"TIER 3",VLOOKUP(B218,'Tiers LU'!$A$1:$C$59,3,FALSE))</f>
        <v>TIER 3</v>
      </c>
      <c r="E218" t="s">
        <v>43</v>
      </c>
      <c r="F218" t="s">
        <v>27</v>
      </c>
      <c r="G218" t="s">
        <v>242</v>
      </c>
      <c r="H218" t="s">
        <v>264</v>
      </c>
      <c r="I218">
        <v>469</v>
      </c>
      <c r="J218" t="s">
        <v>339</v>
      </c>
      <c r="K218" t="s">
        <v>338</v>
      </c>
      <c r="L218" t="s">
        <v>337</v>
      </c>
      <c r="M218" t="s">
        <v>336</v>
      </c>
      <c r="N218" t="str">
        <f t="shared" si="20"/>
        <v>104 (22.2)</v>
      </c>
      <c r="O218" t="str">
        <f t="shared" si="21"/>
        <v>241 (51.4)</v>
      </c>
      <c r="P218" t="str">
        <f t="shared" si="22"/>
        <v>124 (26.4)</v>
      </c>
      <c r="Q218">
        <f t="shared" si="23"/>
        <v>104</v>
      </c>
      <c r="R218">
        <f t="shared" si="24"/>
        <v>241</v>
      </c>
      <c r="S218">
        <f t="shared" si="25"/>
        <v>124</v>
      </c>
    </row>
    <row r="219" spans="1:19" hidden="1">
      <c r="A219" t="s">
        <v>80</v>
      </c>
      <c r="B219" t="s">
        <v>1569</v>
      </c>
      <c r="C219" t="str">
        <f>VLOOKUP(B219,'ODS LU'!$A:$C,3,FALSE)</f>
        <v>RYR:WESTERN SUSSEX HOSPITALS NHS FOUNDATION TRUST</v>
      </c>
      <c r="D219" t="str">
        <f>IF(ISERROR(VLOOKUP(B219,'Tiers LU'!$A$1:$C$59,3,FALSE)),"TIER 3",VLOOKUP(B219,'Tiers LU'!$A$1:$C$59,3,FALSE))</f>
        <v>TIER 3</v>
      </c>
      <c r="E219" t="s">
        <v>43</v>
      </c>
      <c r="F219" t="s">
        <v>9</v>
      </c>
      <c r="G219" t="s">
        <v>252</v>
      </c>
      <c r="H219" t="s">
        <v>267</v>
      </c>
      <c r="I219">
        <v>497</v>
      </c>
      <c r="J219" t="s">
        <v>335</v>
      </c>
      <c r="K219" t="s">
        <v>334</v>
      </c>
      <c r="L219" t="s">
        <v>333</v>
      </c>
      <c r="M219" t="s">
        <v>332</v>
      </c>
      <c r="N219" t="str">
        <f t="shared" si="20"/>
        <v>82 (16.5)</v>
      </c>
      <c r="O219" t="str">
        <f t="shared" si="21"/>
        <v>227 (45.7)</v>
      </c>
      <c r="P219" t="str">
        <f t="shared" si="22"/>
        <v>188 (37.8)</v>
      </c>
      <c r="Q219">
        <f t="shared" si="23"/>
        <v>82</v>
      </c>
      <c r="R219">
        <f t="shared" si="24"/>
        <v>227</v>
      </c>
      <c r="S219">
        <f t="shared" si="25"/>
        <v>188</v>
      </c>
    </row>
    <row r="220" spans="1:19" hidden="1">
      <c r="A220" t="s">
        <v>217</v>
      </c>
      <c r="B220" t="s">
        <v>1315</v>
      </c>
      <c r="C220" t="str">
        <f>VLOOKUP(B220,'ODS LU'!$A:$C,3,FALSE)</f>
        <v>RXQ:BUCKINGHAMSHIRE HEALTHCARE NHS TRUST</v>
      </c>
      <c r="D220" t="str">
        <f>IF(ISERROR(VLOOKUP(B220,'Tiers LU'!$A$1:$C$59,3,FALSE)),"TIER 3",VLOOKUP(B220,'Tiers LU'!$A$1:$C$59,3,FALSE))</f>
        <v>TIER 2</v>
      </c>
      <c r="E220" t="s">
        <v>43</v>
      </c>
      <c r="F220" t="s">
        <v>28</v>
      </c>
      <c r="G220" t="s">
        <v>236</v>
      </c>
      <c r="H220" t="s">
        <v>259</v>
      </c>
      <c r="I220">
        <v>326</v>
      </c>
      <c r="J220" t="s">
        <v>331</v>
      </c>
      <c r="K220" t="s">
        <v>330</v>
      </c>
      <c r="L220" t="s">
        <v>280</v>
      </c>
      <c r="M220" t="s">
        <v>329</v>
      </c>
      <c r="N220" t="str">
        <f t="shared" si="20"/>
        <v>163 (50.0)</v>
      </c>
      <c r="O220" t="str">
        <f t="shared" si="21"/>
        <v>154 (47.2)</v>
      </c>
      <c r="P220" t="str">
        <f t="shared" si="22"/>
        <v>9 (2.8)</v>
      </c>
      <c r="Q220">
        <f t="shared" si="23"/>
        <v>163</v>
      </c>
      <c r="R220">
        <f t="shared" si="24"/>
        <v>154</v>
      </c>
      <c r="S220">
        <f t="shared" si="25"/>
        <v>9</v>
      </c>
    </row>
    <row r="221" spans="1:19" hidden="1">
      <c r="A221" t="s">
        <v>46</v>
      </c>
      <c r="B221" t="s">
        <v>1373</v>
      </c>
      <c r="C221" t="str">
        <f>VLOOKUP(B221,'ODS LU'!$A:$C,3,FALSE)</f>
        <v>RM2:UNIVERSITY HOSPITAL OF SOUTH MANCHESTER NHS FOUNDATION TRUST</v>
      </c>
      <c r="D221" t="str">
        <f>IF(ISERROR(VLOOKUP(B221,'Tiers LU'!$A$1:$C$59,3,FALSE)),"TIER 3",VLOOKUP(B221,'Tiers LU'!$A$1:$C$59,3,FALSE))</f>
        <v>TIER 2</v>
      </c>
      <c r="E221" t="s">
        <v>43</v>
      </c>
      <c r="F221" t="s">
        <v>1</v>
      </c>
      <c r="G221" t="s">
        <v>235</v>
      </c>
      <c r="H221" t="s">
        <v>258</v>
      </c>
      <c r="I221">
        <v>860</v>
      </c>
      <c r="J221" t="s">
        <v>328</v>
      </c>
      <c r="K221" t="s">
        <v>327</v>
      </c>
      <c r="L221" t="s">
        <v>326</v>
      </c>
      <c r="M221" t="s">
        <v>325</v>
      </c>
      <c r="N221" t="str">
        <f t="shared" si="20"/>
        <v>118 (13.7)</v>
      </c>
      <c r="O221" t="str">
        <f t="shared" si="21"/>
        <v>524 (60.9)</v>
      </c>
      <c r="P221" t="str">
        <f t="shared" si="22"/>
        <v>218 (25.3)</v>
      </c>
      <c r="Q221">
        <f t="shared" si="23"/>
        <v>118</v>
      </c>
      <c r="R221">
        <f t="shared" si="24"/>
        <v>524</v>
      </c>
      <c r="S221">
        <f t="shared" si="25"/>
        <v>218</v>
      </c>
    </row>
    <row r="222" spans="1:19" hidden="1">
      <c r="A222" t="s">
        <v>170</v>
      </c>
      <c r="B222" t="s">
        <v>1394</v>
      </c>
      <c r="C222" t="str">
        <f>VLOOKUP(B222,'ODS LU'!$A:$C,3,FALSE)</f>
        <v>RA4:YEOVIL DISTRICT HOSPITAL NHS FOUNDATION TRUST</v>
      </c>
      <c r="D222" t="str">
        <f>IF(ISERROR(VLOOKUP(B222,'Tiers LU'!$A$1:$C$59,3,FALSE)),"TIER 3",VLOOKUP(B222,'Tiers LU'!$A$1:$C$59,3,FALSE))</f>
        <v>TIER 3</v>
      </c>
      <c r="E222" t="s">
        <v>43</v>
      </c>
      <c r="F222" t="s">
        <v>24</v>
      </c>
      <c r="G222" t="s">
        <v>243</v>
      </c>
      <c r="H222" t="s">
        <v>265</v>
      </c>
      <c r="I222">
        <v>673</v>
      </c>
      <c r="J222" t="s">
        <v>324</v>
      </c>
      <c r="K222" t="s">
        <v>323</v>
      </c>
      <c r="L222" t="s">
        <v>322</v>
      </c>
      <c r="M222" t="s">
        <v>321</v>
      </c>
      <c r="N222" t="str">
        <f t="shared" si="20"/>
        <v>224 (33.3)</v>
      </c>
      <c r="O222" t="str">
        <f t="shared" si="21"/>
        <v>275 (40.9)</v>
      </c>
      <c r="P222" t="str">
        <f t="shared" si="22"/>
        <v>174 (25.9)</v>
      </c>
      <c r="Q222">
        <f t="shared" si="23"/>
        <v>224</v>
      </c>
      <c r="R222">
        <f t="shared" si="24"/>
        <v>275</v>
      </c>
      <c r="S222">
        <f t="shared" si="25"/>
        <v>174</v>
      </c>
    </row>
    <row r="223" spans="1:19" hidden="1">
      <c r="A223" t="s">
        <v>203</v>
      </c>
      <c r="B223" t="s">
        <v>1414</v>
      </c>
      <c r="C223" t="str">
        <f>VLOOKUP(B223,'ODS LU'!$A:$C,3,FALSE)</f>
        <v>RCB:YORK TEACHING HOSPITAL NHS FOUNDATION TRUST</v>
      </c>
      <c r="D223" t="str">
        <f>IF(ISERROR(VLOOKUP(B223,'Tiers LU'!$A$1:$C$59,3,FALSE)),"TIER 3",VLOOKUP(B223,'Tiers LU'!$A$1:$C$59,3,FALSE))</f>
        <v>TIER 3</v>
      </c>
      <c r="E223" t="s">
        <v>43</v>
      </c>
      <c r="F223" t="s">
        <v>26</v>
      </c>
      <c r="G223" t="s">
        <v>238</v>
      </c>
      <c r="H223" t="s">
        <v>261</v>
      </c>
      <c r="I223">
        <v>830</v>
      </c>
      <c r="J223" t="s">
        <v>320</v>
      </c>
      <c r="K223" t="s">
        <v>319</v>
      </c>
      <c r="L223" t="s">
        <v>318</v>
      </c>
      <c r="M223" t="s">
        <v>317</v>
      </c>
      <c r="N223" t="str">
        <f t="shared" si="20"/>
        <v>440 (53.0)</v>
      </c>
      <c r="O223" t="str">
        <f t="shared" si="21"/>
        <v>262 (31.6)</v>
      </c>
      <c r="P223" t="str">
        <f t="shared" si="22"/>
        <v>128 (15.4)</v>
      </c>
      <c r="Q223">
        <f t="shared" si="23"/>
        <v>440</v>
      </c>
      <c r="R223">
        <f t="shared" si="24"/>
        <v>262</v>
      </c>
      <c r="S223">
        <f t="shared" si="25"/>
        <v>128</v>
      </c>
    </row>
    <row r="224" spans="1:19" hidden="1">
      <c r="I224">
        <f>SUM(I3:I223)</f>
        <v>146022</v>
      </c>
    </row>
  </sheetData>
  <autoFilter ref="A2:M224">
    <filterColumn colId="0">
      <filters>
        <filter val="Chorley and South Ribble District General Hospital"/>
        <filter val="Royal Preston Hospital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6"/>
  <sheetViews>
    <sheetView topLeftCell="A17" workbookViewId="0">
      <selection activeCell="A28" sqref="A28"/>
    </sheetView>
  </sheetViews>
  <sheetFormatPr defaultRowHeight="14.4"/>
  <cols>
    <col min="1" max="1" width="42.33203125" bestFit="1" customWidth="1"/>
    <col min="2" max="2" width="17.88671875" customWidth="1"/>
    <col min="3" max="3" width="13.6640625" customWidth="1"/>
    <col min="4" max="4" width="11.109375" customWidth="1"/>
    <col min="5" max="5" width="12.109375" customWidth="1"/>
  </cols>
  <sheetData>
    <row r="2" spans="1:7">
      <c r="A2" t="s">
        <v>305</v>
      </c>
      <c r="C2" t="s">
        <v>307</v>
      </c>
      <c r="D2" t="s">
        <v>308</v>
      </c>
      <c r="E2" t="s">
        <v>309</v>
      </c>
      <c r="G2" t="s">
        <v>313</v>
      </c>
    </row>
    <row r="3" spans="1:7">
      <c r="A3" t="s">
        <v>227</v>
      </c>
      <c r="C3" s="28">
        <v>44</v>
      </c>
      <c r="D3" s="28">
        <v>116</v>
      </c>
      <c r="E3" s="28">
        <v>38</v>
      </c>
      <c r="F3" s="28"/>
      <c r="G3" s="28">
        <f>SUM(C3:E3)</f>
        <v>198</v>
      </c>
    </row>
    <row r="4" spans="1:7">
      <c r="A4" t="s">
        <v>227</v>
      </c>
      <c r="C4" s="28">
        <v>34</v>
      </c>
      <c r="D4" s="28">
        <v>98</v>
      </c>
      <c r="E4" s="28">
        <v>36</v>
      </c>
      <c r="F4" s="28"/>
      <c r="G4" s="28">
        <f t="shared" ref="G4:G67" si="0">SUM(C4:E4)</f>
        <v>168</v>
      </c>
    </row>
    <row r="5" spans="1:7">
      <c r="A5" t="s">
        <v>100</v>
      </c>
      <c r="C5" s="28">
        <v>147</v>
      </c>
      <c r="D5" s="28">
        <v>277</v>
      </c>
      <c r="E5" s="28">
        <v>150</v>
      </c>
      <c r="F5" s="28"/>
      <c r="G5" s="28">
        <f t="shared" si="0"/>
        <v>574</v>
      </c>
    </row>
    <row r="6" spans="1:7">
      <c r="A6" t="s">
        <v>206</v>
      </c>
      <c r="C6" s="28">
        <v>109</v>
      </c>
      <c r="D6" s="28">
        <v>150</v>
      </c>
      <c r="E6" s="28">
        <v>65</v>
      </c>
      <c r="F6" s="28"/>
      <c r="G6" s="28">
        <f t="shared" si="0"/>
        <v>324</v>
      </c>
    </row>
    <row r="7" spans="1:7">
      <c r="A7" t="s">
        <v>172</v>
      </c>
      <c r="C7" s="28">
        <v>137</v>
      </c>
      <c r="D7" s="28">
        <v>483</v>
      </c>
      <c r="E7" s="28">
        <v>43</v>
      </c>
      <c r="F7" s="28"/>
      <c r="G7" s="28">
        <f t="shared" si="0"/>
        <v>663</v>
      </c>
    </row>
    <row r="8" spans="1:7">
      <c r="A8" t="s">
        <v>207</v>
      </c>
      <c r="C8" s="28">
        <v>111</v>
      </c>
      <c r="D8" s="28">
        <v>263</v>
      </c>
      <c r="E8" s="28">
        <v>276</v>
      </c>
      <c r="F8" s="28"/>
      <c r="G8" s="28">
        <f t="shared" si="0"/>
        <v>650</v>
      </c>
    </row>
    <row r="9" spans="1:7">
      <c r="A9" t="s">
        <v>99</v>
      </c>
      <c r="C9" s="28">
        <v>238</v>
      </c>
      <c r="D9" s="28">
        <v>198</v>
      </c>
      <c r="E9" s="28">
        <v>0</v>
      </c>
      <c r="F9" s="28"/>
      <c r="G9" s="28">
        <f t="shared" si="0"/>
        <v>436</v>
      </c>
    </row>
    <row r="10" spans="1:7">
      <c r="A10" t="s">
        <v>99</v>
      </c>
      <c r="C10" s="28">
        <v>170</v>
      </c>
      <c r="D10" s="28">
        <v>182</v>
      </c>
      <c r="E10" s="28">
        <v>2</v>
      </c>
      <c r="F10" s="28"/>
      <c r="G10" s="28">
        <f t="shared" si="0"/>
        <v>354</v>
      </c>
    </row>
    <row r="11" spans="1:7">
      <c r="A11" t="s">
        <v>101</v>
      </c>
      <c r="C11" s="28">
        <v>116</v>
      </c>
      <c r="D11" s="28">
        <v>233</v>
      </c>
      <c r="E11" s="28">
        <v>118</v>
      </c>
      <c r="F11" s="28"/>
      <c r="G11" s="28">
        <f t="shared" si="0"/>
        <v>467</v>
      </c>
    </row>
    <row r="12" spans="1:7">
      <c r="A12" t="s">
        <v>102</v>
      </c>
      <c r="C12" s="28">
        <v>199</v>
      </c>
      <c r="D12" s="28">
        <v>427</v>
      </c>
      <c r="E12" s="28">
        <v>64</v>
      </c>
      <c r="F12" s="28"/>
      <c r="G12" s="28">
        <f t="shared" si="0"/>
        <v>690</v>
      </c>
    </row>
    <row r="13" spans="1:7">
      <c r="A13" t="s">
        <v>84</v>
      </c>
      <c r="C13" s="28">
        <v>126</v>
      </c>
      <c r="D13" s="28">
        <v>73</v>
      </c>
      <c r="E13" s="28">
        <v>21</v>
      </c>
      <c r="F13" s="28"/>
      <c r="G13" s="28">
        <f t="shared" si="0"/>
        <v>220</v>
      </c>
    </row>
    <row r="14" spans="1:7">
      <c r="A14" t="s">
        <v>52</v>
      </c>
      <c r="C14" s="28">
        <v>69</v>
      </c>
      <c r="D14" s="28">
        <v>146</v>
      </c>
      <c r="E14" s="28">
        <v>182</v>
      </c>
      <c r="F14" s="28"/>
      <c r="G14" s="28">
        <f t="shared" si="0"/>
        <v>397</v>
      </c>
    </row>
    <row r="15" spans="1:7">
      <c r="A15" t="s">
        <v>103</v>
      </c>
      <c r="C15" s="28">
        <v>164</v>
      </c>
      <c r="D15" s="28">
        <v>1006</v>
      </c>
      <c r="E15" s="28">
        <v>30</v>
      </c>
      <c r="F15" s="28"/>
      <c r="G15" s="28">
        <f t="shared" si="0"/>
        <v>1200</v>
      </c>
    </row>
    <row r="16" spans="1:7">
      <c r="A16" t="s">
        <v>104</v>
      </c>
      <c r="C16" s="28">
        <v>351</v>
      </c>
      <c r="D16" s="28">
        <v>419</v>
      </c>
      <c r="E16" s="28">
        <v>31</v>
      </c>
      <c r="F16" s="28"/>
      <c r="G16" s="28">
        <f t="shared" si="0"/>
        <v>801</v>
      </c>
    </row>
    <row r="17" spans="1:7">
      <c r="A17" t="s">
        <v>165</v>
      </c>
      <c r="C17" s="28">
        <v>280</v>
      </c>
      <c r="D17" s="28">
        <v>349</v>
      </c>
      <c r="E17" s="28">
        <v>215</v>
      </c>
      <c r="F17" s="28"/>
      <c r="G17" s="28">
        <f t="shared" si="0"/>
        <v>844</v>
      </c>
    </row>
    <row r="18" spans="1:7">
      <c r="A18" t="s">
        <v>219</v>
      </c>
      <c r="C18" s="28">
        <v>209</v>
      </c>
      <c r="D18" s="28">
        <v>634</v>
      </c>
      <c r="E18" s="28">
        <v>174</v>
      </c>
      <c r="F18" s="28"/>
      <c r="G18" s="28">
        <f t="shared" si="0"/>
        <v>1017</v>
      </c>
    </row>
    <row r="19" spans="1:7">
      <c r="A19" t="s">
        <v>105</v>
      </c>
      <c r="C19" s="28">
        <v>118</v>
      </c>
      <c r="D19" s="28">
        <v>493</v>
      </c>
      <c r="E19" s="28">
        <v>10</v>
      </c>
      <c r="F19" s="28"/>
      <c r="G19" s="28">
        <f t="shared" si="0"/>
        <v>621</v>
      </c>
    </row>
    <row r="20" spans="1:7">
      <c r="A20" t="s">
        <v>106</v>
      </c>
      <c r="C20" s="28">
        <v>85</v>
      </c>
      <c r="D20" s="28">
        <v>73</v>
      </c>
      <c r="E20" s="28">
        <v>26</v>
      </c>
      <c r="F20" s="28"/>
      <c r="G20" s="28">
        <f t="shared" si="0"/>
        <v>184</v>
      </c>
    </row>
    <row r="21" spans="1:7">
      <c r="A21" t="s">
        <v>88</v>
      </c>
      <c r="C21" s="28">
        <v>691</v>
      </c>
      <c r="D21" s="28">
        <v>114</v>
      </c>
      <c r="E21" s="28">
        <v>18</v>
      </c>
      <c r="F21" s="28"/>
      <c r="G21" s="28">
        <f t="shared" si="0"/>
        <v>823</v>
      </c>
    </row>
    <row r="22" spans="1:7">
      <c r="A22" t="s">
        <v>88</v>
      </c>
      <c r="C22" s="28">
        <v>582</v>
      </c>
      <c r="D22" s="28">
        <v>68</v>
      </c>
      <c r="E22" s="28">
        <v>10</v>
      </c>
      <c r="F22" s="28"/>
      <c r="G22" s="28">
        <f t="shared" si="0"/>
        <v>660</v>
      </c>
    </row>
    <row r="23" spans="1:7">
      <c r="A23" t="s">
        <v>107</v>
      </c>
      <c r="C23" s="28">
        <v>27</v>
      </c>
      <c r="D23" s="28">
        <v>28</v>
      </c>
      <c r="E23" s="28">
        <v>5</v>
      </c>
      <c r="F23" s="28"/>
      <c r="G23" s="28">
        <f t="shared" si="0"/>
        <v>60</v>
      </c>
    </row>
    <row r="24" spans="1:7">
      <c r="A24" t="s">
        <v>90</v>
      </c>
      <c r="C24" s="28">
        <v>232</v>
      </c>
      <c r="D24" s="28">
        <v>336</v>
      </c>
      <c r="E24" s="28">
        <v>46</v>
      </c>
      <c r="F24" s="28"/>
      <c r="G24" s="28">
        <f t="shared" si="0"/>
        <v>614</v>
      </c>
    </row>
    <row r="25" spans="1:7">
      <c r="A25" t="s">
        <v>59</v>
      </c>
      <c r="C25" s="28">
        <v>157</v>
      </c>
      <c r="D25" s="28">
        <v>107</v>
      </c>
      <c r="E25" s="28">
        <v>21</v>
      </c>
      <c r="F25" s="28"/>
      <c r="G25" s="28">
        <f t="shared" si="0"/>
        <v>285</v>
      </c>
    </row>
    <row r="26" spans="1:7">
      <c r="A26" t="s">
        <v>108</v>
      </c>
      <c r="C26" s="28">
        <v>546</v>
      </c>
      <c r="D26" s="28">
        <v>233</v>
      </c>
      <c r="E26" s="28">
        <v>72</v>
      </c>
      <c r="F26" s="28"/>
      <c r="G26" s="28">
        <f t="shared" si="0"/>
        <v>851</v>
      </c>
    </row>
    <row r="27" spans="1:7">
      <c r="A27" t="s">
        <v>108</v>
      </c>
      <c r="C27" s="28">
        <v>220</v>
      </c>
      <c r="D27" s="28">
        <v>69</v>
      </c>
      <c r="E27" s="28">
        <v>20</v>
      </c>
      <c r="F27" s="28"/>
      <c r="G27" s="28">
        <f t="shared" si="0"/>
        <v>309</v>
      </c>
    </row>
    <row r="28" spans="1:7">
      <c r="A28" s="9" t="s">
        <v>173</v>
      </c>
      <c r="C28" s="28">
        <v>42</v>
      </c>
      <c r="D28" s="28">
        <v>50</v>
      </c>
      <c r="E28" s="28">
        <v>31</v>
      </c>
      <c r="F28" s="28"/>
      <c r="G28" s="28">
        <f t="shared" si="0"/>
        <v>123</v>
      </c>
    </row>
    <row r="29" spans="1:7">
      <c r="A29" t="s">
        <v>109</v>
      </c>
      <c r="C29" s="28">
        <v>493</v>
      </c>
      <c r="D29" s="28">
        <v>60</v>
      </c>
      <c r="E29" s="28">
        <v>13</v>
      </c>
      <c r="F29" s="28"/>
      <c r="G29" s="28">
        <f t="shared" si="0"/>
        <v>566</v>
      </c>
    </row>
    <row r="30" spans="1:7">
      <c r="A30" t="s">
        <v>56</v>
      </c>
      <c r="C30" s="28">
        <v>193</v>
      </c>
      <c r="D30" s="28">
        <v>372</v>
      </c>
      <c r="E30" s="28">
        <v>19</v>
      </c>
      <c r="F30" s="28"/>
      <c r="G30" s="28">
        <f t="shared" si="0"/>
        <v>584</v>
      </c>
    </row>
    <row r="31" spans="1:7">
      <c r="A31" t="s">
        <v>110</v>
      </c>
      <c r="C31" s="28">
        <v>136</v>
      </c>
      <c r="D31" s="28">
        <v>218</v>
      </c>
      <c r="E31" s="28">
        <v>157</v>
      </c>
      <c r="F31" s="28"/>
      <c r="G31" s="28">
        <f t="shared" si="0"/>
        <v>511</v>
      </c>
    </row>
    <row r="32" spans="1:7">
      <c r="A32" t="s">
        <v>111</v>
      </c>
      <c r="C32" s="28">
        <v>214</v>
      </c>
      <c r="D32" s="28">
        <v>145</v>
      </c>
      <c r="E32" s="28">
        <v>105</v>
      </c>
      <c r="F32" s="28"/>
      <c r="G32" s="28">
        <f t="shared" si="0"/>
        <v>464</v>
      </c>
    </row>
    <row r="33" spans="1:7">
      <c r="A33" t="s">
        <v>112</v>
      </c>
      <c r="C33" s="28">
        <v>301</v>
      </c>
      <c r="D33" s="28">
        <v>220</v>
      </c>
      <c r="E33" s="28">
        <v>149</v>
      </c>
      <c r="F33" s="28"/>
      <c r="G33" s="28">
        <f t="shared" si="0"/>
        <v>670</v>
      </c>
    </row>
    <row r="34" spans="1:7">
      <c r="A34" t="s">
        <v>1088</v>
      </c>
      <c r="C34" s="28">
        <v>85</v>
      </c>
      <c r="D34" s="28">
        <v>170</v>
      </c>
      <c r="E34" s="28">
        <v>110</v>
      </c>
      <c r="F34" s="28"/>
      <c r="G34" s="28">
        <f t="shared" si="0"/>
        <v>365</v>
      </c>
    </row>
    <row r="35" spans="1:7">
      <c r="A35" t="s">
        <v>60</v>
      </c>
      <c r="C35" s="28">
        <v>128</v>
      </c>
      <c r="D35" s="28">
        <v>199</v>
      </c>
      <c r="E35" s="28">
        <v>89</v>
      </c>
      <c r="F35" s="28"/>
      <c r="G35" s="28">
        <f t="shared" si="0"/>
        <v>416</v>
      </c>
    </row>
    <row r="36" spans="1:7">
      <c r="A36" t="s">
        <v>208</v>
      </c>
      <c r="C36" s="28">
        <v>575</v>
      </c>
      <c r="D36" s="28">
        <v>34</v>
      </c>
      <c r="E36" s="28">
        <v>13</v>
      </c>
      <c r="F36" s="28"/>
      <c r="G36" s="28">
        <f t="shared" si="0"/>
        <v>622</v>
      </c>
    </row>
    <row r="37" spans="1:7">
      <c r="A37" t="s">
        <v>166</v>
      </c>
      <c r="C37" s="28">
        <v>107</v>
      </c>
      <c r="D37" s="28">
        <v>250</v>
      </c>
      <c r="E37" s="28">
        <v>166</v>
      </c>
      <c r="F37" s="28"/>
      <c r="G37" s="28">
        <f t="shared" si="0"/>
        <v>523</v>
      </c>
    </row>
    <row r="38" spans="1:7">
      <c r="A38" t="s">
        <v>61</v>
      </c>
      <c r="C38" s="28">
        <v>108</v>
      </c>
      <c r="D38" s="28">
        <v>310</v>
      </c>
      <c r="E38" s="28">
        <v>113</v>
      </c>
      <c r="F38" s="28"/>
      <c r="G38" s="28">
        <f t="shared" si="0"/>
        <v>531</v>
      </c>
    </row>
    <row r="39" spans="1:7">
      <c r="A39" t="s">
        <v>81</v>
      </c>
      <c r="C39" s="28">
        <v>364</v>
      </c>
      <c r="D39" s="28">
        <v>799</v>
      </c>
      <c r="E39" s="28">
        <v>250</v>
      </c>
      <c r="F39" s="28"/>
      <c r="G39" s="28">
        <f t="shared" si="0"/>
        <v>1413</v>
      </c>
    </row>
    <row r="40" spans="1:7">
      <c r="A40" t="s">
        <v>113</v>
      </c>
      <c r="C40" s="28">
        <v>106</v>
      </c>
      <c r="D40" s="28">
        <v>98</v>
      </c>
      <c r="E40" s="28">
        <v>16</v>
      </c>
      <c r="F40" s="28"/>
      <c r="G40" s="28">
        <f t="shared" si="0"/>
        <v>220</v>
      </c>
    </row>
    <row r="41" spans="1:7">
      <c r="A41" t="s">
        <v>114</v>
      </c>
      <c r="C41" s="28">
        <v>157</v>
      </c>
      <c r="D41" s="28">
        <v>124</v>
      </c>
      <c r="E41" s="28">
        <v>55</v>
      </c>
      <c r="F41" s="28"/>
      <c r="G41" s="28">
        <f t="shared" si="0"/>
        <v>336</v>
      </c>
    </row>
    <row r="42" spans="1:7">
      <c r="A42" t="s">
        <v>85</v>
      </c>
      <c r="C42" s="28">
        <v>331</v>
      </c>
      <c r="D42" s="28">
        <v>215</v>
      </c>
      <c r="E42" s="28">
        <v>245</v>
      </c>
      <c r="F42" s="28"/>
      <c r="G42" s="28">
        <f t="shared" si="0"/>
        <v>791</v>
      </c>
    </row>
    <row r="43" spans="1:7">
      <c r="A43" t="s">
        <v>174</v>
      </c>
      <c r="C43" s="28">
        <v>180</v>
      </c>
      <c r="D43" s="28">
        <v>339</v>
      </c>
      <c r="E43" s="28">
        <v>49</v>
      </c>
      <c r="F43" s="28"/>
      <c r="G43" s="28">
        <f t="shared" si="0"/>
        <v>568</v>
      </c>
    </row>
    <row r="44" spans="1:7">
      <c r="A44" t="s">
        <v>115</v>
      </c>
      <c r="C44" s="28">
        <v>60</v>
      </c>
      <c r="D44" s="28">
        <v>253</v>
      </c>
      <c r="E44" s="28">
        <v>41</v>
      </c>
      <c r="F44" s="28"/>
      <c r="G44" s="28">
        <f t="shared" si="0"/>
        <v>354</v>
      </c>
    </row>
    <row r="45" spans="1:7">
      <c r="A45" t="s">
        <v>175</v>
      </c>
      <c r="C45" s="28">
        <v>187</v>
      </c>
      <c r="D45" s="28">
        <v>264</v>
      </c>
      <c r="E45" s="28">
        <v>243</v>
      </c>
      <c r="F45" s="28"/>
      <c r="G45" s="28">
        <f t="shared" si="0"/>
        <v>694</v>
      </c>
    </row>
    <row r="46" spans="1:7">
      <c r="A46" t="s">
        <v>116</v>
      </c>
      <c r="C46" s="28">
        <v>105</v>
      </c>
      <c r="D46" s="28">
        <v>63</v>
      </c>
      <c r="E46" s="28">
        <v>61</v>
      </c>
      <c r="F46" s="28"/>
      <c r="G46" s="28">
        <f t="shared" si="0"/>
        <v>229</v>
      </c>
    </row>
    <row r="47" spans="1:7">
      <c r="A47" t="s">
        <v>176</v>
      </c>
      <c r="C47" s="28">
        <v>154</v>
      </c>
      <c r="D47" s="28">
        <v>233</v>
      </c>
      <c r="E47" s="28">
        <v>146</v>
      </c>
      <c r="F47" s="28"/>
      <c r="G47" s="28">
        <f t="shared" si="0"/>
        <v>533</v>
      </c>
    </row>
    <row r="48" spans="1:7">
      <c r="A48" t="s">
        <v>177</v>
      </c>
      <c r="C48" s="28">
        <v>82</v>
      </c>
      <c r="D48" s="28">
        <v>59</v>
      </c>
      <c r="E48" s="28">
        <v>60</v>
      </c>
      <c r="F48" s="28"/>
      <c r="G48" s="28">
        <f t="shared" si="0"/>
        <v>201</v>
      </c>
    </row>
    <row r="49" spans="1:7">
      <c r="A49" t="s">
        <v>233</v>
      </c>
      <c r="C49" s="28">
        <v>422</v>
      </c>
      <c r="D49" s="28">
        <v>796</v>
      </c>
      <c r="E49" s="28">
        <v>138</v>
      </c>
      <c r="F49" s="28"/>
      <c r="G49" s="28">
        <f t="shared" si="0"/>
        <v>1356</v>
      </c>
    </row>
    <row r="50" spans="1:7">
      <c r="A50" t="s">
        <v>233</v>
      </c>
      <c r="C50" s="28">
        <v>686</v>
      </c>
      <c r="D50" s="28">
        <v>226</v>
      </c>
      <c r="E50" s="28">
        <v>33</v>
      </c>
      <c r="F50" s="28"/>
      <c r="G50" s="28">
        <f t="shared" si="0"/>
        <v>945</v>
      </c>
    </row>
    <row r="51" spans="1:7">
      <c r="A51" t="s">
        <v>171</v>
      </c>
      <c r="C51" s="28">
        <v>33</v>
      </c>
      <c r="D51" s="28">
        <v>43</v>
      </c>
      <c r="E51" s="28">
        <v>20</v>
      </c>
      <c r="F51" s="28"/>
      <c r="G51" s="28">
        <f t="shared" si="0"/>
        <v>96</v>
      </c>
    </row>
    <row r="52" spans="1:7">
      <c r="A52" t="s">
        <v>220</v>
      </c>
      <c r="C52" s="28">
        <v>141</v>
      </c>
      <c r="D52" s="28">
        <v>42</v>
      </c>
      <c r="E52" s="28">
        <v>11</v>
      </c>
      <c r="F52" s="28"/>
      <c r="G52" s="28">
        <f t="shared" si="0"/>
        <v>194</v>
      </c>
    </row>
    <row r="53" spans="1:7">
      <c r="A53" t="s">
        <v>178</v>
      </c>
      <c r="C53" s="28">
        <v>134</v>
      </c>
      <c r="D53" s="28">
        <v>215</v>
      </c>
      <c r="E53" s="28">
        <v>236</v>
      </c>
      <c r="F53" s="28"/>
      <c r="G53" s="28">
        <f t="shared" si="0"/>
        <v>585</v>
      </c>
    </row>
    <row r="54" spans="1:7">
      <c r="A54" t="s">
        <v>179</v>
      </c>
      <c r="C54" s="28">
        <v>187</v>
      </c>
      <c r="D54" s="28">
        <v>74</v>
      </c>
      <c r="E54" s="28">
        <v>39</v>
      </c>
      <c r="F54" s="28"/>
      <c r="G54" s="28">
        <f t="shared" si="0"/>
        <v>300</v>
      </c>
    </row>
    <row r="55" spans="1:7">
      <c r="A55" t="s">
        <v>209</v>
      </c>
      <c r="C55" s="28">
        <v>287</v>
      </c>
      <c r="D55" s="28">
        <v>97</v>
      </c>
      <c r="E55" s="28">
        <v>35</v>
      </c>
      <c r="F55" s="28"/>
      <c r="G55" s="28">
        <f t="shared" si="0"/>
        <v>419</v>
      </c>
    </row>
    <row r="56" spans="1:7">
      <c r="A56" t="s">
        <v>1001</v>
      </c>
      <c r="C56" s="28">
        <v>1217</v>
      </c>
      <c r="D56" s="28">
        <v>249</v>
      </c>
      <c r="E56" s="28">
        <v>80</v>
      </c>
      <c r="F56" s="28"/>
      <c r="G56" s="28">
        <f t="shared" si="0"/>
        <v>1546</v>
      </c>
    </row>
    <row r="57" spans="1:7">
      <c r="A57" t="s">
        <v>180</v>
      </c>
      <c r="C57" s="28">
        <v>112</v>
      </c>
      <c r="D57" s="28">
        <v>282</v>
      </c>
      <c r="E57" s="28">
        <v>81</v>
      </c>
      <c r="F57" s="28"/>
      <c r="G57" s="28">
        <f t="shared" si="0"/>
        <v>475</v>
      </c>
    </row>
    <row r="58" spans="1:7">
      <c r="A58" t="s">
        <v>210</v>
      </c>
      <c r="C58" s="28">
        <v>93</v>
      </c>
      <c r="D58" s="28">
        <v>327</v>
      </c>
      <c r="E58" s="28">
        <v>79</v>
      </c>
      <c r="F58" s="28"/>
      <c r="G58" s="28">
        <f t="shared" si="0"/>
        <v>499</v>
      </c>
    </row>
    <row r="59" spans="1:7">
      <c r="A59" t="s">
        <v>117</v>
      </c>
      <c r="C59" s="28">
        <v>743</v>
      </c>
      <c r="D59" s="28">
        <v>214</v>
      </c>
      <c r="E59" s="28">
        <v>47</v>
      </c>
      <c r="F59" s="28"/>
      <c r="G59" s="28">
        <f t="shared" si="0"/>
        <v>1004</v>
      </c>
    </row>
    <row r="60" spans="1:7">
      <c r="A60" t="s">
        <v>89</v>
      </c>
      <c r="C60" s="28">
        <v>152</v>
      </c>
      <c r="D60" s="28">
        <v>293</v>
      </c>
      <c r="E60" s="28">
        <v>30</v>
      </c>
      <c r="F60" s="28"/>
      <c r="G60" s="28">
        <f t="shared" si="0"/>
        <v>475</v>
      </c>
    </row>
    <row r="61" spans="1:7">
      <c r="A61" t="s">
        <v>181</v>
      </c>
      <c r="C61" s="28">
        <v>108</v>
      </c>
      <c r="D61" s="28">
        <v>256</v>
      </c>
      <c r="E61" s="28">
        <v>28</v>
      </c>
      <c r="F61" s="28"/>
      <c r="G61" s="28">
        <f t="shared" si="0"/>
        <v>392</v>
      </c>
    </row>
    <row r="62" spans="1:7">
      <c r="A62" t="s">
        <v>211</v>
      </c>
      <c r="C62" s="28">
        <v>90</v>
      </c>
      <c r="D62" s="28">
        <v>194</v>
      </c>
      <c r="E62" s="28">
        <v>90</v>
      </c>
      <c r="F62" s="28"/>
      <c r="G62" s="28">
        <f t="shared" si="0"/>
        <v>374</v>
      </c>
    </row>
    <row r="63" spans="1:7">
      <c r="A63" t="s">
        <v>223</v>
      </c>
      <c r="C63" s="28">
        <v>250</v>
      </c>
      <c r="D63" s="28">
        <v>165</v>
      </c>
      <c r="E63" s="28">
        <v>100</v>
      </c>
      <c r="F63" s="28"/>
      <c r="G63" s="28">
        <f t="shared" si="0"/>
        <v>515</v>
      </c>
    </row>
    <row r="64" spans="1:7">
      <c r="A64" t="s">
        <v>182</v>
      </c>
      <c r="C64" s="28">
        <v>193</v>
      </c>
      <c r="D64" s="28">
        <v>146</v>
      </c>
      <c r="E64" s="28">
        <v>96</v>
      </c>
      <c r="F64" s="28"/>
      <c r="G64" s="28">
        <f t="shared" si="0"/>
        <v>435</v>
      </c>
    </row>
    <row r="65" spans="1:7">
      <c r="A65" t="s">
        <v>62</v>
      </c>
      <c r="C65" s="28">
        <v>243</v>
      </c>
      <c r="D65" s="28">
        <v>57</v>
      </c>
      <c r="E65" s="28">
        <v>97</v>
      </c>
      <c r="F65" s="28"/>
      <c r="G65" s="28">
        <f t="shared" si="0"/>
        <v>397</v>
      </c>
    </row>
    <row r="66" spans="1:7">
      <c r="A66" t="s">
        <v>118</v>
      </c>
      <c r="C66" s="28">
        <v>124</v>
      </c>
      <c r="D66" s="28">
        <v>167</v>
      </c>
      <c r="E66" s="28">
        <v>60</v>
      </c>
      <c r="F66" s="28"/>
      <c r="G66" s="28">
        <f t="shared" si="0"/>
        <v>351</v>
      </c>
    </row>
    <row r="67" spans="1:7">
      <c r="A67" t="s">
        <v>51</v>
      </c>
      <c r="C67" s="28">
        <v>784</v>
      </c>
      <c r="D67" s="28">
        <v>576</v>
      </c>
      <c r="E67" s="28">
        <v>59</v>
      </c>
      <c r="F67" s="28"/>
      <c r="G67" s="28">
        <f t="shared" si="0"/>
        <v>1419</v>
      </c>
    </row>
    <row r="68" spans="1:7">
      <c r="A68" t="s">
        <v>47</v>
      </c>
      <c r="C68" s="28">
        <v>510</v>
      </c>
      <c r="D68" s="28">
        <v>152</v>
      </c>
      <c r="E68" s="28">
        <v>40</v>
      </c>
      <c r="F68" s="28"/>
      <c r="G68" s="28">
        <f t="shared" ref="G68:G131" si="1">SUM(C68:E68)</f>
        <v>702</v>
      </c>
    </row>
    <row r="69" spans="1:7">
      <c r="A69" t="s">
        <v>47</v>
      </c>
      <c r="C69" s="28">
        <v>399</v>
      </c>
      <c r="D69" s="28">
        <v>68</v>
      </c>
      <c r="E69" s="28">
        <v>26</v>
      </c>
      <c r="F69" s="28"/>
      <c r="G69" s="28">
        <f t="shared" si="1"/>
        <v>493</v>
      </c>
    </row>
    <row r="70" spans="1:7">
      <c r="A70" t="s">
        <v>119</v>
      </c>
      <c r="C70" s="28">
        <v>172</v>
      </c>
      <c r="D70" s="28">
        <v>229</v>
      </c>
      <c r="E70" s="28">
        <v>54</v>
      </c>
      <c r="F70" s="28"/>
      <c r="G70" s="28">
        <f t="shared" si="1"/>
        <v>455</v>
      </c>
    </row>
    <row r="71" spans="1:7">
      <c r="A71" t="s">
        <v>120</v>
      </c>
      <c r="C71" s="28">
        <v>164</v>
      </c>
      <c r="D71" s="28">
        <v>182</v>
      </c>
      <c r="E71" s="28">
        <v>181</v>
      </c>
      <c r="F71" s="28"/>
      <c r="G71" s="28">
        <f t="shared" si="1"/>
        <v>527</v>
      </c>
    </row>
    <row r="72" spans="1:7">
      <c r="A72" t="s">
        <v>231</v>
      </c>
      <c r="C72" s="28">
        <v>174</v>
      </c>
      <c r="D72" s="28">
        <v>237</v>
      </c>
      <c r="E72" s="28">
        <v>37</v>
      </c>
      <c r="F72" s="28"/>
      <c r="G72" s="28">
        <f t="shared" si="1"/>
        <v>448</v>
      </c>
    </row>
    <row r="73" spans="1:7">
      <c r="A73" t="s">
        <v>228</v>
      </c>
      <c r="C73" s="28">
        <v>398</v>
      </c>
      <c r="D73" s="28">
        <v>229</v>
      </c>
      <c r="E73" s="28">
        <v>24</v>
      </c>
      <c r="F73" s="28"/>
      <c r="G73" s="28">
        <f t="shared" si="1"/>
        <v>651</v>
      </c>
    </row>
    <row r="74" spans="1:7">
      <c r="A74" t="s">
        <v>228</v>
      </c>
      <c r="C74" s="28">
        <v>257</v>
      </c>
      <c r="D74" s="28">
        <v>1060</v>
      </c>
      <c r="E74" s="28">
        <v>577</v>
      </c>
      <c r="F74" s="28"/>
      <c r="G74" s="28">
        <f t="shared" si="1"/>
        <v>1894</v>
      </c>
    </row>
    <row r="75" spans="1:7">
      <c r="A75" t="s">
        <v>96</v>
      </c>
      <c r="C75" s="28">
        <v>191</v>
      </c>
      <c r="D75" s="28">
        <v>310</v>
      </c>
      <c r="E75" s="28">
        <v>102</v>
      </c>
      <c r="F75" s="28"/>
      <c r="G75" s="28">
        <f t="shared" si="1"/>
        <v>603</v>
      </c>
    </row>
    <row r="76" spans="1:7">
      <c r="A76" t="s">
        <v>121</v>
      </c>
      <c r="C76" s="28">
        <v>174</v>
      </c>
      <c r="D76" s="28">
        <v>252</v>
      </c>
      <c r="E76" s="28">
        <v>57</v>
      </c>
      <c r="F76" s="28"/>
      <c r="G76" s="28">
        <f t="shared" si="1"/>
        <v>483</v>
      </c>
    </row>
    <row r="77" spans="1:7">
      <c r="A77" t="s">
        <v>93</v>
      </c>
      <c r="C77" s="28">
        <v>287</v>
      </c>
      <c r="D77" s="28">
        <v>382</v>
      </c>
      <c r="E77" s="28">
        <v>41</v>
      </c>
      <c r="F77" s="28"/>
      <c r="G77" s="28">
        <f t="shared" si="1"/>
        <v>710</v>
      </c>
    </row>
    <row r="78" spans="1:7">
      <c r="A78" t="s">
        <v>93</v>
      </c>
      <c r="C78" s="28">
        <v>362</v>
      </c>
      <c r="D78" s="28">
        <v>400</v>
      </c>
      <c r="E78" s="28">
        <v>51</v>
      </c>
      <c r="F78" s="28"/>
      <c r="G78" s="28">
        <f t="shared" si="1"/>
        <v>813</v>
      </c>
    </row>
    <row r="79" spans="1:7">
      <c r="A79" t="s">
        <v>122</v>
      </c>
      <c r="C79" s="28">
        <v>227</v>
      </c>
      <c r="D79" s="28">
        <v>448</v>
      </c>
      <c r="E79" s="28">
        <v>148</v>
      </c>
      <c r="F79" s="28"/>
      <c r="G79" s="28">
        <f t="shared" si="1"/>
        <v>823</v>
      </c>
    </row>
    <row r="80" spans="1:7">
      <c r="A80" t="s">
        <v>63</v>
      </c>
      <c r="C80" s="28">
        <v>356</v>
      </c>
      <c r="D80" s="28">
        <v>417</v>
      </c>
      <c r="E80" s="28">
        <v>98</v>
      </c>
      <c r="F80" s="28"/>
      <c r="G80" s="28">
        <f t="shared" si="1"/>
        <v>871</v>
      </c>
    </row>
    <row r="81" spans="1:7">
      <c r="A81" t="s">
        <v>64</v>
      </c>
      <c r="C81" s="28">
        <v>72</v>
      </c>
      <c r="D81" s="28">
        <v>142</v>
      </c>
      <c r="E81" s="28">
        <v>163</v>
      </c>
      <c r="F81" s="28"/>
      <c r="G81" s="28">
        <f t="shared" si="1"/>
        <v>377</v>
      </c>
    </row>
    <row r="82" spans="1:7">
      <c r="A82" t="s">
        <v>123</v>
      </c>
      <c r="C82" s="28">
        <v>321</v>
      </c>
      <c r="D82" s="28">
        <v>348</v>
      </c>
      <c r="E82" s="28">
        <v>108</v>
      </c>
      <c r="F82" s="28"/>
      <c r="G82" s="28">
        <f t="shared" si="1"/>
        <v>777</v>
      </c>
    </row>
    <row r="83" spans="1:7">
      <c r="A83" t="s">
        <v>124</v>
      </c>
      <c r="C83" s="28">
        <v>338</v>
      </c>
      <c r="D83" s="28">
        <v>139</v>
      </c>
      <c r="E83" s="28">
        <v>227</v>
      </c>
      <c r="F83" s="28"/>
      <c r="G83" s="28">
        <f t="shared" si="1"/>
        <v>704</v>
      </c>
    </row>
    <row r="84" spans="1:7">
      <c r="A84" t="s">
        <v>888</v>
      </c>
      <c r="C84" s="28">
        <v>984</v>
      </c>
      <c r="D84" s="28">
        <v>1036</v>
      </c>
      <c r="E84" s="28">
        <v>149</v>
      </c>
      <c r="F84" s="28"/>
      <c r="G84" s="28">
        <f t="shared" si="1"/>
        <v>2169</v>
      </c>
    </row>
    <row r="85" spans="1:7">
      <c r="A85" t="s">
        <v>183</v>
      </c>
      <c r="C85" s="28">
        <v>229</v>
      </c>
      <c r="D85" s="28">
        <v>68</v>
      </c>
      <c r="E85" s="28">
        <v>47</v>
      </c>
      <c r="F85" s="28"/>
      <c r="G85" s="28">
        <f t="shared" si="1"/>
        <v>344</v>
      </c>
    </row>
    <row r="86" spans="1:7">
      <c r="A86" t="s">
        <v>184</v>
      </c>
      <c r="C86" s="28">
        <v>204</v>
      </c>
      <c r="D86" s="28">
        <v>88</v>
      </c>
      <c r="E86" s="28">
        <v>9</v>
      </c>
      <c r="F86" s="28"/>
      <c r="G86" s="28">
        <f t="shared" si="1"/>
        <v>301</v>
      </c>
    </row>
    <row r="87" spans="1:7">
      <c r="A87" t="s">
        <v>125</v>
      </c>
      <c r="C87" s="28">
        <v>77</v>
      </c>
      <c r="D87" s="28">
        <v>127</v>
      </c>
      <c r="E87" s="28">
        <v>176</v>
      </c>
      <c r="F87" s="28"/>
      <c r="G87" s="28">
        <f t="shared" si="1"/>
        <v>380</v>
      </c>
    </row>
    <row r="88" spans="1:7">
      <c r="A88" t="s">
        <v>185</v>
      </c>
      <c r="C88" s="28">
        <v>158</v>
      </c>
      <c r="D88" s="28">
        <v>1538</v>
      </c>
      <c r="E88" s="28">
        <v>152</v>
      </c>
      <c r="F88" s="28"/>
      <c r="G88" s="28">
        <f t="shared" si="1"/>
        <v>1848</v>
      </c>
    </row>
    <row r="89" spans="1:7">
      <c r="A89" t="s">
        <v>65</v>
      </c>
      <c r="C89" s="28">
        <v>136</v>
      </c>
      <c r="D89" s="28">
        <v>254</v>
      </c>
      <c r="E89" s="28">
        <v>301</v>
      </c>
      <c r="F89" s="28"/>
      <c r="G89" s="28">
        <f t="shared" si="1"/>
        <v>691</v>
      </c>
    </row>
    <row r="90" spans="1:7">
      <c r="A90" t="s">
        <v>126</v>
      </c>
      <c r="C90" s="28">
        <v>77</v>
      </c>
      <c r="D90" s="28">
        <v>160</v>
      </c>
      <c r="E90" s="28">
        <v>194</v>
      </c>
      <c r="F90" s="28"/>
      <c r="G90" s="28">
        <f t="shared" si="1"/>
        <v>431</v>
      </c>
    </row>
    <row r="91" spans="1:7">
      <c r="A91" t="s">
        <v>126</v>
      </c>
      <c r="C91" s="28">
        <v>144</v>
      </c>
      <c r="D91" s="28">
        <v>463</v>
      </c>
      <c r="E91" s="28">
        <v>289</v>
      </c>
      <c r="F91" s="28"/>
      <c r="G91" s="28">
        <f t="shared" si="1"/>
        <v>896</v>
      </c>
    </row>
    <row r="92" spans="1:7">
      <c r="A92" t="s">
        <v>126</v>
      </c>
      <c r="C92" s="28">
        <v>158</v>
      </c>
      <c r="D92" s="28">
        <v>118</v>
      </c>
      <c r="E92" s="28">
        <v>85</v>
      </c>
      <c r="F92" s="28"/>
      <c r="G92" s="28">
        <f t="shared" si="1"/>
        <v>361</v>
      </c>
    </row>
    <row r="93" spans="1:7">
      <c r="A93" t="s">
        <v>86</v>
      </c>
      <c r="C93" s="28">
        <v>92</v>
      </c>
      <c r="D93" s="28">
        <v>121</v>
      </c>
      <c r="E93" s="28">
        <v>167</v>
      </c>
      <c r="F93" s="28"/>
      <c r="G93" s="28">
        <f t="shared" si="1"/>
        <v>380</v>
      </c>
    </row>
    <row r="94" spans="1:7">
      <c r="A94" t="s">
        <v>127</v>
      </c>
      <c r="C94" s="28">
        <v>246</v>
      </c>
      <c r="D94" s="28">
        <v>106</v>
      </c>
      <c r="E94" s="28">
        <v>12</v>
      </c>
      <c r="F94" s="28"/>
      <c r="G94" s="28">
        <f t="shared" si="1"/>
        <v>364</v>
      </c>
    </row>
    <row r="95" spans="1:7">
      <c r="A95" t="s">
        <v>841</v>
      </c>
      <c r="C95" s="28">
        <v>390</v>
      </c>
      <c r="D95" s="28">
        <v>281</v>
      </c>
      <c r="E95" s="28">
        <v>72</v>
      </c>
      <c r="F95" s="28"/>
      <c r="G95" s="28">
        <f t="shared" si="1"/>
        <v>743</v>
      </c>
    </row>
    <row r="96" spans="1:7">
      <c r="A96" t="s">
        <v>97</v>
      </c>
      <c r="C96" s="28">
        <v>83</v>
      </c>
      <c r="D96" s="28">
        <v>444</v>
      </c>
      <c r="E96" s="28">
        <v>163</v>
      </c>
      <c r="F96" s="28"/>
      <c r="G96" s="28">
        <f t="shared" si="1"/>
        <v>690</v>
      </c>
    </row>
    <row r="97" spans="1:7">
      <c r="A97" t="s">
        <v>186</v>
      </c>
      <c r="C97" s="28">
        <v>88</v>
      </c>
      <c r="D97" s="28">
        <v>140</v>
      </c>
      <c r="E97" s="28">
        <v>94</v>
      </c>
      <c r="F97" s="28"/>
      <c r="G97" s="28">
        <f t="shared" si="1"/>
        <v>322</v>
      </c>
    </row>
    <row r="98" spans="1:7">
      <c r="A98" t="s">
        <v>53</v>
      </c>
      <c r="C98" s="28">
        <v>490</v>
      </c>
      <c r="D98" s="28">
        <v>743</v>
      </c>
      <c r="E98" s="28">
        <v>193</v>
      </c>
      <c r="F98" s="28"/>
      <c r="G98" s="28">
        <f t="shared" si="1"/>
        <v>1426</v>
      </c>
    </row>
    <row r="99" spans="1:7">
      <c r="A99" t="s">
        <v>187</v>
      </c>
      <c r="C99" s="28">
        <v>134</v>
      </c>
      <c r="D99" s="28">
        <v>85</v>
      </c>
      <c r="E99" s="28">
        <v>21</v>
      </c>
      <c r="F99" s="28"/>
      <c r="G99" s="28">
        <f t="shared" si="1"/>
        <v>240</v>
      </c>
    </row>
    <row r="100" spans="1:7">
      <c r="A100" t="s">
        <v>128</v>
      </c>
      <c r="C100" s="28">
        <v>91</v>
      </c>
      <c r="D100" s="28">
        <v>53</v>
      </c>
      <c r="E100" s="28">
        <v>57</v>
      </c>
      <c r="F100" s="28"/>
      <c r="G100" s="28">
        <f t="shared" si="1"/>
        <v>201</v>
      </c>
    </row>
    <row r="101" spans="1:7">
      <c r="A101" t="s">
        <v>128</v>
      </c>
      <c r="C101" s="28">
        <v>232</v>
      </c>
      <c r="D101" s="28">
        <v>284</v>
      </c>
      <c r="E101" s="28">
        <v>139</v>
      </c>
      <c r="F101" s="28"/>
      <c r="G101" s="28">
        <f t="shared" si="1"/>
        <v>655</v>
      </c>
    </row>
    <row r="102" spans="1:7">
      <c r="A102" t="s">
        <v>188</v>
      </c>
      <c r="C102" s="28">
        <v>269</v>
      </c>
      <c r="D102" s="28">
        <v>103</v>
      </c>
      <c r="E102" s="28">
        <v>9</v>
      </c>
      <c r="F102" s="28"/>
      <c r="G102" s="28">
        <f t="shared" si="1"/>
        <v>381</v>
      </c>
    </row>
    <row r="103" spans="1:7">
      <c r="A103" t="s">
        <v>66</v>
      </c>
      <c r="C103" s="28">
        <v>210</v>
      </c>
      <c r="D103" s="28">
        <v>254</v>
      </c>
      <c r="E103" s="28">
        <v>56</v>
      </c>
      <c r="F103" s="28"/>
      <c r="G103" s="28">
        <f t="shared" si="1"/>
        <v>520</v>
      </c>
    </row>
    <row r="104" spans="1:7">
      <c r="A104" t="s">
        <v>129</v>
      </c>
      <c r="C104" s="28">
        <v>242</v>
      </c>
      <c r="D104" s="28">
        <v>98</v>
      </c>
      <c r="E104" s="28">
        <v>51</v>
      </c>
      <c r="F104" s="28"/>
      <c r="G104" s="28">
        <f t="shared" si="1"/>
        <v>391</v>
      </c>
    </row>
    <row r="105" spans="1:7">
      <c r="A105" t="s">
        <v>94</v>
      </c>
      <c r="C105" s="28">
        <v>280</v>
      </c>
      <c r="D105" s="28">
        <v>274</v>
      </c>
      <c r="E105" s="28">
        <v>75</v>
      </c>
      <c r="F105" s="28"/>
      <c r="G105" s="28">
        <f t="shared" si="1"/>
        <v>629</v>
      </c>
    </row>
    <row r="106" spans="1:7">
      <c r="A106" t="s">
        <v>212</v>
      </c>
      <c r="C106" s="28">
        <v>116</v>
      </c>
      <c r="D106" s="28">
        <v>75</v>
      </c>
      <c r="E106" s="28">
        <v>27</v>
      </c>
      <c r="F106" s="28"/>
      <c r="G106" s="28">
        <f t="shared" si="1"/>
        <v>218</v>
      </c>
    </row>
    <row r="107" spans="1:7">
      <c r="A107" t="s">
        <v>48</v>
      </c>
      <c r="C107" s="28">
        <v>384</v>
      </c>
      <c r="D107" s="28">
        <v>329</v>
      </c>
      <c r="E107" s="28">
        <v>19</v>
      </c>
      <c r="F107" s="28"/>
      <c r="G107" s="28">
        <f t="shared" si="1"/>
        <v>732</v>
      </c>
    </row>
    <row r="108" spans="1:7">
      <c r="A108" t="s">
        <v>788</v>
      </c>
      <c r="C108" s="28">
        <v>1748</v>
      </c>
      <c r="D108" s="28">
        <v>246</v>
      </c>
      <c r="E108" s="28">
        <v>9</v>
      </c>
      <c r="F108" s="28"/>
      <c r="G108" s="28">
        <f t="shared" si="1"/>
        <v>2003</v>
      </c>
    </row>
    <row r="109" spans="1:7">
      <c r="A109" t="s">
        <v>130</v>
      </c>
      <c r="C109" s="28">
        <v>157</v>
      </c>
      <c r="D109" s="28">
        <v>299</v>
      </c>
      <c r="E109" s="28">
        <v>160</v>
      </c>
      <c r="F109" s="28"/>
      <c r="G109" s="28">
        <f t="shared" si="1"/>
        <v>616</v>
      </c>
    </row>
    <row r="110" spans="1:7">
      <c r="A110" t="s">
        <v>131</v>
      </c>
      <c r="C110" s="28">
        <v>152</v>
      </c>
      <c r="D110" s="28">
        <v>273</v>
      </c>
      <c r="E110" s="28">
        <v>88</v>
      </c>
      <c r="F110" s="28"/>
      <c r="G110" s="28">
        <f t="shared" si="1"/>
        <v>513</v>
      </c>
    </row>
    <row r="111" spans="1:7">
      <c r="A111" t="s">
        <v>67</v>
      </c>
      <c r="C111" s="28">
        <v>127</v>
      </c>
      <c r="D111" s="28">
        <v>319</v>
      </c>
      <c r="E111" s="28">
        <v>49</v>
      </c>
      <c r="F111" s="28"/>
      <c r="G111" s="28">
        <f t="shared" si="1"/>
        <v>495</v>
      </c>
    </row>
    <row r="112" spans="1:7">
      <c r="A112" t="s">
        <v>189</v>
      </c>
      <c r="C112" s="28">
        <v>258</v>
      </c>
      <c r="D112" s="28">
        <v>151</v>
      </c>
      <c r="E112" s="28">
        <v>197</v>
      </c>
      <c r="F112" s="28"/>
      <c r="G112" s="28">
        <f t="shared" si="1"/>
        <v>606</v>
      </c>
    </row>
    <row r="113" spans="1:7">
      <c r="A113" t="s">
        <v>190</v>
      </c>
      <c r="C113" s="28">
        <v>95</v>
      </c>
      <c r="D113" s="28">
        <v>188</v>
      </c>
      <c r="E113" s="28">
        <v>91</v>
      </c>
      <c r="F113" s="28"/>
      <c r="G113" s="28">
        <f t="shared" si="1"/>
        <v>374</v>
      </c>
    </row>
    <row r="114" spans="1:7">
      <c r="A114" t="s">
        <v>132</v>
      </c>
      <c r="C114" s="28">
        <v>460</v>
      </c>
      <c r="D114" s="28">
        <v>451</v>
      </c>
      <c r="E114" s="28">
        <v>231</v>
      </c>
      <c r="F114" s="28"/>
      <c r="G114" s="28">
        <f t="shared" si="1"/>
        <v>1142</v>
      </c>
    </row>
    <row r="115" spans="1:7">
      <c r="A115" t="s">
        <v>191</v>
      </c>
      <c r="C115" s="28">
        <v>104</v>
      </c>
      <c r="D115" s="28">
        <v>196</v>
      </c>
      <c r="E115" s="28">
        <v>208</v>
      </c>
      <c r="F115" s="28"/>
      <c r="G115" s="28">
        <f t="shared" si="1"/>
        <v>508</v>
      </c>
    </row>
    <row r="116" spans="1:7">
      <c r="A116" t="s">
        <v>82</v>
      </c>
      <c r="C116" s="28">
        <v>578</v>
      </c>
      <c r="D116" s="28">
        <v>1169</v>
      </c>
      <c r="E116" s="28">
        <v>781</v>
      </c>
      <c r="F116" s="28"/>
      <c r="G116" s="28">
        <f t="shared" si="1"/>
        <v>2528</v>
      </c>
    </row>
    <row r="117" spans="1:7">
      <c r="A117" t="s">
        <v>54</v>
      </c>
      <c r="C117" s="28">
        <v>363</v>
      </c>
      <c r="D117" s="28">
        <v>501</v>
      </c>
      <c r="E117" s="28">
        <v>118</v>
      </c>
      <c r="F117" s="28"/>
      <c r="G117" s="28">
        <f t="shared" si="1"/>
        <v>982</v>
      </c>
    </row>
    <row r="118" spans="1:7">
      <c r="A118" t="s">
        <v>133</v>
      </c>
      <c r="C118" s="28">
        <v>254</v>
      </c>
      <c r="D118" s="28">
        <v>207</v>
      </c>
      <c r="E118" s="28">
        <v>85</v>
      </c>
      <c r="F118" s="28"/>
      <c r="G118" s="28">
        <f t="shared" si="1"/>
        <v>546</v>
      </c>
    </row>
    <row r="119" spans="1:7">
      <c r="A119" t="s">
        <v>134</v>
      </c>
      <c r="C119" s="28">
        <v>258</v>
      </c>
      <c r="D119" s="28">
        <v>83</v>
      </c>
      <c r="E119" s="28">
        <v>12</v>
      </c>
      <c r="F119" s="28"/>
      <c r="G119" s="28">
        <f t="shared" si="1"/>
        <v>353</v>
      </c>
    </row>
    <row r="120" spans="1:7">
      <c r="A120" t="s">
        <v>95</v>
      </c>
      <c r="C120" s="28">
        <v>524</v>
      </c>
      <c r="D120" s="28">
        <v>22</v>
      </c>
      <c r="E120" s="28">
        <v>13</v>
      </c>
      <c r="F120" s="28"/>
      <c r="G120" s="28">
        <f t="shared" si="1"/>
        <v>559</v>
      </c>
    </row>
    <row r="121" spans="1:7">
      <c r="A121" t="s">
        <v>95</v>
      </c>
      <c r="C121" s="28">
        <v>730</v>
      </c>
      <c r="D121" s="28">
        <v>392</v>
      </c>
      <c r="E121" s="28">
        <v>17</v>
      </c>
      <c r="F121" s="28"/>
      <c r="G121" s="28">
        <f t="shared" si="1"/>
        <v>1139</v>
      </c>
    </row>
    <row r="122" spans="1:7">
      <c r="A122" t="s">
        <v>50</v>
      </c>
      <c r="C122" s="28">
        <v>719</v>
      </c>
      <c r="D122" s="28">
        <v>608</v>
      </c>
      <c r="E122" s="28">
        <v>219</v>
      </c>
      <c r="F122" s="28"/>
      <c r="G122" s="28">
        <f t="shared" si="1"/>
        <v>1546</v>
      </c>
    </row>
    <row r="123" spans="1:7">
      <c r="A123" t="s">
        <v>50</v>
      </c>
      <c r="C123" s="28">
        <v>510</v>
      </c>
      <c r="D123" s="28">
        <v>434</v>
      </c>
      <c r="E123" s="28">
        <v>11</v>
      </c>
      <c r="F123" s="28"/>
      <c r="G123" s="28">
        <f t="shared" si="1"/>
        <v>955</v>
      </c>
    </row>
    <row r="124" spans="1:7">
      <c r="A124" t="s">
        <v>135</v>
      </c>
      <c r="C124" s="28">
        <v>101</v>
      </c>
      <c r="D124" s="28">
        <v>29</v>
      </c>
      <c r="E124" s="28">
        <v>18</v>
      </c>
      <c r="F124" s="28"/>
      <c r="G124" s="28">
        <f t="shared" si="1"/>
        <v>148</v>
      </c>
    </row>
    <row r="125" spans="1:7">
      <c r="A125" t="s">
        <v>136</v>
      </c>
      <c r="C125" s="28">
        <v>306</v>
      </c>
      <c r="D125" s="28">
        <v>234</v>
      </c>
      <c r="E125" s="28">
        <v>48</v>
      </c>
      <c r="F125" s="28"/>
      <c r="G125" s="28">
        <f t="shared" si="1"/>
        <v>588</v>
      </c>
    </row>
    <row r="126" spans="1:7">
      <c r="A126" t="s">
        <v>137</v>
      </c>
      <c r="C126" s="28">
        <v>218</v>
      </c>
      <c r="D126" s="28">
        <v>441</v>
      </c>
      <c r="E126" s="28">
        <v>150</v>
      </c>
      <c r="F126" s="28"/>
      <c r="G126" s="28">
        <f t="shared" si="1"/>
        <v>809</v>
      </c>
    </row>
    <row r="127" spans="1:7">
      <c r="A127" t="s">
        <v>138</v>
      </c>
      <c r="C127" s="28">
        <v>163</v>
      </c>
      <c r="D127" s="28">
        <v>84</v>
      </c>
      <c r="E127" s="28">
        <v>46</v>
      </c>
      <c r="F127" s="28"/>
      <c r="G127" s="28">
        <f t="shared" si="1"/>
        <v>293</v>
      </c>
    </row>
    <row r="128" spans="1:7">
      <c r="A128" t="s">
        <v>167</v>
      </c>
      <c r="C128" s="28">
        <v>207</v>
      </c>
      <c r="D128" s="28">
        <v>342</v>
      </c>
      <c r="E128" s="28">
        <v>189</v>
      </c>
      <c r="F128" s="28"/>
      <c r="G128" s="28">
        <f t="shared" si="1"/>
        <v>738</v>
      </c>
    </row>
    <row r="129" spans="1:7">
      <c r="A129" t="s">
        <v>68</v>
      </c>
      <c r="C129" s="28">
        <v>266</v>
      </c>
      <c r="D129" s="28">
        <v>378</v>
      </c>
      <c r="E129" s="28">
        <v>248</v>
      </c>
      <c r="F129" s="28"/>
      <c r="G129" s="28">
        <f t="shared" si="1"/>
        <v>892</v>
      </c>
    </row>
    <row r="130" spans="1:7">
      <c r="A130" t="s">
        <v>49</v>
      </c>
      <c r="C130" s="28">
        <v>305</v>
      </c>
      <c r="D130" s="28">
        <v>682</v>
      </c>
      <c r="E130" s="28">
        <v>89</v>
      </c>
      <c r="F130" s="28"/>
      <c r="G130" s="28">
        <f t="shared" si="1"/>
        <v>1076</v>
      </c>
    </row>
    <row r="131" spans="1:7">
      <c r="A131" t="s">
        <v>139</v>
      </c>
      <c r="C131" s="28">
        <v>359</v>
      </c>
      <c r="D131" s="28">
        <v>388</v>
      </c>
      <c r="E131" s="28">
        <v>34</v>
      </c>
      <c r="F131" s="28"/>
      <c r="G131" s="28">
        <f t="shared" si="1"/>
        <v>781</v>
      </c>
    </row>
    <row r="132" spans="1:7">
      <c r="A132" t="s">
        <v>213</v>
      </c>
      <c r="C132" s="28">
        <v>320</v>
      </c>
      <c r="D132" s="28">
        <v>592</v>
      </c>
      <c r="E132" s="28">
        <v>44</v>
      </c>
      <c r="F132" s="28"/>
      <c r="G132" s="28">
        <f t="shared" ref="G132:G195" si="2">SUM(C132:E132)</f>
        <v>956</v>
      </c>
    </row>
    <row r="133" spans="1:7">
      <c r="A133" t="s">
        <v>140</v>
      </c>
      <c r="C133" s="28">
        <v>531</v>
      </c>
      <c r="D133" s="28">
        <v>328</v>
      </c>
      <c r="E133" s="28">
        <v>76</v>
      </c>
      <c r="F133" s="28"/>
      <c r="G133" s="28">
        <f t="shared" si="2"/>
        <v>935</v>
      </c>
    </row>
    <row r="134" spans="1:7">
      <c r="A134" t="s">
        <v>140</v>
      </c>
      <c r="C134" s="28">
        <v>416</v>
      </c>
      <c r="D134" s="28">
        <v>218</v>
      </c>
      <c r="E134" s="28">
        <v>16</v>
      </c>
      <c r="F134" s="28"/>
      <c r="G134" s="28">
        <f t="shared" si="2"/>
        <v>650</v>
      </c>
    </row>
    <row r="135" spans="1:7">
      <c r="A135" t="s">
        <v>164</v>
      </c>
      <c r="C135" s="28">
        <v>155</v>
      </c>
      <c r="D135" s="28">
        <v>179</v>
      </c>
      <c r="E135" s="28">
        <v>15</v>
      </c>
      <c r="F135" s="28"/>
      <c r="G135" s="28">
        <f t="shared" si="2"/>
        <v>349</v>
      </c>
    </row>
    <row r="136" spans="1:7">
      <c r="A136" t="s">
        <v>192</v>
      </c>
      <c r="C136" s="28">
        <v>145</v>
      </c>
      <c r="D136" s="28">
        <v>178</v>
      </c>
      <c r="E136" s="28">
        <v>98</v>
      </c>
      <c r="F136" s="28"/>
      <c r="G136" s="28">
        <f t="shared" si="2"/>
        <v>421</v>
      </c>
    </row>
    <row r="137" spans="1:7">
      <c r="A137" t="s">
        <v>204</v>
      </c>
      <c r="C137" s="28">
        <v>186</v>
      </c>
      <c r="D137" s="28">
        <v>697</v>
      </c>
      <c r="E137" s="28">
        <v>264</v>
      </c>
      <c r="F137" s="28"/>
      <c r="G137" s="28">
        <f t="shared" si="2"/>
        <v>1147</v>
      </c>
    </row>
    <row r="138" spans="1:7">
      <c r="A138" t="s">
        <v>168</v>
      </c>
      <c r="C138" s="28">
        <v>91</v>
      </c>
      <c r="D138" s="28">
        <v>288</v>
      </c>
      <c r="E138" s="28">
        <v>109</v>
      </c>
      <c r="F138" s="28"/>
      <c r="G138" s="28">
        <f t="shared" si="2"/>
        <v>488</v>
      </c>
    </row>
    <row r="139" spans="1:7">
      <c r="A139" t="s">
        <v>83</v>
      </c>
      <c r="C139" s="28">
        <v>248</v>
      </c>
      <c r="D139" s="28">
        <v>222</v>
      </c>
      <c r="E139" s="28">
        <v>151</v>
      </c>
      <c r="F139" s="28"/>
      <c r="G139" s="28">
        <f t="shared" si="2"/>
        <v>621</v>
      </c>
    </row>
    <row r="140" spans="1:7">
      <c r="A140" t="s">
        <v>141</v>
      </c>
      <c r="C140" s="28">
        <v>146</v>
      </c>
      <c r="D140" s="28">
        <v>533</v>
      </c>
      <c r="E140" s="28">
        <v>525</v>
      </c>
      <c r="F140" s="28"/>
      <c r="G140" s="28">
        <f t="shared" si="2"/>
        <v>1204</v>
      </c>
    </row>
    <row r="141" spans="1:7">
      <c r="A141" t="s">
        <v>142</v>
      </c>
      <c r="C141" s="28">
        <v>168</v>
      </c>
      <c r="D141" s="28">
        <v>180</v>
      </c>
      <c r="E141" s="28">
        <v>287</v>
      </c>
      <c r="F141" s="28"/>
      <c r="G141" s="28">
        <f t="shared" si="2"/>
        <v>635</v>
      </c>
    </row>
    <row r="142" spans="1:7">
      <c r="A142" t="s">
        <v>221</v>
      </c>
      <c r="C142" s="28">
        <v>141</v>
      </c>
      <c r="D142" s="28">
        <v>423</v>
      </c>
      <c r="E142" s="28">
        <v>98</v>
      </c>
      <c r="F142" s="28"/>
      <c r="G142" s="28">
        <f t="shared" si="2"/>
        <v>662</v>
      </c>
    </row>
    <row r="143" spans="1:7">
      <c r="A143" t="s">
        <v>232</v>
      </c>
      <c r="C143" s="28">
        <v>454</v>
      </c>
      <c r="D143" s="28">
        <v>908</v>
      </c>
      <c r="E143" s="28">
        <v>65</v>
      </c>
      <c r="F143" s="28"/>
      <c r="G143" s="28">
        <f t="shared" si="2"/>
        <v>1427</v>
      </c>
    </row>
    <row r="144" spans="1:7">
      <c r="A144" t="s">
        <v>232</v>
      </c>
      <c r="C144" s="28">
        <v>456</v>
      </c>
      <c r="D144" s="28">
        <v>602</v>
      </c>
      <c r="E144" s="28">
        <v>104</v>
      </c>
      <c r="F144" s="28"/>
      <c r="G144" s="28">
        <f t="shared" si="2"/>
        <v>1162</v>
      </c>
    </row>
    <row r="145" spans="1:7">
      <c r="A145" t="s">
        <v>69</v>
      </c>
      <c r="C145" s="28">
        <v>10</v>
      </c>
      <c r="D145" s="28">
        <v>11</v>
      </c>
      <c r="E145" s="28">
        <v>59</v>
      </c>
      <c r="F145" s="28"/>
      <c r="G145" s="28">
        <f t="shared" si="2"/>
        <v>80</v>
      </c>
    </row>
    <row r="146" spans="1:7">
      <c r="A146" t="s">
        <v>69</v>
      </c>
      <c r="C146" s="28">
        <v>157</v>
      </c>
      <c r="D146" s="28">
        <v>67</v>
      </c>
      <c r="E146" s="28">
        <v>22</v>
      </c>
      <c r="F146" s="28"/>
      <c r="G146" s="28">
        <f t="shared" si="2"/>
        <v>246</v>
      </c>
    </row>
    <row r="147" spans="1:7">
      <c r="A147" t="s">
        <v>55</v>
      </c>
      <c r="C147" s="28">
        <v>382</v>
      </c>
      <c r="D147" s="28">
        <v>187</v>
      </c>
      <c r="E147" s="28">
        <v>54</v>
      </c>
      <c r="F147" s="28"/>
      <c r="G147" s="28">
        <f t="shared" si="2"/>
        <v>623</v>
      </c>
    </row>
    <row r="148" spans="1:7">
      <c r="A148" t="s">
        <v>55</v>
      </c>
      <c r="C148" s="28">
        <v>1069</v>
      </c>
      <c r="D148" s="28">
        <v>1007</v>
      </c>
      <c r="E148" s="28">
        <v>186</v>
      </c>
      <c r="F148" s="28"/>
      <c r="G148" s="28">
        <f t="shared" si="2"/>
        <v>2262</v>
      </c>
    </row>
    <row r="149" spans="1:7">
      <c r="A149" t="s">
        <v>230</v>
      </c>
      <c r="C149" s="28">
        <v>110</v>
      </c>
      <c r="D149" s="28">
        <v>180</v>
      </c>
      <c r="E149" s="28">
        <v>57</v>
      </c>
      <c r="F149" s="28"/>
      <c r="G149" s="28">
        <f t="shared" si="2"/>
        <v>347</v>
      </c>
    </row>
    <row r="150" spans="1:7">
      <c r="A150" t="s">
        <v>57</v>
      </c>
      <c r="C150" s="28">
        <v>139</v>
      </c>
      <c r="D150" s="28">
        <v>389</v>
      </c>
      <c r="E150" s="28">
        <v>23</v>
      </c>
      <c r="F150" s="28"/>
      <c r="G150" s="28">
        <f t="shared" si="2"/>
        <v>551</v>
      </c>
    </row>
    <row r="151" spans="1:7">
      <c r="A151" t="s">
        <v>143</v>
      </c>
      <c r="C151" s="28">
        <v>84</v>
      </c>
      <c r="D151" s="28">
        <v>123</v>
      </c>
      <c r="E151" s="28">
        <v>45</v>
      </c>
      <c r="F151" s="28"/>
      <c r="G151" s="28">
        <f t="shared" si="2"/>
        <v>252</v>
      </c>
    </row>
    <row r="152" spans="1:7">
      <c r="A152" t="s">
        <v>144</v>
      </c>
      <c r="C152" s="28">
        <v>139</v>
      </c>
      <c r="D152" s="28">
        <v>118</v>
      </c>
      <c r="E152" s="28">
        <v>60</v>
      </c>
      <c r="F152" s="28"/>
      <c r="G152" s="28">
        <f t="shared" si="2"/>
        <v>317</v>
      </c>
    </row>
    <row r="153" spans="1:7">
      <c r="A153" t="s">
        <v>214</v>
      </c>
      <c r="C153" s="28">
        <v>125</v>
      </c>
      <c r="D153" s="28">
        <v>85</v>
      </c>
      <c r="E153" s="28">
        <v>35</v>
      </c>
      <c r="F153" s="28"/>
      <c r="G153" s="28">
        <f t="shared" si="2"/>
        <v>245</v>
      </c>
    </row>
    <row r="154" spans="1:7">
      <c r="A154" t="s">
        <v>193</v>
      </c>
      <c r="C154" s="28">
        <v>377</v>
      </c>
      <c r="D154" s="28">
        <v>698</v>
      </c>
      <c r="E154" s="28">
        <v>229</v>
      </c>
      <c r="F154" s="28"/>
      <c r="G154" s="28">
        <f t="shared" si="2"/>
        <v>1304</v>
      </c>
    </row>
    <row r="155" spans="1:7">
      <c r="A155" t="s">
        <v>70</v>
      </c>
      <c r="C155" s="28">
        <v>227</v>
      </c>
      <c r="D155" s="28">
        <v>113</v>
      </c>
      <c r="E155" s="28">
        <v>26</v>
      </c>
      <c r="F155" s="28"/>
      <c r="G155" s="28">
        <f t="shared" si="2"/>
        <v>366</v>
      </c>
    </row>
    <row r="156" spans="1:7">
      <c r="A156" t="s">
        <v>70</v>
      </c>
      <c r="C156" s="28">
        <v>117</v>
      </c>
      <c r="D156" s="28">
        <v>164</v>
      </c>
      <c r="E156" s="28">
        <v>76</v>
      </c>
      <c r="F156" s="28"/>
      <c r="G156" s="28">
        <f t="shared" si="2"/>
        <v>357</v>
      </c>
    </row>
    <row r="157" spans="1:7">
      <c r="A157" t="s">
        <v>145</v>
      </c>
      <c r="C157" s="28">
        <v>10</v>
      </c>
      <c r="D157" s="28">
        <v>15</v>
      </c>
      <c r="E157" s="28">
        <v>8</v>
      </c>
      <c r="F157" s="28"/>
      <c r="G157" s="28">
        <f t="shared" si="2"/>
        <v>33</v>
      </c>
    </row>
    <row r="158" spans="1:7">
      <c r="A158" t="s">
        <v>146</v>
      </c>
      <c r="C158" s="28">
        <v>148</v>
      </c>
      <c r="D158" s="28">
        <v>660</v>
      </c>
      <c r="E158" s="28">
        <v>501</v>
      </c>
      <c r="F158" s="28"/>
      <c r="G158" s="28">
        <f t="shared" si="2"/>
        <v>1309</v>
      </c>
    </row>
    <row r="159" spans="1:7">
      <c r="A159" t="s">
        <v>224</v>
      </c>
      <c r="C159" s="28">
        <v>112</v>
      </c>
      <c r="D159" s="28">
        <v>168</v>
      </c>
      <c r="E159" s="28">
        <v>141</v>
      </c>
      <c r="F159" s="28"/>
      <c r="G159" s="28">
        <f t="shared" si="2"/>
        <v>421</v>
      </c>
    </row>
    <row r="160" spans="1:7">
      <c r="A160" t="s">
        <v>194</v>
      </c>
      <c r="C160" s="28">
        <v>192</v>
      </c>
      <c r="D160" s="28">
        <v>75</v>
      </c>
      <c r="E160" s="28">
        <v>7</v>
      </c>
      <c r="F160" s="28"/>
      <c r="G160" s="28">
        <f t="shared" si="2"/>
        <v>274</v>
      </c>
    </row>
    <row r="161" spans="1:7">
      <c r="A161" t="s">
        <v>91</v>
      </c>
      <c r="C161" s="28">
        <v>776</v>
      </c>
      <c r="D161" s="28">
        <v>508</v>
      </c>
      <c r="E161" s="28">
        <v>67</v>
      </c>
      <c r="F161" s="28"/>
      <c r="G161" s="28">
        <f t="shared" si="2"/>
        <v>1351</v>
      </c>
    </row>
    <row r="162" spans="1:7">
      <c r="A162" t="s">
        <v>91</v>
      </c>
      <c r="C162" s="28">
        <v>1041</v>
      </c>
      <c r="D162" s="28">
        <v>610</v>
      </c>
      <c r="E162" s="28">
        <v>137</v>
      </c>
      <c r="F162" s="28"/>
      <c r="G162" s="28">
        <f t="shared" si="2"/>
        <v>1788</v>
      </c>
    </row>
    <row r="163" spans="1:7">
      <c r="A163" t="s">
        <v>91</v>
      </c>
      <c r="C163" s="28">
        <v>354</v>
      </c>
      <c r="D163" s="28">
        <v>568</v>
      </c>
      <c r="E163" s="28">
        <v>105</v>
      </c>
      <c r="F163" s="28"/>
      <c r="G163" s="28">
        <f t="shared" si="2"/>
        <v>1027</v>
      </c>
    </row>
    <row r="164" spans="1:7">
      <c r="A164" t="s">
        <v>147</v>
      </c>
      <c r="C164" s="28">
        <v>58</v>
      </c>
      <c r="D164" s="28">
        <v>181</v>
      </c>
      <c r="E164" s="28">
        <v>223</v>
      </c>
      <c r="F164" s="28"/>
      <c r="G164" s="28">
        <f t="shared" si="2"/>
        <v>462</v>
      </c>
    </row>
    <row r="165" spans="1:7">
      <c r="A165" t="s">
        <v>148</v>
      </c>
      <c r="C165" s="28">
        <v>166</v>
      </c>
      <c r="D165" s="28">
        <v>569</v>
      </c>
      <c r="E165" s="28">
        <v>67</v>
      </c>
      <c r="F165" s="28"/>
      <c r="G165" s="28">
        <f t="shared" si="2"/>
        <v>802</v>
      </c>
    </row>
    <row r="166" spans="1:7">
      <c r="A166" t="s">
        <v>149</v>
      </c>
      <c r="C166" s="28">
        <v>87</v>
      </c>
      <c r="D166" s="28">
        <v>46</v>
      </c>
      <c r="E166" s="28">
        <v>112</v>
      </c>
      <c r="F166" s="28"/>
      <c r="G166" s="28">
        <f t="shared" si="2"/>
        <v>245</v>
      </c>
    </row>
    <row r="167" spans="1:7">
      <c r="A167" t="s">
        <v>163</v>
      </c>
      <c r="C167" s="28">
        <v>57</v>
      </c>
      <c r="D167" s="28">
        <v>171</v>
      </c>
      <c r="E167" s="28">
        <v>224</v>
      </c>
      <c r="F167" s="28"/>
      <c r="G167" s="28">
        <f t="shared" si="2"/>
        <v>452</v>
      </c>
    </row>
    <row r="168" spans="1:7">
      <c r="A168" t="s">
        <v>150</v>
      </c>
      <c r="C168" s="28">
        <v>247</v>
      </c>
      <c r="D168" s="28">
        <v>317</v>
      </c>
      <c r="E168" s="28">
        <v>42</v>
      </c>
      <c r="F168" s="28"/>
      <c r="G168" s="28">
        <f t="shared" si="2"/>
        <v>606</v>
      </c>
    </row>
    <row r="169" spans="1:7">
      <c r="A169" t="s">
        <v>150</v>
      </c>
      <c r="C169" s="28">
        <v>206</v>
      </c>
      <c r="D169" s="28">
        <v>231</v>
      </c>
      <c r="E169" s="28">
        <v>31</v>
      </c>
      <c r="F169" s="28"/>
      <c r="G169" s="28">
        <f t="shared" si="2"/>
        <v>468</v>
      </c>
    </row>
    <row r="170" spans="1:7">
      <c r="A170" t="s">
        <v>151</v>
      </c>
      <c r="C170" s="28">
        <v>161</v>
      </c>
      <c r="D170" s="28">
        <v>349</v>
      </c>
      <c r="E170" s="28">
        <v>154</v>
      </c>
      <c r="F170" s="28"/>
      <c r="G170" s="28">
        <f t="shared" si="2"/>
        <v>664</v>
      </c>
    </row>
    <row r="171" spans="1:7">
      <c r="A171" t="s">
        <v>152</v>
      </c>
      <c r="C171" s="28">
        <v>854</v>
      </c>
      <c r="D171" s="28">
        <v>501</v>
      </c>
      <c r="E171" s="28">
        <v>147</v>
      </c>
      <c r="F171" s="28"/>
      <c r="G171" s="28">
        <f t="shared" si="2"/>
        <v>1502</v>
      </c>
    </row>
    <row r="172" spans="1:7">
      <c r="A172" t="s">
        <v>71</v>
      </c>
      <c r="C172" s="28">
        <v>168</v>
      </c>
      <c r="D172" s="28">
        <v>360</v>
      </c>
      <c r="E172" s="28">
        <v>164</v>
      </c>
      <c r="F172" s="28"/>
      <c r="G172" s="28">
        <f t="shared" si="2"/>
        <v>692</v>
      </c>
    </row>
    <row r="173" spans="1:7">
      <c r="A173" t="s">
        <v>195</v>
      </c>
      <c r="C173" s="28">
        <v>55</v>
      </c>
      <c r="D173" s="28">
        <v>314</v>
      </c>
      <c r="E173" s="28">
        <v>72</v>
      </c>
      <c r="F173" s="28"/>
      <c r="G173" s="28">
        <f t="shared" si="2"/>
        <v>441</v>
      </c>
    </row>
    <row r="174" spans="1:7">
      <c r="A174" t="s">
        <v>98</v>
      </c>
      <c r="C174" s="28">
        <v>642</v>
      </c>
      <c r="D174" s="28">
        <v>115</v>
      </c>
      <c r="E174" s="28">
        <v>83</v>
      </c>
      <c r="F174" s="28"/>
      <c r="G174" s="28">
        <f t="shared" si="2"/>
        <v>840</v>
      </c>
    </row>
    <row r="175" spans="1:7">
      <c r="A175" t="s">
        <v>222</v>
      </c>
      <c r="C175" s="28">
        <v>95</v>
      </c>
      <c r="D175" s="28">
        <v>160</v>
      </c>
      <c r="E175" s="28">
        <v>5</v>
      </c>
      <c r="F175" s="28"/>
      <c r="G175" s="28">
        <f t="shared" si="2"/>
        <v>260</v>
      </c>
    </row>
    <row r="176" spans="1:7">
      <c r="A176" t="s">
        <v>72</v>
      </c>
      <c r="C176" s="28">
        <v>449</v>
      </c>
      <c r="D176" s="28">
        <v>81</v>
      </c>
      <c r="E176" s="28">
        <v>20</v>
      </c>
      <c r="F176" s="28"/>
      <c r="G176" s="28">
        <f t="shared" si="2"/>
        <v>550</v>
      </c>
    </row>
    <row r="177" spans="1:7">
      <c r="A177" t="s">
        <v>196</v>
      </c>
      <c r="C177" s="28">
        <v>208</v>
      </c>
      <c r="D177" s="28">
        <v>458</v>
      </c>
      <c r="E177" s="28">
        <v>102</v>
      </c>
      <c r="F177" s="28"/>
      <c r="G177" s="28">
        <f t="shared" si="2"/>
        <v>768</v>
      </c>
    </row>
    <row r="178" spans="1:7">
      <c r="A178" t="s">
        <v>197</v>
      </c>
      <c r="C178" s="28">
        <v>272</v>
      </c>
      <c r="D178" s="28">
        <v>518</v>
      </c>
      <c r="E178" s="28">
        <v>61</v>
      </c>
      <c r="F178" s="28"/>
      <c r="G178" s="28">
        <f t="shared" si="2"/>
        <v>851</v>
      </c>
    </row>
    <row r="179" spans="1:7">
      <c r="A179" t="s">
        <v>161</v>
      </c>
      <c r="C179" s="28">
        <v>1034</v>
      </c>
      <c r="D179" s="28">
        <v>94</v>
      </c>
      <c r="E179" s="28">
        <v>20</v>
      </c>
      <c r="F179" s="28"/>
      <c r="G179" s="28">
        <f t="shared" si="2"/>
        <v>1148</v>
      </c>
    </row>
    <row r="180" spans="1:7">
      <c r="A180" t="s">
        <v>161</v>
      </c>
      <c r="C180" s="28">
        <v>153</v>
      </c>
      <c r="D180" s="28">
        <v>328</v>
      </c>
      <c r="E180" s="28">
        <v>114</v>
      </c>
      <c r="F180" s="28"/>
      <c r="G180" s="28">
        <f t="shared" si="2"/>
        <v>595</v>
      </c>
    </row>
    <row r="181" spans="1:7">
      <c r="A181" t="s">
        <v>161</v>
      </c>
      <c r="C181" s="28">
        <v>210</v>
      </c>
      <c r="D181" s="28">
        <v>829</v>
      </c>
      <c r="E181" s="28">
        <v>259</v>
      </c>
      <c r="F181" s="28"/>
      <c r="G181" s="28">
        <f t="shared" si="2"/>
        <v>1298</v>
      </c>
    </row>
    <row r="182" spans="1:7">
      <c r="A182" t="s">
        <v>226</v>
      </c>
      <c r="C182" s="28">
        <v>192</v>
      </c>
      <c r="D182" s="28">
        <v>182</v>
      </c>
      <c r="E182" s="28">
        <v>111</v>
      </c>
      <c r="F182" s="28"/>
      <c r="G182" s="28">
        <f t="shared" si="2"/>
        <v>485</v>
      </c>
    </row>
    <row r="183" spans="1:7">
      <c r="A183" t="s">
        <v>198</v>
      </c>
      <c r="C183" s="28">
        <v>121</v>
      </c>
      <c r="D183" s="28">
        <v>238</v>
      </c>
      <c r="E183" s="28">
        <v>164</v>
      </c>
      <c r="F183" s="28"/>
      <c r="G183" s="28">
        <f t="shared" si="2"/>
        <v>523</v>
      </c>
    </row>
    <row r="184" spans="1:7">
      <c r="A184" t="s">
        <v>218</v>
      </c>
      <c r="C184" s="28">
        <v>65</v>
      </c>
      <c r="D184" s="28">
        <v>75</v>
      </c>
      <c r="E184" s="28">
        <v>37</v>
      </c>
      <c r="F184" s="28"/>
      <c r="G184" s="28">
        <f t="shared" si="2"/>
        <v>177</v>
      </c>
    </row>
    <row r="185" spans="1:7">
      <c r="A185" t="s">
        <v>153</v>
      </c>
      <c r="C185" s="28">
        <v>242</v>
      </c>
      <c r="D185" s="28">
        <v>86</v>
      </c>
      <c r="E185" s="28">
        <v>77</v>
      </c>
      <c r="F185" s="28"/>
      <c r="G185" s="28">
        <f t="shared" si="2"/>
        <v>405</v>
      </c>
    </row>
    <row r="186" spans="1:7">
      <c r="A186" t="s">
        <v>225</v>
      </c>
      <c r="C186" s="28">
        <v>105</v>
      </c>
      <c r="D186" s="28">
        <v>543</v>
      </c>
      <c r="E186" s="28">
        <v>118</v>
      </c>
      <c r="F186" s="28"/>
      <c r="G186" s="28">
        <f t="shared" si="2"/>
        <v>766</v>
      </c>
    </row>
    <row r="187" spans="1:7">
      <c r="A187" t="s">
        <v>154</v>
      </c>
      <c r="C187" s="28">
        <v>367</v>
      </c>
      <c r="D187" s="28">
        <v>849</v>
      </c>
      <c r="E187" s="28">
        <v>152</v>
      </c>
      <c r="F187" s="28"/>
      <c r="G187" s="28">
        <f t="shared" si="2"/>
        <v>1368</v>
      </c>
    </row>
    <row r="188" spans="1:7">
      <c r="A188" t="s">
        <v>155</v>
      </c>
      <c r="C188" s="28">
        <v>88</v>
      </c>
      <c r="D188" s="28">
        <v>403</v>
      </c>
      <c r="E188" s="28">
        <v>181</v>
      </c>
      <c r="F188" s="28"/>
      <c r="G188" s="28">
        <f t="shared" si="2"/>
        <v>672</v>
      </c>
    </row>
    <row r="189" spans="1:7">
      <c r="A189" t="s">
        <v>155</v>
      </c>
      <c r="C189" s="28">
        <v>114</v>
      </c>
      <c r="D189" s="28">
        <v>292</v>
      </c>
      <c r="E189" s="28">
        <v>111</v>
      </c>
      <c r="F189" s="28"/>
      <c r="G189" s="28">
        <f t="shared" si="2"/>
        <v>517</v>
      </c>
    </row>
    <row r="190" spans="1:7">
      <c r="A190" t="s">
        <v>162</v>
      </c>
      <c r="C190" s="28">
        <v>483</v>
      </c>
      <c r="D190" s="28">
        <v>296</v>
      </c>
      <c r="E190" s="28">
        <v>185</v>
      </c>
      <c r="F190" s="28"/>
      <c r="G190" s="28">
        <f t="shared" si="2"/>
        <v>964</v>
      </c>
    </row>
    <row r="191" spans="1:7">
      <c r="A191" t="s">
        <v>162</v>
      </c>
      <c r="C191" s="28">
        <v>285</v>
      </c>
      <c r="D191" s="28">
        <v>667</v>
      </c>
      <c r="E191" s="28">
        <v>466</v>
      </c>
      <c r="F191" s="28"/>
      <c r="G191" s="28">
        <f t="shared" si="2"/>
        <v>1418</v>
      </c>
    </row>
    <row r="192" spans="1:7">
      <c r="A192" t="s">
        <v>73</v>
      </c>
      <c r="C192" s="28">
        <v>991</v>
      </c>
      <c r="D192" s="28">
        <v>233</v>
      </c>
      <c r="E192" s="28">
        <v>42</v>
      </c>
      <c r="F192" s="28"/>
      <c r="G192" s="28">
        <f t="shared" si="2"/>
        <v>1266</v>
      </c>
    </row>
    <row r="193" spans="1:7">
      <c r="A193" t="s">
        <v>215</v>
      </c>
      <c r="C193" s="28">
        <v>191</v>
      </c>
      <c r="D193" s="28">
        <v>218</v>
      </c>
      <c r="E193" s="28">
        <v>139</v>
      </c>
      <c r="F193" s="28"/>
      <c r="G193" s="28">
        <f t="shared" si="2"/>
        <v>548</v>
      </c>
    </row>
    <row r="194" spans="1:7">
      <c r="A194" t="s">
        <v>215</v>
      </c>
      <c r="C194" s="28">
        <v>139</v>
      </c>
      <c r="D194" s="28">
        <v>74</v>
      </c>
      <c r="E194" s="28">
        <v>57</v>
      </c>
      <c r="F194" s="28"/>
      <c r="G194" s="28">
        <f t="shared" si="2"/>
        <v>270</v>
      </c>
    </row>
    <row r="195" spans="1:7">
      <c r="A195" t="s">
        <v>437</v>
      </c>
      <c r="C195" s="28">
        <v>147</v>
      </c>
      <c r="D195" s="28">
        <v>488</v>
      </c>
      <c r="E195" s="28">
        <v>173</v>
      </c>
      <c r="F195" s="28"/>
      <c r="G195" s="28">
        <f t="shared" si="2"/>
        <v>808</v>
      </c>
    </row>
    <row r="196" spans="1:7">
      <c r="A196" t="s">
        <v>87</v>
      </c>
      <c r="C196" s="28">
        <v>285</v>
      </c>
      <c r="D196" s="28">
        <v>269</v>
      </c>
      <c r="E196" s="28">
        <v>40</v>
      </c>
      <c r="F196" s="28"/>
      <c r="G196" s="28">
        <f t="shared" ref="G196:G223" si="3">SUM(C196:E196)</f>
        <v>594</v>
      </c>
    </row>
    <row r="197" spans="1:7">
      <c r="A197" t="s">
        <v>87</v>
      </c>
      <c r="C197" s="28">
        <v>100</v>
      </c>
      <c r="D197" s="28">
        <v>59</v>
      </c>
      <c r="E197" s="28">
        <v>7</v>
      </c>
      <c r="F197" s="28"/>
      <c r="G197" s="28">
        <f t="shared" si="3"/>
        <v>166</v>
      </c>
    </row>
    <row r="198" spans="1:7">
      <c r="A198" t="s">
        <v>199</v>
      </c>
      <c r="C198" s="28">
        <v>131</v>
      </c>
      <c r="D198" s="28">
        <v>166</v>
      </c>
      <c r="E198" s="28">
        <v>159</v>
      </c>
      <c r="F198" s="28"/>
      <c r="G198" s="28">
        <f t="shared" si="3"/>
        <v>456</v>
      </c>
    </row>
    <row r="199" spans="1:7">
      <c r="A199" t="s">
        <v>156</v>
      </c>
      <c r="C199" s="28">
        <v>781</v>
      </c>
      <c r="D199" s="28">
        <v>35</v>
      </c>
      <c r="E199" s="28">
        <v>204</v>
      </c>
      <c r="F199" s="28"/>
      <c r="G199" s="28">
        <f t="shared" si="3"/>
        <v>1020</v>
      </c>
    </row>
    <row r="200" spans="1:7">
      <c r="A200" t="s">
        <v>74</v>
      </c>
      <c r="C200" s="28">
        <v>339</v>
      </c>
      <c r="D200" s="28">
        <v>460</v>
      </c>
      <c r="E200" s="28">
        <v>321</v>
      </c>
      <c r="F200" s="28"/>
      <c r="G200" s="28">
        <f t="shared" si="3"/>
        <v>1120</v>
      </c>
    </row>
    <row r="201" spans="1:7">
      <c r="A201" t="s">
        <v>92</v>
      </c>
      <c r="C201" s="28">
        <v>461</v>
      </c>
      <c r="D201" s="28">
        <v>805</v>
      </c>
      <c r="E201" s="28">
        <v>33</v>
      </c>
      <c r="F201" s="28"/>
      <c r="G201" s="28">
        <f t="shared" si="3"/>
        <v>1299</v>
      </c>
    </row>
    <row r="202" spans="1:7">
      <c r="A202" t="s">
        <v>200</v>
      </c>
      <c r="C202" s="28">
        <v>93</v>
      </c>
      <c r="D202" s="28">
        <v>274</v>
      </c>
      <c r="E202" s="28">
        <v>240</v>
      </c>
      <c r="F202" s="28"/>
      <c r="G202" s="28">
        <f t="shared" si="3"/>
        <v>607</v>
      </c>
    </row>
    <row r="203" spans="1:7">
      <c r="A203" t="s">
        <v>201</v>
      </c>
      <c r="C203" s="28">
        <v>180</v>
      </c>
      <c r="D203" s="28">
        <v>337</v>
      </c>
      <c r="E203" s="28">
        <v>65</v>
      </c>
      <c r="F203" s="28"/>
      <c r="G203" s="28">
        <f t="shared" si="3"/>
        <v>582</v>
      </c>
    </row>
    <row r="204" spans="1:7">
      <c r="A204" t="s">
        <v>75</v>
      </c>
      <c r="C204" s="28">
        <v>308</v>
      </c>
      <c r="D204" s="28">
        <v>279</v>
      </c>
      <c r="E204" s="28">
        <v>114</v>
      </c>
      <c r="F204" s="28"/>
      <c r="G204" s="28">
        <f t="shared" si="3"/>
        <v>701</v>
      </c>
    </row>
    <row r="205" spans="1:7">
      <c r="A205" t="s">
        <v>58</v>
      </c>
      <c r="C205" s="28">
        <v>198</v>
      </c>
      <c r="D205" s="28">
        <v>253</v>
      </c>
      <c r="E205" s="28">
        <v>55</v>
      </c>
      <c r="F205" s="28"/>
      <c r="G205" s="28">
        <f t="shared" si="3"/>
        <v>506</v>
      </c>
    </row>
    <row r="206" spans="1:7">
      <c r="A206" t="s">
        <v>157</v>
      </c>
      <c r="C206" s="28">
        <v>142</v>
      </c>
      <c r="D206" s="28">
        <v>336</v>
      </c>
      <c r="E206" s="28">
        <v>126</v>
      </c>
      <c r="F206" s="28"/>
      <c r="G206" s="28">
        <f t="shared" si="3"/>
        <v>604</v>
      </c>
    </row>
    <row r="207" spans="1:7">
      <c r="A207" t="s">
        <v>158</v>
      </c>
      <c r="C207" s="28">
        <v>69</v>
      </c>
      <c r="D207" s="28">
        <v>94</v>
      </c>
      <c r="E207" s="28">
        <v>146</v>
      </c>
      <c r="F207" s="28"/>
      <c r="G207" s="28">
        <f t="shared" si="3"/>
        <v>309</v>
      </c>
    </row>
    <row r="208" spans="1:7">
      <c r="A208" t="s">
        <v>229</v>
      </c>
      <c r="C208" s="28">
        <v>73</v>
      </c>
      <c r="D208" s="28">
        <v>269</v>
      </c>
      <c r="E208" s="28">
        <v>396</v>
      </c>
      <c r="F208" s="28"/>
      <c r="G208" s="28">
        <f t="shared" si="3"/>
        <v>738</v>
      </c>
    </row>
    <row r="209" spans="1:7">
      <c r="A209" t="s">
        <v>216</v>
      </c>
      <c r="C209" s="28">
        <v>242</v>
      </c>
      <c r="D209" s="28">
        <v>38</v>
      </c>
      <c r="E209" s="28">
        <v>4</v>
      </c>
      <c r="F209" s="28"/>
      <c r="G209" s="28">
        <f t="shared" si="3"/>
        <v>284</v>
      </c>
    </row>
    <row r="210" spans="1:7">
      <c r="A210" t="s">
        <v>159</v>
      </c>
      <c r="C210" s="28">
        <v>131</v>
      </c>
      <c r="D210" s="28">
        <v>199</v>
      </c>
      <c r="E210" s="28">
        <v>66</v>
      </c>
      <c r="F210" s="28"/>
      <c r="G210" s="28">
        <f t="shared" si="3"/>
        <v>396</v>
      </c>
    </row>
    <row r="211" spans="1:7">
      <c r="A211" t="s">
        <v>76</v>
      </c>
      <c r="C211" s="28">
        <v>116</v>
      </c>
      <c r="D211" s="28">
        <v>134</v>
      </c>
      <c r="E211" s="28">
        <v>178</v>
      </c>
      <c r="F211" s="28"/>
      <c r="G211" s="28">
        <f t="shared" si="3"/>
        <v>428</v>
      </c>
    </row>
    <row r="212" spans="1:7">
      <c r="A212" t="s">
        <v>169</v>
      </c>
      <c r="C212" s="28">
        <v>43</v>
      </c>
      <c r="D212" s="28">
        <v>101</v>
      </c>
      <c r="E212" s="28">
        <v>78</v>
      </c>
      <c r="F212" s="28"/>
      <c r="G212" s="28">
        <f t="shared" si="3"/>
        <v>222</v>
      </c>
    </row>
    <row r="213" spans="1:7">
      <c r="A213" t="s">
        <v>77</v>
      </c>
      <c r="C213" s="28">
        <v>144</v>
      </c>
      <c r="D213" s="28">
        <v>249</v>
      </c>
      <c r="E213" s="28">
        <v>105</v>
      </c>
      <c r="F213" s="28"/>
      <c r="G213" s="28">
        <f t="shared" si="3"/>
        <v>498</v>
      </c>
    </row>
    <row r="214" spans="1:7">
      <c r="A214" t="s">
        <v>160</v>
      </c>
      <c r="C214" s="28">
        <v>168</v>
      </c>
      <c r="D214" s="28">
        <v>303</v>
      </c>
      <c r="E214" s="28">
        <v>36</v>
      </c>
      <c r="F214" s="28"/>
      <c r="G214" s="28">
        <f t="shared" si="3"/>
        <v>507</v>
      </c>
    </row>
    <row r="215" spans="1:7">
      <c r="A215" t="s">
        <v>202</v>
      </c>
      <c r="C215" s="28">
        <v>368</v>
      </c>
      <c r="D215" s="28">
        <v>152</v>
      </c>
      <c r="E215" s="28">
        <v>164</v>
      </c>
      <c r="F215" s="28"/>
      <c r="G215" s="28">
        <f t="shared" si="3"/>
        <v>684</v>
      </c>
    </row>
    <row r="216" spans="1:7">
      <c r="A216" t="s">
        <v>78</v>
      </c>
      <c r="C216" s="28">
        <v>103</v>
      </c>
      <c r="D216" s="28">
        <v>295</v>
      </c>
      <c r="E216" s="28">
        <v>187</v>
      </c>
      <c r="F216" s="28"/>
      <c r="G216" s="28">
        <f t="shared" si="3"/>
        <v>585</v>
      </c>
    </row>
    <row r="217" spans="1:7">
      <c r="A217" t="s">
        <v>79</v>
      </c>
      <c r="C217" s="28">
        <v>212</v>
      </c>
      <c r="D217" s="28">
        <v>404</v>
      </c>
      <c r="E217" s="28">
        <v>69</v>
      </c>
      <c r="F217" s="28"/>
      <c r="G217" s="28">
        <f t="shared" si="3"/>
        <v>685</v>
      </c>
    </row>
    <row r="218" spans="1:7">
      <c r="A218" t="s">
        <v>205</v>
      </c>
      <c r="C218" s="28">
        <v>104</v>
      </c>
      <c r="D218" s="28">
        <v>241</v>
      </c>
      <c r="E218" s="28">
        <v>124</v>
      </c>
      <c r="F218" s="28"/>
      <c r="G218" s="28">
        <f t="shared" si="3"/>
        <v>469</v>
      </c>
    </row>
    <row r="219" spans="1:7">
      <c r="A219" t="s">
        <v>80</v>
      </c>
      <c r="C219" s="28">
        <v>82</v>
      </c>
      <c r="D219" s="28">
        <v>227</v>
      </c>
      <c r="E219" s="28">
        <v>188</v>
      </c>
      <c r="F219" s="28"/>
      <c r="G219" s="28">
        <f t="shared" si="3"/>
        <v>497</v>
      </c>
    </row>
    <row r="220" spans="1:7">
      <c r="A220" t="s">
        <v>217</v>
      </c>
      <c r="C220" s="28">
        <v>163</v>
      </c>
      <c r="D220" s="28">
        <v>154</v>
      </c>
      <c r="E220" s="28">
        <v>9</v>
      </c>
      <c r="F220" s="28"/>
      <c r="G220" s="28">
        <f t="shared" si="3"/>
        <v>326</v>
      </c>
    </row>
    <row r="221" spans="1:7">
      <c r="A221" t="s">
        <v>46</v>
      </c>
      <c r="C221" s="28">
        <v>118</v>
      </c>
      <c r="D221" s="28">
        <v>524</v>
      </c>
      <c r="E221" s="28">
        <v>218</v>
      </c>
      <c r="F221" s="28"/>
      <c r="G221" s="28">
        <f t="shared" si="3"/>
        <v>860</v>
      </c>
    </row>
    <row r="222" spans="1:7">
      <c r="A222" t="s">
        <v>170</v>
      </c>
      <c r="C222" s="28">
        <v>224</v>
      </c>
      <c r="D222" s="28">
        <v>275</v>
      </c>
      <c r="E222" s="28">
        <v>174</v>
      </c>
      <c r="F222" s="28"/>
      <c r="G222" s="28">
        <f t="shared" si="3"/>
        <v>673</v>
      </c>
    </row>
    <row r="223" spans="1:7">
      <c r="A223" t="s">
        <v>203</v>
      </c>
      <c r="C223" s="28">
        <v>440</v>
      </c>
      <c r="D223" s="28">
        <v>262</v>
      </c>
      <c r="E223" s="28">
        <v>128</v>
      </c>
      <c r="F223" s="28"/>
      <c r="G223" s="28">
        <f t="shared" si="3"/>
        <v>830</v>
      </c>
    </row>
    <row r="224" spans="1:7">
      <c r="C224" s="28"/>
      <c r="D224" s="28"/>
      <c r="E224" s="28"/>
      <c r="F224" s="28"/>
      <c r="G224" s="28"/>
    </row>
    <row r="225" spans="1:7">
      <c r="A225" t="s">
        <v>306</v>
      </c>
      <c r="C225" s="28">
        <f>SUM(C3:C223)</f>
        <v>57643</v>
      </c>
      <c r="D225" s="28">
        <f t="shared" ref="D225:E225" si="4">SUM(D3:D223)</f>
        <v>64377</v>
      </c>
      <c r="E225" s="28">
        <f t="shared" si="4"/>
        <v>24002</v>
      </c>
      <c r="F225" s="28"/>
      <c r="G225" s="28">
        <f t="shared" ref="G225" si="5">SUM(G3:G223)</f>
        <v>146022</v>
      </c>
    </row>
    <row r="226" spans="1:7">
      <c r="D226" s="27">
        <f>AVERAGE(D3:D223)</f>
        <v>291.29864253393663</v>
      </c>
      <c r="E226" s="27">
        <f>AVERAGE(E3:E223)</f>
        <v>108.60633484162896</v>
      </c>
      <c r="G226" s="27">
        <f>AVERAGE(G3:G223)</f>
        <v>660.73303167420818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5"/>
  <sheetViews>
    <sheetView workbookViewId="0">
      <pane ySplit="1" topLeftCell="A2" activePane="bottomLeft" state="frozen"/>
      <selection pane="bottomLeft"/>
    </sheetView>
  </sheetViews>
  <sheetFormatPr defaultRowHeight="14.4"/>
  <cols>
    <col min="1" max="1" width="10.6640625" bestFit="1" customWidth="1"/>
    <col min="2" max="2" width="81" bestFit="1" customWidth="1"/>
  </cols>
  <sheetData>
    <row r="1" spans="1:3">
      <c r="A1" t="s">
        <v>1380</v>
      </c>
      <c r="B1" t="s">
        <v>1381</v>
      </c>
      <c r="C1" s="9" t="s">
        <v>1765</v>
      </c>
    </row>
    <row r="2" spans="1:3">
      <c r="A2" t="s">
        <v>1507</v>
      </c>
      <c r="B2" t="s">
        <v>1692</v>
      </c>
      <c r="C2" t="str">
        <f>A2&amp;":"&amp;B2</f>
        <v>RTQ:2GETHER NHS FOUNDATION TRUST</v>
      </c>
    </row>
    <row r="3" spans="1:3">
      <c r="A3" t="s">
        <v>1508</v>
      </c>
      <c r="B3" t="s">
        <v>1693</v>
      </c>
      <c r="C3" t="str">
        <f t="shared" ref="C3:C66" si="0">A3&amp;":"&amp;B3</f>
        <v>RTV:5 BOROUGHS PARTNERSHIP NHS FOUNDATION TRUST</v>
      </c>
    </row>
    <row r="4" spans="1:3">
      <c r="A4" t="s">
        <v>1431</v>
      </c>
      <c r="B4" t="s">
        <v>1619</v>
      </c>
      <c r="C4" t="str">
        <f t="shared" si="0"/>
        <v>REM:AINTREE UNIVERSITY HOSPITAL NHS FOUNDATION TRUST</v>
      </c>
    </row>
    <row r="5" spans="1:3">
      <c r="A5" t="s">
        <v>1416</v>
      </c>
      <c r="B5" t="s">
        <v>1605</v>
      </c>
      <c r="C5" t="str">
        <f t="shared" si="0"/>
        <v>RCF:AIREDALE NHS FOUNDATION TRUST</v>
      </c>
    </row>
    <row r="6" spans="1:3">
      <c r="A6" t="s">
        <v>1305</v>
      </c>
      <c r="B6" t="s">
        <v>1306</v>
      </c>
      <c r="C6" t="str">
        <f t="shared" si="0"/>
        <v>RBS:ALDER HEY CHILDREN'S NHS FOUNDATION TRUST</v>
      </c>
    </row>
    <row r="7" spans="1:3">
      <c r="A7" t="s">
        <v>1505</v>
      </c>
      <c r="B7" t="s">
        <v>1690</v>
      </c>
      <c r="C7" t="str">
        <f t="shared" si="0"/>
        <v>RTK:ASHFORD AND ST PETER'S HOSPITALS NHS FOUNDATION TRUST</v>
      </c>
    </row>
    <row r="8" spans="1:3">
      <c r="A8" t="s">
        <v>1514</v>
      </c>
      <c r="B8" t="s">
        <v>1699</v>
      </c>
      <c r="C8" t="str">
        <f t="shared" si="0"/>
        <v>RVN:AVON AND WILTSHIRE MENTAL HEALTH PARTNERSHIP NHS TRUST</v>
      </c>
    </row>
    <row r="9" spans="1:3">
      <c r="A9" t="s">
        <v>1307</v>
      </c>
      <c r="B9" t="s">
        <v>1308</v>
      </c>
      <c r="C9" t="str">
        <f t="shared" si="0"/>
        <v>RF4:BARKING, HAVERING AND REDBRIDGE UNIVERSITY HOSPITALS NHS TRUST</v>
      </c>
    </row>
    <row r="10" spans="1:3">
      <c r="A10" t="s">
        <v>1513</v>
      </c>
      <c r="B10" t="s">
        <v>1698</v>
      </c>
      <c r="C10" t="str">
        <f t="shared" si="0"/>
        <v>RVL:BARNET AND CHASE FARM HOSPITALS NHS TRUST</v>
      </c>
    </row>
    <row r="11" spans="1:3">
      <c r="A11" t="s">
        <v>1498</v>
      </c>
      <c r="B11" t="s">
        <v>1683</v>
      </c>
      <c r="C11" t="str">
        <f t="shared" si="0"/>
        <v>RRP:BARNET, ENFIELD AND HARINGEY MENTAL HEALTH NHS TRUST</v>
      </c>
    </row>
    <row r="12" spans="1:3">
      <c r="A12" t="s">
        <v>1433</v>
      </c>
      <c r="B12" t="s">
        <v>1621</v>
      </c>
      <c r="C12" t="str">
        <f t="shared" si="0"/>
        <v>RFF:BARNSLEY HOSPITAL NHS FOUNDATION TRUST</v>
      </c>
    </row>
    <row r="13" spans="1:3">
      <c r="A13" t="s">
        <v>1266</v>
      </c>
      <c r="B13" t="s">
        <v>1267</v>
      </c>
      <c r="C13" t="str">
        <f t="shared" si="0"/>
        <v>R1H:BARTS HEALTH NHS TRUST</v>
      </c>
    </row>
    <row r="14" spans="1:3">
      <c r="A14" t="s">
        <v>1423</v>
      </c>
      <c r="B14" t="s">
        <v>1611</v>
      </c>
      <c r="C14" t="str">
        <f t="shared" si="0"/>
        <v>RDD:BASILDON AND THURROCK UNIVERSITY HOSPITALS NHS FOUNDATION TRUST</v>
      </c>
    </row>
    <row r="15" spans="1:3">
      <c r="A15" t="s">
        <v>1411</v>
      </c>
      <c r="B15" t="s">
        <v>1601</v>
      </c>
      <c r="C15" t="str">
        <f t="shared" si="0"/>
        <v>RC1:BEDFORD HOSPITAL NHS TRUST</v>
      </c>
    </row>
    <row r="16" spans="1:3">
      <c r="A16" t="s">
        <v>1530</v>
      </c>
      <c r="B16" t="s">
        <v>1714</v>
      </c>
      <c r="C16" t="str">
        <f t="shared" si="0"/>
        <v>RWX:BERKSHIRE HEALTHCARE NHS FOUNDATION TRUST</v>
      </c>
    </row>
    <row r="17" spans="1:3">
      <c r="A17" t="s">
        <v>1549</v>
      </c>
      <c r="B17" t="s">
        <v>1731</v>
      </c>
      <c r="C17" t="str">
        <f t="shared" si="0"/>
        <v>RXT:BIRMINGHAM AND SOLIHULL MENTAL HEALTH NHS FOUNDATION TRUST</v>
      </c>
    </row>
    <row r="18" spans="1:3">
      <c r="A18" t="s">
        <v>1309</v>
      </c>
      <c r="B18" t="s">
        <v>1310</v>
      </c>
      <c r="C18" t="str">
        <f t="shared" si="0"/>
        <v>RQ3:BIRMINGHAM CHILDREN'S HOSPITAL NHS FOUNDATION TRUST</v>
      </c>
    </row>
    <row r="19" spans="1:3">
      <c r="A19" t="s">
        <v>1572</v>
      </c>
      <c r="B19" t="s">
        <v>1754</v>
      </c>
      <c r="C19" t="str">
        <f t="shared" si="0"/>
        <v>RYW:BIRMINGHAM COMMUNITY HEALTHCARE NHS TRUST</v>
      </c>
    </row>
    <row r="20" spans="1:3">
      <c r="A20" t="s">
        <v>1463</v>
      </c>
      <c r="B20" t="s">
        <v>1649</v>
      </c>
      <c r="C20" t="str">
        <f t="shared" si="0"/>
        <v>RLU:BIRMINGHAM WOMEN'S NHS FOUNDATION TRUST</v>
      </c>
    </row>
    <row r="21" spans="1:3">
      <c r="A21" t="s">
        <v>1311</v>
      </c>
      <c r="B21" t="s">
        <v>1312</v>
      </c>
      <c r="C21" t="str">
        <f t="shared" si="0"/>
        <v>RXL:BLACKPOOL TEACHING HOSPITALS NHS FOUNDATION TRUST</v>
      </c>
    </row>
    <row r="22" spans="1:3">
      <c r="A22" t="s">
        <v>1465</v>
      </c>
      <c r="B22" t="s">
        <v>1651</v>
      </c>
      <c r="C22" t="str">
        <f t="shared" si="0"/>
        <v>RMC:BOLTON NHS FOUNDATION TRUST</v>
      </c>
    </row>
    <row r="23" spans="1:3">
      <c r="A23" t="s">
        <v>1396</v>
      </c>
      <c r="B23" t="s">
        <v>1586</v>
      </c>
      <c r="C23" t="str">
        <f t="shared" si="0"/>
        <v>RAE:BRADFORD TEACHING HOSPITALS NHS FOUNDATION TRUST</v>
      </c>
    </row>
    <row r="24" spans="1:3">
      <c r="A24" t="s">
        <v>1555</v>
      </c>
      <c r="B24" t="s">
        <v>1736</v>
      </c>
      <c r="C24" t="str">
        <f t="shared" si="0"/>
        <v>RY2:BRIDGEWATER COMMUNITY HEALTHCARE NHS FOUNDATION TRUST</v>
      </c>
    </row>
    <row r="25" spans="1:3">
      <c r="A25" t="s">
        <v>1313</v>
      </c>
      <c r="B25" t="s">
        <v>1314</v>
      </c>
      <c r="C25" t="str">
        <f t="shared" si="0"/>
        <v>RXH:BRIGHTON AND SUSSEX UNIVERSITY HOSPITALS NHS TRUST</v>
      </c>
    </row>
    <row r="26" spans="1:3">
      <c r="A26" t="s">
        <v>1315</v>
      </c>
      <c r="B26" t="s">
        <v>1316</v>
      </c>
      <c r="C26" t="str">
        <f t="shared" si="0"/>
        <v>RXQ:BUCKINGHAMSHIRE HEALTHCARE NHS TRUST</v>
      </c>
    </row>
    <row r="27" spans="1:3">
      <c r="A27" t="s">
        <v>1450</v>
      </c>
      <c r="B27" t="s">
        <v>1638</v>
      </c>
      <c r="C27" t="str">
        <f t="shared" si="0"/>
        <v>RJF:BURTON HOSPITALS NHS FOUNDATION TRUST</v>
      </c>
    </row>
    <row r="28" spans="1:3">
      <c r="A28" t="s">
        <v>1531</v>
      </c>
      <c r="B28" t="s">
        <v>1715</v>
      </c>
      <c r="C28" t="str">
        <f t="shared" si="0"/>
        <v>RWY:CALDERDALE AND HUDDERSFIELD NHS FOUNDATION TRUST</v>
      </c>
    </row>
    <row r="29" spans="1:3">
      <c r="A29" t="s">
        <v>1454</v>
      </c>
      <c r="B29" t="s">
        <v>1642</v>
      </c>
      <c r="C29" t="str">
        <f t="shared" si="0"/>
        <v>RJX:CALDERSTONES PARTNERSHIP NHS FOUNDATION TRUST</v>
      </c>
    </row>
    <row r="30" spans="1:3">
      <c r="A30" t="s">
        <v>1268</v>
      </c>
      <c r="B30" t="s">
        <v>1269</v>
      </c>
      <c r="C30" t="str">
        <f t="shared" si="0"/>
        <v>RGT:CAMBRIDGE UNIVERSITY HOSPITALS NHS FOUNDATION TRUST</v>
      </c>
    </row>
    <row r="31" spans="1:3">
      <c r="A31" t="s">
        <v>1500</v>
      </c>
      <c r="B31" t="s">
        <v>1685</v>
      </c>
      <c r="C31" t="str">
        <f t="shared" si="0"/>
        <v>RT1:CAMBRIDGESHIRE AND PETERBOROUGH NHS FOUNDATION TRUST</v>
      </c>
    </row>
    <row r="32" spans="1:3">
      <c r="A32" t="s">
        <v>1571</v>
      </c>
      <c r="B32" t="s">
        <v>1753</v>
      </c>
      <c r="C32" t="str">
        <f t="shared" si="0"/>
        <v>RYV:CAMBRIDGESHIRE COMMUNITY SERVICES NHS TRUST</v>
      </c>
    </row>
    <row r="33" spans="1:3">
      <c r="A33" t="s">
        <v>1510</v>
      </c>
      <c r="B33" t="s">
        <v>1695</v>
      </c>
      <c r="C33" t="str">
        <f t="shared" si="0"/>
        <v>RV3:CENTRAL AND NORTH WEST LONDON NHS FOUNDATION TRUST</v>
      </c>
    </row>
    <row r="34" spans="1:3">
      <c r="A34" t="s">
        <v>1573</v>
      </c>
      <c r="B34" t="s">
        <v>1755</v>
      </c>
      <c r="C34" t="str">
        <f t="shared" si="0"/>
        <v>RYX:CENTRAL LONDON COMMUNITY HEALTHCARE NHS TRUST</v>
      </c>
    </row>
    <row r="35" spans="1:3">
      <c r="A35" t="s">
        <v>1270</v>
      </c>
      <c r="B35" t="s">
        <v>1271</v>
      </c>
      <c r="C35" t="str">
        <f t="shared" si="0"/>
        <v>RW3:CENTRAL MANCHESTER UNIVERSITY HOSPITALS NHS FOUNDATION TRUST</v>
      </c>
    </row>
    <row r="36" spans="1:3">
      <c r="A36" t="s">
        <v>1317</v>
      </c>
      <c r="B36" t="s">
        <v>1318</v>
      </c>
      <c r="C36" t="str">
        <f t="shared" si="0"/>
        <v>RQM:CHELSEA AND WESTMINSTER HOSPITAL NHS FOUNDATION TRUST</v>
      </c>
    </row>
    <row r="37" spans="1:3">
      <c r="A37" t="s">
        <v>1539</v>
      </c>
      <c r="B37" t="s">
        <v>1723</v>
      </c>
      <c r="C37" t="str">
        <f t="shared" si="0"/>
        <v>RXA:CHESHIRE AND WIRRAL PARTNERSHIP NHS FOUNDATION TRUST</v>
      </c>
    </row>
    <row r="38" spans="1:3">
      <c r="A38" t="s">
        <v>1435</v>
      </c>
      <c r="B38" t="s">
        <v>1623</v>
      </c>
      <c r="C38" t="str">
        <f t="shared" si="0"/>
        <v>RFS:CHESTERFIELD ROYAL HOSPITAL NHS FOUNDATION TRUST</v>
      </c>
    </row>
    <row r="39" spans="1:3">
      <c r="A39" t="s">
        <v>1460</v>
      </c>
      <c r="B39" t="s">
        <v>1646</v>
      </c>
      <c r="C39" t="str">
        <f t="shared" si="0"/>
        <v>RLN:CITY HOSPITALS SUNDERLAND NHS FOUNDATION TRUST</v>
      </c>
    </row>
    <row r="40" spans="1:3">
      <c r="A40" t="s">
        <v>1424</v>
      </c>
      <c r="B40" t="s">
        <v>1612</v>
      </c>
      <c r="C40" t="str">
        <f t="shared" si="0"/>
        <v>RDE:COLCHESTER HOSPITAL UNIVERSITY NHS FOUNDATION TRUST</v>
      </c>
    </row>
    <row r="41" spans="1:3">
      <c r="A41" t="s">
        <v>1447</v>
      </c>
      <c r="B41" t="s">
        <v>1635</v>
      </c>
      <c r="C41" t="str">
        <f t="shared" si="0"/>
        <v>RJ8:CORNWALL PARTNERSHIP NHS FOUNDATION TRUST</v>
      </c>
    </row>
    <row r="42" spans="1:3">
      <c r="A42" t="s">
        <v>1453</v>
      </c>
      <c r="B42" t="s">
        <v>1641</v>
      </c>
      <c r="C42" t="str">
        <f t="shared" si="0"/>
        <v>RJR:COUNTESS OF CHESTER HOSPITAL NHS FOUNDATION TRUST</v>
      </c>
    </row>
    <row r="43" spans="1:3">
      <c r="A43" t="s">
        <v>1547</v>
      </c>
      <c r="B43" t="s">
        <v>1729</v>
      </c>
      <c r="C43" t="str">
        <f t="shared" si="0"/>
        <v>RXP:COUNTY DURHAM AND DARLINGTON NHS FOUNDATION TRUST</v>
      </c>
    </row>
    <row r="44" spans="1:3">
      <c r="A44" t="s">
        <v>1567</v>
      </c>
      <c r="B44" t="s">
        <v>1749</v>
      </c>
      <c r="C44" t="str">
        <f t="shared" si="0"/>
        <v>RYG:COVENTRY AND WARWICKSHIRE PARTNERSHIP NHS TRUST</v>
      </c>
    </row>
    <row r="45" spans="1:3">
      <c r="A45" t="s">
        <v>1446</v>
      </c>
      <c r="B45" t="s">
        <v>1634</v>
      </c>
      <c r="C45" t="str">
        <f t="shared" si="0"/>
        <v>RJ6:CROYDON HEALTH SERVICES NHS TRUST</v>
      </c>
    </row>
    <row r="46" spans="1:3">
      <c r="A46" t="s">
        <v>1474</v>
      </c>
      <c r="B46" t="s">
        <v>1660</v>
      </c>
      <c r="C46" t="str">
        <f t="shared" si="0"/>
        <v>RNN:CUMBRIA PARTNERSHIP NHS FOUNDATION TRUST</v>
      </c>
    </row>
    <row r="47" spans="1:3">
      <c r="A47" t="s">
        <v>1470</v>
      </c>
      <c r="B47" t="s">
        <v>1656</v>
      </c>
      <c r="C47" t="str">
        <f t="shared" si="0"/>
        <v>RN7:DARTFORD AND GRAVESHAM NHS TRUST</v>
      </c>
    </row>
    <row r="48" spans="1:3">
      <c r="A48" t="s">
        <v>1319</v>
      </c>
      <c r="B48" t="s">
        <v>1320</v>
      </c>
      <c r="C48" t="str">
        <f t="shared" si="0"/>
        <v>RTG:DERBY TEACHING HOSPITALS NHS FOUNDATION TRUST</v>
      </c>
    </row>
    <row r="49" spans="1:3">
      <c r="A49" t="s">
        <v>1561</v>
      </c>
      <c r="B49" t="s">
        <v>1742</v>
      </c>
      <c r="C49" t="str">
        <f t="shared" si="0"/>
        <v>RY8:DERBYSHIRE COMMUNITY HEALTH SERVICES NHS FOUNDATION TRUST</v>
      </c>
    </row>
    <row r="50" spans="1:3">
      <c r="A50" t="s">
        <v>1546</v>
      </c>
      <c r="B50" t="s">
        <v>1728</v>
      </c>
      <c r="C50" t="str">
        <f t="shared" si="0"/>
        <v>RXM:DERBYSHIRE HEALTHCARE NHS FOUNDATION TRUST</v>
      </c>
    </row>
    <row r="51" spans="1:3">
      <c r="A51" t="s">
        <v>1528</v>
      </c>
      <c r="B51" t="s">
        <v>1712</v>
      </c>
      <c r="C51" t="str">
        <f t="shared" si="0"/>
        <v>RWV:DEVON PARTNERSHIP NHS TRUST</v>
      </c>
    </row>
    <row r="52" spans="1:3">
      <c r="A52" t="s">
        <v>1480</v>
      </c>
      <c r="B52" t="s">
        <v>1666</v>
      </c>
      <c r="C52" t="str">
        <f t="shared" si="0"/>
        <v>RP5:DONCASTER AND BASSETLAW HOSPITALS NHS FOUNDATION TRUST</v>
      </c>
    </row>
    <row r="53" spans="1:3">
      <c r="A53" t="s">
        <v>1405</v>
      </c>
      <c r="B53" t="s">
        <v>1595</v>
      </c>
      <c r="C53" t="str">
        <f t="shared" si="0"/>
        <v>RBD:DORSET COUNTY HOSPITAL NHS FOUNDATION TRUST</v>
      </c>
    </row>
    <row r="54" spans="1:3">
      <c r="A54" t="s">
        <v>1427</v>
      </c>
      <c r="B54" t="s">
        <v>1615</v>
      </c>
      <c r="C54" t="str">
        <f t="shared" si="0"/>
        <v>RDY:DORSET HEALTHCARE UNIVERSITY NHS FOUNDATION TRUST</v>
      </c>
    </row>
    <row r="55" spans="1:3">
      <c r="A55" t="s">
        <v>1568</v>
      </c>
      <c r="B55" t="s">
        <v>1750</v>
      </c>
      <c r="C55" t="str">
        <f t="shared" si="0"/>
        <v>RYK:DUDLEY AND WALSALL MENTAL HEALTH PARTNERSHIP NHS TRUST</v>
      </c>
    </row>
    <row r="56" spans="1:3">
      <c r="A56" t="s">
        <v>1412</v>
      </c>
      <c r="B56" t="s">
        <v>1482</v>
      </c>
      <c r="C56" t="str">
        <f t="shared" si="0"/>
        <v>RC3:EALING HOSPITAL NHS TRUST</v>
      </c>
    </row>
    <row r="57" spans="1:3">
      <c r="A57" t="s">
        <v>1321</v>
      </c>
      <c r="B57" t="s">
        <v>1322</v>
      </c>
      <c r="C57" t="str">
        <f t="shared" si="0"/>
        <v>RWH:EAST AND NORTH HERTFORDSHIRE NHS TRUST</v>
      </c>
    </row>
    <row r="58" spans="1:3">
      <c r="A58" t="s">
        <v>1452</v>
      </c>
      <c r="B58" t="s">
        <v>1640</v>
      </c>
      <c r="C58" t="str">
        <f t="shared" si="0"/>
        <v>RJN:EAST CHESHIRE NHS TRUST</v>
      </c>
    </row>
    <row r="59" spans="1:3">
      <c r="A59" t="s">
        <v>1323</v>
      </c>
      <c r="B59" t="s">
        <v>1324</v>
      </c>
      <c r="C59" t="str">
        <f t="shared" si="0"/>
        <v>RVV:EAST KENT HOSPITALS UNIVERSITY NHS FOUNDATION TRUST</v>
      </c>
    </row>
    <row r="60" spans="1:3">
      <c r="A60" t="s">
        <v>1548</v>
      </c>
      <c r="B60" t="s">
        <v>1730</v>
      </c>
      <c r="C60" t="str">
        <f t="shared" si="0"/>
        <v>RXR:EAST LANCASHIRE HOSPITALS NHS TRUST</v>
      </c>
    </row>
    <row r="61" spans="1:3">
      <c r="A61" t="s">
        <v>1524</v>
      </c>
      <c r="B61" t="s">
        <v>1708</v>
      </c>
      <c r="C61" t="str">
        <f t="shared" si="0"/>
        <v>RWK:EAST LONDON NHS FOUNDATION TRUST</v>
      </c>
    </row>
    <row r="62" spans="1:3">
      <c r="A62" t="s">
        <v>1538</v>
      </c>
      <c r="B62" t="s">
        <v>1722</v>
      </c>
      <c r="C62" t="str">
        <f t="shared" si="0"/>
        <v>RX9:EAST MIDLANDS AMBULANCE SERVICE NHS TRUST</v>
      </c>
    </row>
    <row r="63" spans="1:3">
      <c r="A63" t="s">
        <v>1564</v>
      </c>
      <c r="B63" t="s">
        <v>1745</v>
      </c>
      <c r="C63" t="str">
        <f t="shared" si="0"/>
        <v>RYC:EAST OF ENGLAND AMBULANCE SERVICE NHS TRUST</v>
      </c>
    </row>
    <row r="64" spans="1:3">
      <c r="A64" t="s">
        <v>1540</v>
      </c>
      <c r="B64" t="s">
        <v>1724</v>
      </c>
      <c r="C64" t="str">
        <f t="shared" si="0"/>
        <v>RXC:EAST SUSSEX HEALTHCARE NHS TRUST</v>
      </c>
    </row>
    <row r="65" spans="1:3">
      <c r="A65" t="s">
        <v>1515</v>
      </c>
      <c r="B65" t="s">
        <v>1700</v>
      </c>
      <c r="C65" t="str">
        <f t="shared" si="0"/>
        <v>RVR:EPSOM AND ST HELIER UNIVERSITY HOSPITALS NHS TRUST</v>
      </c>
    </row>
    <row r="66" spans="1:3">
      <c r="A66" t="s">
        <v>1426</v>
      </c>
      <c r="B66" t="s">
        <v>1614</v>
      </c>
      <c r="C66" t="str">
        <f t="shared" si="0"/>
        <v>RDU:FRIMLEY HEALTH NHS FOUNDATION TRUST</v>
      </c>
    </row>
    <row r="67" spans="1:3">
      <c r="A67" t="s">
        <v>1493</v>
      </c>
      <c r="B67" t="s">
        <v>1678</v>
      </c>
      <c r="C67" t="str">
        <f t="shared" ref="C67:C130" si="1">A67&amp;":"&amp;B67</f>
        <v>RR7:GATESHEAD HEALTH NHS FOUNDATION TRUST</v>
      </c>
    </row>
    <row r="68" spans="1:3">
      <c r="A68" t="s">
        <v>1462</v>
      </c>
      <c r="B68" t="s">
        <v>1648</v>
      </c>
      <c r="C68" t="str">
        <f t="shared" si="1"/>
        <v>RLT:GEORGE ELIOT HOSPITAL NHS TRUST</v>
      </c>
    </row>
    <row r="69" spans="1:3">
      <c r="A69" t="s">
        <v>1391</v>
      </c>
      <c r="B69" t="s">
        <v>1581</v>
      </c>
      <c r="C69" t="str">
        <f t="shared" si="1"/>
        <v>R1J:GLOUCESTERSHIRE CARE SERVICES NHS TRUST</v>
      </c>
    </row>
    <row r="70" spans="1:3">
      <c r="A70" t="s">
        <v>1325</v>
      </c>
      <c r="B70" t="s">
        <v>1326</v>
      </c>
      <c r="C70" t="str">
        <f t="shared" si="1"/>
        <v>RTE:GLOUCESTERSHIRE HOSPITALS NHS FOUNDATION TRUST</v>
      </c>
    </row>
    <row r="71" spans="1:3">
      <c r="A71" t="s">
        <v>1272</v>
      </c>
      <c r="B71" t="s">
        <v>1273</v>
      </c>
      <c r="C71" t="str">
        <f t="shared" si="1"/>
        <v>RP4:GREAT ORMOND STREET HOSPITAL FOR CHILDREN NHS FOUNDATION TRUST</v>
      </c>
    </row>
    <row r="72" spans="1:3">
      <c r="A72" t="s">
        <v>1468</v>
      </c>
      <c r="B72" t="s">
        <v>1654</v>
      </c>
      <c r="C72" t="str">
        <f t="shared" si="1"/>
        <v>RN3:GREAT WESTERN HOSPITALS NHS FOUNDATION TRUST</v>
      </c>
    </row>
    <row r="73" spans="1:3">
      <c r="A73" t="s">
        <v>1550</v>
      </c>
      <c r="B73" t="s">
        <v>1732</v>
      </c>
      <c r="C73" t="str">
        <f t="shared" si="1"/>
        <v>RXV:GREATER MANCHESTER WEST MENTAL HEALTH NHS FOUNDATION TRUST</v>
      </c>
    </row>
    <row r="74" spans="1:3">
      <c r="A74" t="s">
        <v>1274</v>
      </c>
      <c r="B74" t="s">
        <v>1275</v>
      </c>
      <c r="C74" t="str">
        <f t="shared" si="1"/>
        <v>RJ1:GUY'S AND ST THOMAS' NHS FOUNDATION TRUST</v>
      </c>
    </row>
    <row r="75" spans="1:3">
      <c r="A75" t="s">
        <v>1469</v>
      </c>
      <c r="B75" t="s">
        <v>1655</v>
      </c>
      <c r="C75" t="str">
        <f t="shared" si="1"/>
        <v>RN5:HAMPSHIRE HOSPITALS NHS FOUNDATION TRUST</v>
      </c>
    </row>
    <row r="76" spans="1:3">
      <c r="A76" t="s">
        <v>1415</v>
      </c>
      <c r="B76" t="s">
        <v>1604</v>
      </c>
      <c r="C76" t="str">
        <f t="shared" si="1"/>
        <v>RCD:HARROGATE AND DISTRICT NHS FOUNDATION TRUST</v>
      </c>
    </row>
    <row r="77" spans="1:3">
      <c r="A77" t="s">
        <v>1327</v>
      </c>
      <c r="B77" t="s">
        <v>1328</v>
      </c>
      <c r="C77" t="str">
        <f t="shared" si="1"/>
        <v>RR1:HEART OF ENGLAND NHS FOUNDATION TRUST</v>
      </c>
    </row>
    <row r="78" spans="1:3">
      <c r="A78" t="s">
        <v>1421</v>
      </c>
      <c r="B78" t="s">
        <v>1609</v>
      </c>
      <c r="C78" t="str">
        <f t="shared" si="1"/>
        <v>RD7:HEATHERWOOD AND WEXHAM PARK HOSPITALS NHS FOUNDATION TRUST</v>
      </c>
    </row>
    <row r="79" spans="1:3">
      <c r="A79" t="s">
        <v>1557</v>
      </c>
      <c r="B79" t="s">
        <v>1738</v>
      </c>
      <c r="C79" t="str">
        <f t="shared" si="1"/>
        <v>RY4:HERTFORDSHIRE COMMUNITY NHS TRUST</v>
      </c>
    </row>
    <row r="80" spans="1:3">
      <c r="A80" t="s">
        <v>1527</v>
      </c>
      <c r="B80" t="s">
        <v>1711</v>
      </c>
      <c r="C80" t="str">
        <f t="shared" si="1"/>
        <v>RWR:HERTFORDSHIRE PARTNERSHIP UNIVERSITY NHS FOUNDATION TRUST</v>
      </c>
    </row>
    <row r="81" spans="1:3">
      <c r="A81" t="s">
        <v>1489</v>
      </c>
      <c r="B81" t="s">
        <v>1674</v>
      </c>
      <c r="C81" t="str">
        <f t="shared" si="1"/>
        <v>RQQ:HINCHINGBROOKE HEALTH CARE NHS TRUST</v>
      </c>
    </row>
    <row r="82" spans="1:3">
      <c r="A82" t="s">
        <v>1491</v>
      </c>
      <c r="B82" t="s">
        <v>1676</v>
      </c>
      <c r="C82" t="str">
        <f t="shared" si="1"/>
        <v>RQX:HOMERTON UNIVERSITY HOSPITAL NHS FOUNDATION TRUST</v>
      </c>
    </row>
    <row r="83" spans="1:3">
      <c r="A83" t="s">
        <v>1562</v>
      </c>
      <c r="B83" t="s">
        <v>1743</v>
      </c>
      <c r="C83" t="str">
        <f t="shared" si="1"/>
        <v>RY9:HOUNSLOW AND RICHMOND COMMUNITY HEALTHCARE NHS TRUST</v>
      </c>
    </row>
    <row r="84" spans="1:3">
      <c r="A84" t="s">
        <v>1329</v>
      </c>
      <c r="B84" t="s">
        <v>1330</v>
      </c>
      <c r="C84" t="str">
        <f t="shared" si="1"/>
        <v>RWA:HULL AND EAST YORKSHIRE HOSPITALS NHS TRUST</v>
      </c>
    </row>
    <row r="85" spans="1:3">
      <c r="A85" t="s">
        <v>1512</v>
      </c>
      <c r="B85" t="s">
        <v>1697</v>
      </c>
      <c r="C85" t="str">
        <f t="shared" si="1"/>
        <v>RV9:HUMBER NHS FOUNDATION TRUST</v>
      </c>
    </row>
    <row r="86" spans="1:3">
      <c r="A86" t="s">
        <v>1276</v>
      </c>
      <c r="B86" t="s">
        <v>1277</v>
      </c>
      <c r="C86" t="str">
        <f t="shared" si="1"/>
        <v>RYJ:IMPERIAL COLLEGE HEALTHCARE NHS TRUST</v>
      </c>
    </row>
    <row r="87" spans="1:3">
      <c r="A87" t="s">
        <v>1440</v>
      </c>
      <c r="B87" t="s">
        <v>1628</v>
      </c>
      <c r="C87" t="str">
        <f t="shared" si="1"/>
        <v>RGQ:IPSWICH HOSPITAL NHS TRUST</v>
      </c>
    </row>
    <row r="88" spans="1:3">
      <c r="A88" t="s">
        <v>1389</v>
      </c>
      <c r="B88" t="s">
        <v>1579</v>
      </c>
      <c r="C88" t="str">
        <f t="shared" si="1"/>
        <v>R1F:ISLE OF WIGHT NHS TRUST</v>
      </c>
    </row>
    <row r="89" spans="1:3">
      <c r="A89" t="s">
        <v>1439</v>
      </c>
      <c r="B89" t="s">
        <v>1627</v>
      </c>
      <c r="C89" t="str">
        <f t="shared" si="1"/>
        <v>RGP:JAMES PAGET UNIVERSITY HOSPITALS NHS FOUNDATION TRUST</v>
      </c>
    </row>
    <row r="90" spans="1:3">
      <c r="A90" t="s">
        <v>1553</v>
      </c>
      <c r="B90" t="s">
        <v>1735</v>
      </c>
      <c r="C90" t="str">
        <f t="shared" si="1"/>
        <v>RXY:KENT AND MEDWAY NHS AND SOCIAL CARE PARTNERSHIP TRUST</v>
      </c>
    </row>
    <row r="91" spans="1:3">
      <c r="A91" t="s">
        <v>1574</v>
      </c>
      <c r="B91" t="s">
        <v>1756</v>
      </c>
      <c r="C91" t="str">
        <f t="shared" si="1"/>
        <v>RYY:KENT COMMUNITY HEALTH NHS FOUNDATION TRUST</v>
      </c>
    </row>
    <row r="92" spans="1:3">
      <c r="A92" t="s">
        <v>1475</v>
      </c>
      <c r="B92" t="s">
        <v>1661</v>
      </c>
      <c r="C92" t="str">
        <f t="shared" si="1"/>
        <v>RNQ:KETTERING GENERAL HOSPITAL NHS FOUNDATION TRUST</v>
      </c>
    </row>
    <row r="93" spans="1:3">
      <c r="A93" t="s">
        <v>1278</v>
      </c>
      <c r="B93" t="s">
        <v>1279</v>
      </c>
      <c r="C93" t="str">
        <f t="shared" si="1"/>
        <v>RJZ:KING'S COLLEGE HOSPITAL NHS FOUNDATION TRUST</v>
      </c>
    </row>
    <row r="94" spans="1:3">
      <c r="A94" t="s">
        <v>1402</v>
      </c>
      <c r="B94" t="s">
        <v>1592</v>
      </c>
      <c r="C94" t="str">
        <f t="shared" si="1"/>
        <v>RAX:KINGSTON HOSPITAL NHS FOUNDATION TRUST</v>
      </c>
    </row>
    <row r="95" spans="1:3">
      <c r="A95" t="s">
        <v>1520</v>
      </c>
      <c r="B95" t="s">
        <v>1705</v>
      </c>
      <c r="C95" t="str">
        <f t="shared" si="1"/>
        <v>RW5:LANCASHIRE CARE NHS FOUNDATION TRUST</v>
      </c>
    </row>
    <row r="96" spans="1:3">
      <c r="A96" t="s">
        <v>1331</v>
      </c>
      <c r="B96" t="s">
        <v>1332</v>
      </c>
      <c r="C96" t="str">
        <f t="shared" si="1"/>
        <v>RXN:LANCASHIRE TEACHING HOSPITALS NHS FOUNDATION TRUST</v>
      </c>
    </row>
    <row r="97" spans="1:3">
      <c r="A97" t="s">
        <v>1437</v>
      </c>
      <c r="B97" t="s">
        <v>1625</v>
      </c>
      <c r="C97" t="str">
        <f t="shared" si="1"/>
        <v>RGD:LEEDS AND YORK PARTNERSHIP NHS FOUNDATION TRUST</v>
      </c>
    </row>
    <row r="98" spans="1:3">
      <c r="A98" t="s">
        <v>1559</v>
      </c>
      <c r="B98" t="s">
        <v>1740</v>
      </c>
      <c r="C98" t="str">
        <f t="shared" si="1"/>
        <v>RY6:LEEDS COMMUNITY HEALTHCARE NHS TRUST</v>
      </c>
    </row>
    <row r="99" spans="1:3">
      <c r="A99" t="s">
        <v>1280</v>
      </c>
      <c r="B99" t="s">
        <v>1281</v>
      </c>
      <c r="C99" t="str">
        <f t="shared" si="1"/>
        <v>RR8:LEEDS TEACHING HOSPITALS NHS TRUST</v>
      </c>
    </row>
    <row r="100" spans="1:3">
      <c r="A100" t="s">
        <v>1503</v>
      </c>
      <c r="B100" t="s">
        <v>1688</v>
      </c>
      <c r="C100" t="str">
        <f t="shared" si="1"/>
        <v>RT5:LEICESTERSHIRE PARTNERSHIP NHS TRUST</v>
      </c>
    </row>
    <row r="101" spans="1:3">
      <c r="A101" t="s">
        <v>1445</v>
      </c>
      <c r="B101" t="s">
        <v>1633</v>
      </c>
      <c r="C101" t="str">
        <f t="shared" si="1"/>
        <v>RJ2:LEWISHAM AND GREENWICH NHS TRUST</v>
      </c>
    </row>
    <row r="102" spans="1:3">
      <c r="A102" t="s">
        <v>1558</v>
      </c>
      <c r="B102" t="s">
        <v>1739</v>
      </c>
      <c r="C102" t="str">
        <f t="shared" si="1"/>
        <v>RY5:LINCOLNSHIRE COMMUNITY HEALTH SERVICES NHS TRUST</v>
      </c>
    </row>
    <row r="103" spans="1:3">
      <c r="A103" t="s">
        <v>1483</v>
      </c>
      <c r="B103" t="s">
        <v>1668</v>
      </c>
      <c r="C103" t="str">
        <f t="shared" si="1"/>
        <v>RP7:LINCOLNSHIRE PARTNERSHIP NHS FOUNDATION TRUST</v>
      </c>
    </row>
    <row r="104" spans="1:3">
      <c r="A104" t="s">
        <v>1554</v>
      </c>
      <c r="B104" t="s">
        <v>1384</v>
      </c>
      <c r="C104" t="str">
        <f t="shared" si="1"/>
        <v>RY1:LIVERPOOL COMMUNITY HEALTH NHS TRUST</v>
      </c>
    </row>
    <row r="105" spans="1:3">
      <c r="A105" t="s">
        <v>1333</v>
      </c>
      <c r="B105" t="s">
        <v>1334</v>
      </c>
      <c r="C105" t="str">
        <f t="shared" si="1"/>
        <v>RBQ:LIVERPOOL HEART AND CHEST HOSPITAL NHS FOUNDATION TRUST</v>
      </c>
    </row>
    <row r="106" spans="1:3">
      <c r="A106" t="s">
        <v>1432</v>
      </c>
      <c r="B106" t="s">
        <v>1620</v>
      </c>
      <c r="C106" t="str">
        <f t="shared" si="1"/>
        <v>REP:LIVERPOOL WOMEN'S NHS FOUNDATION TRUST</v>
      </c>
    </row>
    <row r="107" spans="1:3">
      <c r="A107" t="s">
        <v>1499</v>
      </c>
      <c r="B107" t="s">
        <v>1684</v>
      </c>
      <c r="C107" t="str">
        <f t="shared" si="1"/>
        <v>RRU:LONDON AMBULANCE SERVICE NHS TRUST</v>
      </c>
    </row>
    <row r="108" spans="1:3">
      <c r="A108" t="s">
        <v>1392</v>
      </c>
      <c r="B108" t="s">
        <v>1582</v>
      </c>
      <c r="C108" t="str">
        <f t="shared" si="1"/>
        <v>R1K:LONDON NORTH WEST HEALTHCARE NHS TRUST</v>
      </c>
    </row>
    <row r="109" spans="1:3">
      <c r="A109" t="s">
        <v>1413</v>
      </c>
      <c r="B109" t="s">
        <v>1602</v>
      </c>
      <c r="C109" t="str">
        <f t="shared" si="1"/>
        <v>RC9:LUTON AND DUNSTABLE UNIVERSITY HOSPITAL NHS FOUNDATION TRUST</v>
      </c>
    </row>
    <row r="110" spans="1:3">
      <c r="A110" t="s">
        <v>1335</v>
      </c>
      <c r="B110" t="s">
        <v>1336</v>
      </c>
      <c r="C110" t="str">
        <f t="shared" si="1"/>
        <v>RWF:MAIDSTONE AND TUNBRIDGE WELLS NHS TRUST</v>
      </c>
    </row>
    <row r="111" spans="1:3">
      <c r="A111" t="s">
        <v>1484</v>
      </c>
      <c r="B111" t="s">
        <v>1669</v>
      </c>
      <c r="C111" t="str">
        <f t="shared" si="1"/>
        <v>RPA:MEDWAY NHS FOUNDATION TRUST</v>
      </c>
    </row>
    <row r="112" spans="1:3">
      <c r="A112" t="s">
        <v>1519</v>
      </c>
      <c r="B112" t="s">
        <v>1704</v>
      </c>
      <c r="C112" t="str">
        <f t="shared" si="1"/>
        <v>RW4:MERSEY CARE NHS TRUST</v>
      </c>
    </row>
    <row r="113" spans="1:3">
      <c r="A113" t="s">
        <v>1409</v>
      </c>
      <c r="B113" t="s">
        <v>1599</v>
      </c>
      <c r="C113" t="str">
        <f t="shared" si="1"/>
        <v>RBT:MID CHESHIRE HOSPITALS NHS FOUNDATION TRUST</v>
      </c>
    </row>
    <row r="114" spans="1:3">
      <c r="A114" t="s">
        <v>1487</v>
      </c>
      <c r="B114" t="s">
        <v>1672</v>
      </c>
      <c r="C114" t="str">
        <f t="shared" si="1"/>
        <v>RQ8:MID ESSEX HOSPITAL SERVICES NHS TRUST</v>
      </c>
    </row>
    <row r="115" spans="1:3">
      <c r="A115" t="s">
        <v>1449</v>
      </c>
      <c r="B115" t="s">
        <v>1637</v>
      </c>
      <c r="C115" t="str">
        <f t="shared" si="1"/>
        <v>RJD:MID STAFFORDSHIRE NHS FOUNDATION TRUST</v>
      </c>
    </row>
    <row r="116" spans="1:3">
      <c r="A116" t="s">
        <v>1542</v>
      </c>
      <c r="B116" t="s">
        <v>1543</v>
      </c>
      <c r="C116" t="str">
        <f t="shared" si="1"/>
        <v>RXF:MID YORKSHIRE HOSPITALS NHS TRUST</v>
      </c>
    </row>
    <row r="117" spans="1:3">
      <c r="A117" t="s">
        <v>1422</v>
      </c>
      <c r="B117" t="s">
        <v>1610</v>
      </c>
      <c r="C117" t="str">
        <f t="shared" si="1"/>
        <v>RD8:MILTON KEYNES UNIVERSITY HOSPITAL NHS FOUNDATION TRUST</v>
      </c>
    </row>
    <row r="118" spans="1:3">
      <c r="A118" t="s">
        <v>1481</v>
      </c>
      <c r="B118" t="s">
        <v>1667</v>
      </c>
      <c r="C118" t="str">
        <f t="shared" si="1"/>
        <v>RP6:MOORFIELDS EYE HOSPITAL NHS FOUNDATION TRUST</v>
      </c>
    </row>
    <row r="119" spans="1:3">
      <c r="A119" t="s">
        <v>1337</v>
      </c>
      <c r="B119" t="s">
        <v>1338</v>
      </c>
      <c r="C119" t="str">
        <f t="shared" si="1"/>
        <v>RM1:NORFOLK AND NORWICH UNIVERSITY HOSPITALS NHS FOUNDATION TRUST</v>
      </c>
    </row>
    <row r="120" spans="1:3">
      <c r="A120" t="s">
        <v>1467</v>
      </c>
      <c r="B120" t="s">
        <v>1653</v>
      </c>
      <c r="C120" t="str">
        <f t="shared" si="1"/>
        <v>RMY:NORFOLK AND SUFFOLK NHS FOUNDATION TRUST</v>
      </c>
    </row>
    <row r="121" spans="1:3">
      <c r="A121" t="s">
        <v>1556</v>
      </c>
      <c r="B121" t="s">
        <v>1737</v>
      </c>
      <c r="C121" t="str">
        <f t="shared" si="1"/>
        <v>RY3:NORFOLK COMMUNITY HEALTH AND CARE NHS TRUST</v>
      </c>
    </row>
    <row r="122" spans="1:3">
      <c r="A122" t="s">
        <v>1339</v>
      </c>
      <c r="B122" t="s">
        <v>1340</v>
      </c>
      <c r="C122" t="str">
        <f t="shared" si="1"/>
        <v>RVJ:NORTH BRISTOL NHS TRUST</v>
      </c>
    </row>
    <row r="123" spans="1:3">
      <c r="A123" t="s">
        <v>1473</v>
      </c>
      <c r="B123" t="s">
        <v>1659</v>
      </c>
      <c r="C123" t="str">
        <f t="shared" si="1"/>
        <v>RNL:NORTH CUMBRIA UNIVERSITY HOSPITALS NHS TRUST</v>
      </c>
    </row>
    <row r="124" spans="1:3">
      <c r="A124" t="s">
        <v>1535</v>
      </c>
      <c r="B124" t="s">
        <v>1719</v>
      </c>
      <c r="C124" t="str">
        <f t="shared" si="1"/>
        <v>RX6:NORTH EAST AMBULANCE SERVICE NHS FOUNDATION TRUST</v>
      </c>
    </row>
    <row r="125" spans="1:3">
      <c r="A125" t="s">
        <v>1401</v>
      </c>
      <c r="B125" t="s">
        <v>1591</v>
      </c>
      <c r="C125" t="str">
        <f t="shared" si="1"/>
        <v>RAT:NORTH EAST LONDON NHS FOUNDATION TRUST</v>
      </c>
    </row>
    <row r="126" spans="1:3">
      <c r="A126" t="s">
        <v>1494</v>
      </c>
      <c r="B126" t="s">
        <v>1679</v>
      </c>
      <c r="C126" t="str">
        <f t="shared" si="1"/>
        <v>RRD:NORTH ESSEX PARTNERSHIP UNIVERSITY NHS FOUNDATION TRUST</v>
      </c>
    </row>
    <row r="127" spans="1:3">
      <c r="A127" t="s">
        <v>1399</v>
      </c>
      <c r="B127" t="s">
        <v>1589</v>
      </c>
      <c r="C127" t="str">
        <f t="shared" si="1"/>
        <v>RAP:NORTH MIDDLESEX UNIVERSITY HOSPITAL NHS TRUST</v>
      </c>
    </row>
    <row r="128" spans="1:3">
      <c r="A128" t="s">
        <v>1464</v>
      </c>
      <c r="B128" t="s">
        <v>1650</v>
      </c>
      <c r="C128" t="str">
        <f t="shared" si="1"/>
        <v>RLY:NORTH STAFFORDSHIRE COMBINED HEALTHCARE NHS TRUST</v>
      </c>
    </row>
    <row r="129" spans="1:3">
      <c r="A129" t="s">
        <v>1516</v>
      </c>
      <c r="B129" t="s">
        <v>1701</v>
      </c>
      <c r="C129" t="str">
        <f t="shared" si="1"/>
        <v>RVW:NORTH TEES AND HARTLEPOOL NHS FOUNDATION TRUST</v>
      </c>
    </row>
    <row r="130" spans="1:3">
      <c r="A130" t="s">
        <v>1536</v>
      </c>
      <c r="B130" t="s">
        <v>1720</v>
      </c>
      <c r="C130" t="str">
        <f t="shared" si="1"/>
        <v>RX7:NORTH WEST AMBULANCE SERVICE NHS TRUST</v>
      </c>
    </row>
    <row r="131" spans="1:3">
      <c r="A131" t="s">
        <v>1341</v>
      </c>
      <c r="B131" t="s">
        <v>1342</v>
      </c>
      <c r="C131" t="str">
        <f t="shared" ref="C131:C194" si="2">A131&amp;":"&amp;B131</f>
        <v>RV8:NORTH WEST LONDON HOSPITALS NHS TRUST</v>
      </c>
    </row>
    <row r="132" spans="1:3">
      <c r="A132" t="s">
        <v>1476</v>
      </c>
      <c r="B132" t="s">
        <v>1662</v>
      </c>
      <c r="C132" t="str">
        <f t="shared" si="2"/>
        <v>RNS:NORTHAMPTON GENERAL HOSPITAL NHS TRUST</v>
      </c>
    </row>
    <row r="133" spans="1:3">
      <c r="A133" t="s">
        <v>1479</v>
      </c>
      <c r="B133" t="s">
        <v>1665</v>
      </c>
      <c r="C133" t="str">
        <f t="shared" si="2"/>
        <v>RP1:NORTHAMPTONSHIRE HEALTHCARE NHS FOUNDATION TRUST</v>
      </c>
    </row>
    <row r="134" spans="1:3">
      <c r="A134" t="s">
        <v>1410</v>
      </c>
      <c r="B134" t="s">
        <v>1600</v>
      </c>
      <c r="C134" t="str">
        <f t="shared" si="2"/>
        <v>RBZ:NORTHERN DEVON HEALTHCARE NHS TRUST</v>
      </c>
    </row>
    <row r="135" spans="1:3">
      <c r="A135" t="s">
        <v>1451</v>
      </c>
      <c r="B135" t="s">
        <v>1639</v>
      </c>
      <c r="C135" t="str">
        <f t="shared" si="2"/>
        <v>RJL:NORTHERN LINCOLNSHIRE AND GOOLE NHS FOUNDATION TRUST</v>
      </c>
    </row>
    <row r="136" spans="1:3">
      <c r="A136" t="s">
        <v>1534</v>
      </c>
      <c r="B136" t="s">
        <v>1718</v>
      </c>
      <c r="C136" t="str">
        <f t="shared" si="2"/>
        <v>RX4:NORTHUMBERLAND, TYNE AND WEAR NHS FOUNDATION TRUST</v>
      </c>
    </row>
    <row r="137" spans="1:3">
      <c r="A137" t="s">
        <v>1504</v>
      </c>
      <c r="B137" t="s">
        <v>1382</v>
      </c>
      <c r="C137" t="str">
        <f t="shared" si="2"/>
        <v>RTF:NORTHUMBRIA HEALTHCARE NHS FOUNDATION TRUST</v>
      </c>
    </row>
    <row r="138" spans="1:3">
      <c r="A138" t="s">
        <v>1282</v>
      </c>
      <c r="B138" t="s">
        <v>1283</v>
      </c>
      <c r="C138" t="str">
        <f t="shared" si="2"/>
        <v>RX1:NOTTINGHAM UNIVERSITY HOSPITALS NHS TRUST</v>
      </c>
    </row>
    <row r="139" spans="1:3">
      <c r="A139" t="s">
        <v>1443</v>
      </c>
      <c r="B139" t="s">
        <v>1631</v>
      </c>
      <c r="C139" t="str">
        <f t="shared" si="2"/>
        <v>RHA:NOTTINGHAMSHIRE HEALTHCARE NHS FOUNDATION TRUST</v>
      </c>
    </row>
    <row r="140" spans="1:3">
      <c r="A140" t="s">
        <v>1477</v>
      </c>
      <c r="B140" t="s">
        <v>1663</v>
      </c>
      <c r="C140" t="str">
        <f t="shared" si="2"/>
        <v>RNU:OXFORD HEALTH NHS FOUNDATION TRUST</v>
      </c>
    </row>
    <row r="141" spans="1:3">
      <c r="A141" t="s">
        <v>1284</v>
      </c>
      <c r="B141" t="s">
        <v>1689</v>
      </c>
      <c r="C141" t="str">
        <f t="shared" si="2"/>
        <v>RTH:OXFORD UNIVERSITY HOSPITALS NHS FOUNDATION TRUST</v>
      </c>
    </row>
    <row r="142" spans="1:3">
      <c r="A142" t="s">
        <v>1486</v>
      </c>
      <c r="B142" t="s">
        <v>1671</v>
      </c>
      <c r="C142" t="str">
        <f t="shared" si="2"/>
        <v>RPG:OXLEAS NHS FOUNDATION TRUST</v>
      </c>
    </row>
    <row r="143" spans="1:3">
      <c r="A143" t="s">
        <v>1343</v>
      </c>
      <c r="B143" t="s">
        <v>1344</v>
      </c>
      <c r="C143" t="str">
        <f t="shared" si="2"/>
        <v>RGM:PAPWORTH HOSPITAL NHS FOUNDATION TRUST</v>
      </c>
    </row>
    <row r="144" spans="1:3">
      <c r="A144" t="s">
        <v>1345</v>
      </c>
      <c r="B144" t="s">
        <v>1346</v>
      </c>
      <c r="C144" t="str">
        <f t="shared" si="2"/>
        <v>RW6:PENNINE ACUTE HOSPITALS NHS TRUST</v>
      </c>
    </row>
    <row r="145" spans="1:3">
      <c r="A145" t="s">
        <v>1501</v>
      </c>
      <c r="B145" t="s">
        <v>1686</v>
      </c>
      <c r="C145" t="str">
        <f t="shared" si="2"/>
        <v>RT2:PENNINE CARE NHS FOUNDATION TRUST</v>
      </c>
    </row>
    <row r="146" spans="1:3">
      <c r="A146" t="s">
        <v>1438</v>
      </c>
      <c r="B146" t="s">
        <v>1626</v>
      </c>
      <c r="C146" t="str">
        <f t="shared" si="2"/>
        <v>RGN:PETERBOROUGH AND STAMFORD HOSPITALS NHS FOUNDATION TRUST</v>
      </c>
    </row>
    <row r="147" spans="1:3">
      <c r="A147" t="s">
        <v>1347</v>
      </c>
      <c r="B147" t="s">
        <v>1348</v>
      </c>
      <c r="C147" t="str">
        <f t="shared" si="2"/>
        <v>RK9:PLYMOUTH HOSPITALS NHS TRUST</v>
      </c>
    </row>
    <row r="148" spans="1:3">
      <c r="A148" t="s">
        <v>1420</v>
      </c>
      <c r="B148" t="s">
        <v>1608</v>
      </c>
      <c r="C148" t="str">
        <f t="shared" si="2"/>
        <v>RD3:POOLE HOSPITAL NHS FOUNDATION TRUST</v>
      </c>
    </row>
    <row r="149" spans="1:3">
      <c r="A149" t="s">
        <v>1349</v>
      </c>
      <c r="B149" t="s">
        <v>1350</v>
      </c>
      <c r="C149" t="str">
        <f t="shared" si="2"/>
        <v>RHU:PORTSMOUTH HOSPITALS NHS TRUST</v>
      </c>
    </row>
    <row r="150" spans="1:3">
      <c r="A150" t="s">
        <v>1570</v>
      </c>
      <c r="B150" t="s">
        <v>1752</v>
      </c>
      <c r="C150" t="str">
        <f t="shared" si="2"/>
        <v>RYT:PUBLIC HEALTH WALES NHS TRUST</v>
      </c>
    </row>
    <row r="151" spans="1:3">
      <c r="A151" t="s">
        <v>1485</v>
      </c>
      <c r="B151" t="s">
        <v>1670</v>
      </c>
      <c r="C151" t="str">
        <f t="shared" si="2"/>
        <v>RPC:QUEEN VICTORIA HOSPITAL NHS FOUNDATION TRUST</v>
      </c>
    </row>
    <row r="152" spans="1:3">
      <c r="A152" t="s">
        <v>1541</v>
      </c>
      <c r="B152" t="s">
        <v>1725</v>
      </c>
      <c r="C152" t="str">
        <f t="shared" si="2"/>
        <v>RXE:ROTHERHAM DONCASTER AND SOUTH HUMBER NHS FOUNDATION TRUST</v>
      </c>
    </row>
    <row r="153" spans="1:3">
      <c r="A153" t="s">
        <v>1444</v>
      </c>
      <c r="B153" t="s">
        <v>1632</v>
      </c>
      <c r="C153" t="str">
        <f t="shared" si="2"/>
        <v>RHW:ROYAL BERKSHIRE NHS FOUNDATION TRUST</v>
      </c>
    </row>
    <row r="154" spans="1:3">
      <c r="A154" t="s">
        <v>1285</v>
      </c>
      <c r="B154" t="s">
        <v>1286</v>
      </c>
      <c r="C154" t="str">
        <f t="shared" si="2"/>
        <v>RT3:ROYAL BROMPTON &amp; HAREFIELD NHS FOUNDATION TRUST</v>
      </c>
    </row>
    <row r="155" spans="1:3">
      <c r="A155" t="s">
        <v>1430</v>
      </c>
      <c r="B155" t="s">
        <v>1618</v>
      </c>
      <c r="C155" t="str">
        <f t="shared" si="2"/>
        <v>REF:ROYAL CORNWALL HOSPITALS NHS TRUST</v>
      </c>
    </row>
    <row r="156" spans="1:3">
      <c r="A156" t="s">
        <v>1351</v>
      </c>
      <c r="B156" t="s">
        <v>1352</v>
      </c>
      <c r="C156" t="str">
        <f t="shared" si="2"/>
        <v>RH8:ROYAL DEVON AND EXETER NHS FOUNDATION TRUST</v>
      </c>
    </row>
    <row r="157" spans="1:3">
      <c r="A157" t="s">
        <v>1287</v>
      </c>
      <c r="B157" t="s">
        <v>1288</v>
      </c>
      <c r="C157" t="str">
        <f t="shared" si="2"/>
        <v>RAL:ROYAL FREE LONDON NHS FOUNDATION TRUST</v>
      </c>
    </row>
    <row r="158" spans="1:3">
      <c r="A158" t="s">
        <v>1353</v>
      </c>
      <c r="B158" t="s">
        <v>1354</v>
      </c>
      <c r="C158" t="str">
        <f t="shared" si="2"/>
        <v>RQ6:ROYAL LIVERPOOL AND BROADGREEN UNIVERSITY HOSPITALS NHS TRUST</v>
      </c>
    </row>
    <row r="159" spans="1:3">
      <c r="A159" t="s">
        <v>1404</v>
      </c>
      <c r="B159" t="s">
        <v>1594</v>
      </c>
      <c r="C159" t="str">
        <f t="shared" si="2"/>
        <v>RBB:ROYAL NATIONAL HOSPITAL FOR RHEUMATIC DISEASES NHS FOUNDATION TRUST</v>
      </c>
    </row>
    <row r="160" spans="1:3">
      <c r="A160" t="s">
        <v>1398</v>
      </c>
      <c r="B160" t="s">
        <v>1588</v>
      </c>
      <c r="C160" t="str">
        <f t="shared" si="2"/>
        <v>RAN:ROYAL NATIONAL ORTHOPAEDIC HOSPITAL NHS TRUST</v>
      </c>
    </row>
    <row r="161" spans="1:3">
      <c r="A161" t="s">
        <v>1355</v>
      </c>
      <c r="B161" t="s">
        <v>1356</v>
      </c>
      <c r="C161" t="str">
        <f t="shared" si="2"/>
        <v>RA2:ROYAL SURREY COUNTY HOSPITAL NHS FOUNDATION TRUST</v>
      </c>
    </row>
    <row r="162" spans="1:3">
      <c r="A162" t="s">
        <v>1418</v>
      </c>
      <c r="B162" t="s">
        <v>1607</v>
      </c>
      <c r="C162" t="str">
        <f t="shared" si="2"/>
        <v>RD1:ROYAL UNITED HOSPITALS BATH NHS FOUNDATION TRUST</v>
      </c>
    </row>
    <row r="163" spans="1:3">
      <c r="A163" t="s">
        <v>1357</v>
      </c>
      <c r="B163" t="s">
        <v>1358</v>
      </c>
      <c r="C163" t="str">
        <f t="shared" si="2"/>
        <v>RM3:SALFORD ROYAL NHS FOUNDATION TRUST</v>
      </c>
    </row>
    <row r="164" spans="1:3">
      <c r="A164" t="s">
        <v>1478</v>
      </c>
      <c r="B164" t="s">
        <v>1664</v>
      </c>
      <c r="C164" t="str">
        <f t="shared" si="2"/>
        <v>RNZ:SALISBURY NHS FOUNDATION TRUST</v>
      </c>
    </row>
    <row r="165" spans="1:3">
      <c r="A165" t="s">
        <v>1545</v>
      </c>
      <c r="B165" t="s">
        <v>1727</v>
      </c>
      <c r="C165" t="str">
        <f t="shared" si="2"/>
        <v>RXK:SANDWELL AND WEST BIRMINGHAM HOSPITALS NHS TRUST</v>
      </c>
    </row>
    <row r="166" spans="1:3">
      <c r="A166" t="s">
        <v>1359</v>
      </c>
      <c r="B166" t="s">
        <v>1360</v>
      </c>
      <c r="C166" t="str">
        <f t="shared" si="2"/>
        <v>RCU:SHEFFIELD CHILDREN'S NHS FOUNDATION TRUST</v>
      </c>
    </row>
    <row r="167" spans="1:3">
      <c r="A167" t="s">
        <v>1289</v>
      </c>
      <c r="B167" t="s">
        <v>1290</v>
      </c>
      <c r="C167" t="str">
        <f t="shared" si="2"/>
        <v>RHQ:SHEFFIELD TEACHING HOSPITALS NHS FOUNDATION TRUST</v>
      </c>
    </row>
    <row r="168" spans="1:3">
      <c r="A168" t="s">
        <v>1455</v>
      </c>
      <c r="B168" t="s">
        <v>1643</v>
      </c>
      <c r="C168" t="str">
        <f t="shared" si="2"/>
        <v>RK5:SHERWOOD FOREST HOSPITALS NHS FOUNDATION TRUST</v>
      </c>
    </row>
    <row r="169" spans="1:3">
      <c r="A169" t="s">
        <v>1551</v>
      </c>
      <c r="B169" t="s">
        <v>1733</v>
      </c>
      <c r="C169" t="str">
        <f t="shared" si="2"/>
        <v>RXW:SHREWSBURY AND TELFORD HOSPITAL NHS TRUST</v>
      </c>
    </row>
    <row r="170" spans="1:3">
      <c r="A170" t="s">
        <v>1387</v>
      </c>
      <c r="B170" t="s">
        <v>1577</v>
      </c>
      <c r="C170" t="str">
        <f t="shared" si="2"/>
        <v>R1D:SHROPSHIRE COMMUNITY HEALTH NHS TRUST</v>
      </c>
    </row>
    <row r="171" spans="1:3">
      <c r="A171" t="s">
        <v>1386</v>
      </c>
      <c r="B171" t="s">
        <v>1576</v>
      </c>
      <c r="C171" t="str">
        <f t="shared" si="2"/>
        <v>R1C:SOLENT NHS TRUST</v>
      </c>
    </row>
    <row r="172" spans="1:3">
      <c r="A172" t="s">
        <v>1442</v>
      </c>
      <c r="B172" t="s">
        <v>1630</v>
      </c>
      <c r="C172" t="str">
        <f t="shared" si="2"/>
        <v>RH5:SOMERSET PARTNERSHIP NHS FOUNDATION TRUST</v>
      </c>
    </row>
    <row r="173" spans="1:3">
      <c r="A173" t="s">
        <v>1532</v>
      </c>
      <c r="B173" t="s">
        <v>1747</v>
      </c>
      <c r="C173" t="str">
        <f t="shared" si="2"/>
        <v>RYE:SOUTH CENTRAL AMBULANCE SERVICE NHS FOUNDATION TRUST</v>
      </c>
    </row>
    <row r="174" spans="1:3">
      <c r="A174" t="s">
        <v>1565</v>
      </c>
      <c r="B174" t="s">
        <v>1746</v>
      </c>
      <c r="C174" t="str">
        <f t="shared" si="2"/>
        <v>RYD:SOUTH EAST COAST AMBULANCE SERVICE NHS FOUNDATION TRUST</v>
      </c>
    </row>
    <row r="175" spans="1:3">
      <c r="A175" t="s">
        <v>1525</v>
      </c>
      <c r="B175" t="s">
        <v>1709</v>
      </c>
      <c r="C175" t="str">
        <f t="shared" si="2"/>
        <v>RWN:SOUTH ESSEX PARTNERSHIP UNIVERSITY NHS FOUNDATION TRUST</v>
      </c>
    </row>
    <row r="176" spans="1:3">
      <c r="A176" t="s">
        <v>1511</v>
      </c>
      <c r="B176" t="s">
        <v>1696</v>
      </c>
      <c r="C176" t="str">
        <f t="shared" si="2"/>
        <v>RV5:SOUTH LONDON AND MAUDSLEY NHS FOUNDATION TRUST</v>
      </c>
    </row>
    <row r="177" spans="1:3">
      <c r="A177" t="s">
        <v>1495</v>
      </c>
      <c r="B177" t="s">
        <v>1680</v>
      </c>
      <c r="C177" t="str">
        <f t="shared" si="2"/>
        <v>RRE:SOUTH STAFFORDSHIRE AND SHROPSHIRE HEALTHCARE NHS FOUNDATION TRUST</v>
      </c>
    </row>
    <row r="178" spans="1:3">
      <c r="A178" t="s">
        <v>1361</v>
      </c>
      <c r="B178" t="s">
        <v>1362</v>
      </c>
      <c r="C178" t="str">
        <f t="shared" si="2"/>
        <v>RTR:SOUTH TEES HOSPITALS NHS FOUNDATION TRUST</v>
      </c>
    </row>
    <row r="179" spans="1:3">
      <c r="A179" t="s">
        <v>1429</v>
      </c>
      <c r="B179" t="s">
        <v>1617</v>
      </c>
      <c r="C179" t="str">
        <f t="shared" si="2"/>
        <v>RE9:SOUTH TYNESIDE NHS FOUNDATION TRUST</v>
      </c>
    </row>
    <row r="180" spans="1:3">
      <c r="A180" t="s">
        <v>1448</v>
      </c>
      <c r="B180" t="s">
        <v>1636</v>
      </c>
      <c r="C180" t="str">
        <f t="shared" si="2"/>
        <v>RJC:SOUTH WARWICKSHIRE NHS FOUNDATION TRUST</v>
      </c>
    </row>
    <row r="181" spans="1:3">
      <c r="A181" t="s">
        <v>1492</v>
      </c>
      <c r="B181" t="s">
        <v>1677</v>
      </c>
      <c r="C181" t="str">
        <f t="shared" si="2"/>
        <v>RQY:SOUTH WEST LONDON AND ST GEORGE'S MENTAL HEALTH NHS TRUST</v>
      </c>
    </row>
    <row r="182" spans="1:3">
      <c r="A182" t="s">
        <v>1544</v>
      </c>
      <c r="B182" t="s">
        <v>1726</v>
      </c>
      <c r="C182" t="str">
        <f t="shared" si="2"/>
        <v>RXG:SOUTH WEST YORKSHIRE PARTNERSHIP NHS FOUNDATION TRUST</v>
      </c>
    </row>
    <row r="183" spans="1:3">
      <c r="A183" t="s">
        <v>1566</v>
      </c>
      <c r="B183" t="s">
        <v>1748</v>
      </c>
      <c r="C183" t="str">
        <f t="shared" si="2"/>
        <v>RYF:SOUTH WESTERN AMBULANCE SERVICE NHS FOUNDATION TRUST</v>
      </c>
    </row>
    <row r="184" spans="1:3">
      <c r="A184" t="s">
        <v>1397</v>
      </c>
      <c r="B184" t="s">
        <v>1587</v>
      </c>
      <c r="C184" t="str">
        <f t="shared" si="2"/>
        <v>RAJ:SOUTHEND UNIVERSITY HOSPITAL NHS FOUNDATION TRUST</v>
      </c>
    </row>
    <row r="185" spans="1:3">
      <c r="A185" t="s">
        <v>1518</v>
      </c>
      <c r="B185" t="s">
        <v>1703</v>
      </c>
      <c r="C185" t="str">
        <f t="shared" si="2"/>
        <v>RW1:SOUTHERN HEALTH NHS FOUNDATION TRUST</v>
      </c>
    </row>
    <row r="186" spans="1:3">
      <c r="A186" t="s">
        <v>1517</v>
      </c>
      <c r="B186" t="s">
        <v>1702</v>
      </c>
      <c r="C186" t="str">
        <f t="shared" si="2"/>
        <v>RVY:SOUTHPORT AND ORMSKIRK HOSPITAL NHS TRUST</v>
      </c>
    </row>
    <row r="187" spans="1:3">
      <c r="A187" t="s">
        <v>1291</v>
      </c>
      <c r="B187" t="s">
        <v>1292</v>
      </c>
      <c r="C187" t="str">
        <f t="shared" si="2"/>
        <v>RJ7:ST GEORGE'S UNIVERSITY HOSPITALS NHS FOUNDATION TRUST</v>
      </c>
    </row>
    <row r="188" spans="1:3">
      <c r="A188" t="s">
        <v>1408</v>
      </c>
      <c r="B188" t="s">
        <v>1598</v>
      </c>
      <c r="C188" t="str">
        <f t="shared" si="2"/>
        <v>RBN:ST HELENS AND KNOWSLEY HOSPITALS NHS TRUST</v>
      </c>
    </row>
    <row r="189" spans="1:3">
      <c r="A189" t="s">
        <v>1388</v>
      </c>
      <c r="B189" t="s">
        <v>1578</v>
      </c>
      <c r="C189" t="str">
        <f t="shared" si="2"/>
        <v>R1E:STAFFORDSHIRE AND STOKE ON TRENT PARTNERSHIP NHS TRUST</v>
      </c>
    </row>
    <row r="190" spans="1:3">
      <c r="A190" t="s">
        <v>1523</v>
      </c>
      <c r="B190" t="s">
        <v>1383</v>
      </c>
      <c r="C190" t="str">
        <f t="shared" si="2"/>
        <v>RWJ:STOCKPORT NHS FOUNDATION TRUST</v>
      </c>
    </row>
    <row r="191" spans="1:3">
      <c r="A191" t="s">
        <v>1552</v>
      </c>
      <c r="B191" t="s">
        <v>1734</v>
      </c>
      <c r="C191" t="str">
        <f t="shared" si="2"/>
        <v>RXX:SURREY AND BORDERS PARTNERSHIP NHS FOUNDATION TRUST</v>
      </c>
    </row>
    <row r="192" spans="1:3">
      <c r="A192" t="s">
        <v>1506</v>
      </c>
      <c r="B192" t="s">
        <v>1691</v>
      </c>
      <c r="C192" t="str">
        <f t="shared" si="2"/>
        <v>RTP:SURREY AND SUSSEX HEALTHCARE NHS TRUST</v>
      </c>
    </row>
    <row r="193" spans="1:3">
      <c r="A193" t="s">
        <v>1425</v>
      </c>
      <c r="B193" t="s">
        <v>1613</v>
      </c>
      <c r="C193" t="str">
        <f t="shared" si="2"/>
        <v>RDR:SUSSEX COMMUNITY NHS TRUST</v>
      </c>
    </row>
    <row r="194" spans="1:3">
      <c r="A194" t="s">
        <v>1419</v>
      </c>
      <c r="B194" t="s">
        <v>1716</v>
      </c>
      <c r="C194" t="str">
        <f t="shared" si="2"/>
        <v>RX2:SUSSEX PARTNERSHIP NHS FOUNDATION TRUST</v>
      </c>
    </row>
    <row r="195" spans="1:3">
      <c r="A195" t="s">
        <v>1466</v>
      </c>
      <c r="B195" t="s">
        <v>1652</v>
      </c>
      <c r="C195" t="str">
        <f t="shared" ref="C195:C245" si="3">A195&amp;":"&amp;B195</f>
        <v>RMP:TAMESIDE HOSPITAL NHS FOUNDATION TRUST</v>
      </c>
    </row>
    <row r="196" spans="1:3">
      <c r="A196" t="s">
        <v>1403</v>
      </c>
      <c r="B196" t="s">
        <v>1593</v>
      </c>
      <c r="C196" t="str">
        <f t="shared" si="3"/>
        <v>RBA:TAUNTON AND SOMERSET NHS FOUNDATION TRUST</v>
      </c>
    </row>
    <row r="197" spans="1:3">
      <c r="A197" t="s">
        <v>1472</v>
      </c>
      <c r="B197" t="s">
        <v>1658</v>
      </c>
      <c r="C197" t="str">
        <f t="shared" si="3"/>
        <v>RNK:TAVISTOCK AND PORTMAN NHS FOUNDATION TRUST</v>
      </c>
    </row>
    <row r="198" spans="1:3">
      <c r="A198" t="s">
        <v>1533</v>
      </c>
      <c r="B198" t="s">
        <v>1717</v>
      </c>
      <c r="C198" t="str">
        <f t="shared" si="3"/>
        <v>RX3:TEES, ESK AND WEAR VALLEYS NHS FOUNDATION TRUST</v>
      </c>
    </row>
    <row r="199" spans="1:3">
      <c r="A199" t="s">
        <v>1363</v>
      </c>
      <c r="B199" t="s">
        <v>1364</v>
      </c>
      <c r="C199" t="str">
        <f t="shared" si="3"/>
        <v>RBV:THE CHRISTIE NHS FOUNDATION TRUST</v>
      </c>
    </row>
    <row r="200" spans="1:3">
      <c r="A200" t="s">
        <v>1365</v>
      </c>
      <c r="B200" t="s">
        <v>1366</v>
      </c>
      <c r="C200" t="str">
        <f t="shared" si="3"/>
        <v>REN:THE CLATTERBRIDGE CANCER CENTRE NHS FOUNDATION TRUST</v>
      </c>
    </row>
    <row r="201" spans="1:3">
      <c r="A201" t="s">
        <v>1471</v>
      </c>
      <c r="B201" t="s">
        <v>1657</v>
      </c>
      <c r="C201" t="str">
        <f t="shared" si="3"/>
        <v>RNA:THE DUDLEY GROUP NHS FOUNDATION TRUST</v>
      </c>
    </row>
    <row r="202" spans="1:3">
      <c r="A202" t="s">
        <v>1400</v>
      </c>
      <c r="B202" t="s">
        <v>1590</v>
      </c>
      <c r="C202" t="str">
        <f t="shared" si="3"/>
        <v>RAS:THE HILLINGDON HOSPITALS NHS FOUNDATION TRUST</v>
      </c>
    </row>
    <row r="203" spans="1:3">
      <c r="A203" t="s">
        <v>1293</v>
      </c>
      <c r="B203" t="s">
        <v>1294</v>
      </c>
      <c r="C203" t="str">
        <f t="shared" si="3"/>
        <v>RTD:THE NEWCASTLE UPON TYNE HOSPITALS NHS FOUNDATION TRUST</v>
      </c>
    </row>
    <row r="204" spans="1:3">
      <c r="A204" t="s">
        <v>1490</v>
      </c>
      <c r="B204" t="s">
        <v>1675</v>
      </c>
      <c r="C204" t="str">
        <f t="shared" si="3"/>
        <v>RQW:THE PRINCESS ALEXANDRA HOSPITAL NHS TRUST</v>
      </c>
    </row>
    <row r="205" spans="1:3">
      <c r="A205" t="s">
        <v>1417</v>
      </c>
      <c r="B205" t="s">
        <v>1606</v>
      </c>
      <c r="C205" t="str">
        <f t="shared" si="3"/>
        <v>RCX:THE QUEEN ELIZABETH HOSPITAL, KING'S LYNN, NHS FOUNDATION TRUST</v>
      </c>
    </row>
    <row r="206" spans="1:3">
      <c r="A206" t="s">
        <v>1459</v>
      </c>
      <c r="B206" t="s">
        <v>1645</v>
      </c>
      <c r="C206" t="str">
        <f t="shared" si="3"/>
        <v>RL1:THE ROBERT JONES AND AGNES HUNT ORTHOPAEDIC HOSPITAL NHS FOUNDATION TRUST</v>
      </c>
    </row>
    <row r="207" spans="1:3">
      <c r="A207" t="s">
        <v>1434</v>
      </c>
      <c r="B207" t="s">
        <v>1622</v>
      </c>
      <c r="C207" t="str">
        <f t="shared" si="3"/>
        <v>RFR:THE ROTHERHAM NHS FOUNDATION TRUST</v>
      </c>
    </row>
    <row r="208" spans="1:3">
      <c r="A208" t="s">
        <v>1428</v>
      </c>
      <c r="B208" t="s">
        <v>1616</v>
      </c>
      <c r="C208" t="str">
        <f t="shared" si="3"/>
        <v>RDZ:THE ROYAL BOURNEMOUTH AND CHRISTCHURCH HOSPITALS NHS FOUNDATION TRUST</v>
      </c>
    </row>
    <row r="209" spans="1:3">
      <c r="A209" t="s">
        <v>1367</v>
      </c>
      <c r="B209" t="s">
        <v>1368</v>
      </c>
      <c r="C209" t="str">
        <f t="shared" si="3"/>
        <v>RPY:THE ROYAL MARSDEN NHS FOUNDATION TRUST</v>
      </c>
    </row>
    <row r="210" spans="1:3">
      <c r="A210" t="s">
        <v>1497</v>
      </c>
      <c r="B210" t="s">
        <v>1682</v>
      </c>
      <c r="C210" t="str">
        <f t="shared" si="3"/>
        <v>RRJ:THE ROYAL ORTHOPAEDIC HOSPITAL NHS FOUNDATION TRUST</v>
      </c>
    </row>
    <row r="211" spans="1:3">
      <c r="A211" t="s">
        <v>1369</v>
      </c>
      <c r="B211" t="s">
        <v>1370</v>
      </c>
      <c r="C211" t="str">
        <f t="shared" si="3"/>
        <v>RL4:THE ROYAL WOLVERHAMPTON NHS TRUST</v>
      </c>
    </row>
    <row r="212" spans="1:3">
      <c r="A212" t="s">
        <v>1371</v>
      </c>
      <c r="B212" t="s">
        <v>1372</v>
      </c>
      <c r="C212" t="str">
        <f t="shared" si="3"/>
        <v>RET:THE WALTON CENTRE NHS FOUNDATION TRUST</v>
      </c>
    </row>
    <row r="213" spans="1:3">
      <c r="A213" t="s">
        <v>1456</v>
      </c>
      <c r="B213" t="s">
        <v>1644</v>
      </c>
      <c r="C213" t="str">
        <f t="shared" si="3"/>
        <v>RKE:THE WHITTINGTON HOSPITAL NHS TRUST</v>
      </c>
    </row>
    <row r="214" spans="1:3">
      <c r="A214" t="s">
        <v>1395</v>
      </c>
      <c r="B214" t="s">
        <v>1585</v>
      </c>
      <c r="C214" t="str">
        <f t="shared" si="3"/>
        <v>RA9:TORBAY AND SOUTH DEVON NHS FOUNDATION TRUST</v>
      </c>
    </row>
    <row r="215" spans="1:3">
      <c r="A215" t="s">
        <v>1390</v>
      </c>
      <c r="B215" t="s">
        <v>1580</v>
      </c>
      <c r="C215" t="str">
        <f t="shared" si="3"/>
        <v>R1G:TORBAY AND SOUTHERN DEVON HEALTH AND CARE NHS TRUST</v>
      </c>
    </row>
    <row r="216" spans="1:3">
      <c r="A216" t="s">
        <v>1521</v>
      </c>
      <c r="B216" t="s">
        <v>1706</v>
      </c>
      <c r="C216" t="str">
        <f t="shared" si="3"/>
        <v>RWD:UNITED LINCOLNSHIRE HOSPITALS NHS TRUST</v>
      </c>
    </row>
    <row r="217" spans="1:3">
      <c r="A217" t="s">
        <v>1295</v>
      </c>
      <c r="B217" t="s">
        <v>1296</v>
      </c>
      <c r="C217" t="str">
        <f t="shared" si="3"/>
        <v>RRV:UNIVERSITY COLLEGE LONDON HOSPITALS NHS FOUNDATION TRUST</v>
      </c>
    </row>
    <row r="218" spans="1:3">
      <c r="A218" t="s">
        <v>1373</v>
      </c>
      <c r="B218" t="s">
        <v>1374</v>
      </c>
      <c r="C218" t="str">
        <f t="shared" si="3"/>
        <v>RM2:UNIVERSITY HOSPITAL OF SOUTH MANCHESTER NHS FOUNDATION TRUST</v>
      </c>
    </row>
    <row r="219" spans="1:3">
      <c r="A219" t="s">
        <v>1297</v>
      </c>
      <c r="B219" t="s">
        <v>1298</v>
      </c>
      <c r="C219" t="str">
        <f t="shared" si="3"/>
        <v>RHM:UNIVERSITY HOSPITAL SOUTHAMPTON NHS FOUNDATION TRUST</v>
      </c>
    </row>
    <row r="220" spans="1:3">
      <c r="A220" t="s">
        <v>1299</v>
      </c>
      <c r="B220" t="s">
        <v>1300</v>
      </c>
      <c r="C220" t="str">
        <f t="shared" si="3"/>
        <v>RRK:UNIVERSITY HOSPITALS BIRMINGHAM NHS FOUNDATION TRUST</v>
      </c>
    </row>
    <row r="221" spans="1:3">
      <c r="A221" t="s">
        <v>1301</v>
      </c>
      <c r="B221" t="s">
        <v>1302</v>
      </c>
      <c r="C221" t="str">
        <f t="shared" si="3"/>
        <v>RA7:UNIVERSITY HOSPITALS BRISTOL NHS FOUNDATION TRUST</v>
      </c>
    </row>
    <row r="222" spans="1:3">
      <c r="A222" t="s">
        <v>1375</v>
      </c>
      <c r="B222" t="s">
        <v>1376</v>
      </c>
      <c r="C222" t="str">
        <f t="shared" si="3"/>
        <v>RKB:UNIVERSITY HOSPITALS COVENTRY AND WARWICKSHIRE NHS TRUST</v>
      </c>
    </row>
    <row r="223" spans="1:3">
      <c r="A223" t="s">
        <v>1303</v>
      </c>
      <c r="B223" t="s">
        <v>1304</v>
      </c>
      <c r="C223" t="str">
        <f t="shared" si="3"/>
        <v>RWE:UNIVERSITY HOSPITALS OF LEICESTER NHS TRUST</v>
      </c>
    </row>
    <row r="224" spans="1:3">
      <c r="A224" t="s">
        <v>1509</v>
      </c>
      <c r="B224" t="s">
        <v>1694</v>
      </c>
      <c r="C224" t="str">
        <f t="shared" si="3"/>
        <v>RTX:UNIVERSITY HOSPITALS OF MORECAMBE BAY NHS FOUNDATION TRUST</v>
      </c>
    </row>
    <row r="225" spans="1:3">
      <c r="A225" t="s">
        <v>1377</v>
      </c>
      <c r="B225" t="s">
        <v>1378</v>
      </c>
      <c r="C225" t="str">
        <f t="shared" si="3"/>
        <v>RJE:UNIVERSITY HOSPITALS OF NORTH MIDLANDS NHS TRUST</v>
      </c>
    </row>
    <row r="226" spans="1:3">
      <c r="A226" t="s">
        <v>1488</v>
      </c>
      <c r="B226" t="s">
        <v>1673</v>
      </c>
      <c r="C226" t="str">
        <f t="shared" si="3"/>
        <v>RQF:VELINDRE NHS TRUST</v>
      </c>
    </row>
    <row r="227" spans="1:3">
      <c r="A227" t="s">
        <v>1406</v>
      </c>
      <c r="B227" t="s">
        <v>1596</v>
      </c>
      <c r="C227" t="str">
        <f t="shared" si="3"/>
        <v>RBK:WALSALL HEALTHCARE NHS TRUST</v>
      </c>
    </row>
    <row r="228" spans="1:3">
      <c r="A228" t="s">
        <v>1529</v>
      </c>
      <c r="B228" t="s">
        <v>1713</v>
      </c>
      <c r="C228" t="str">
        <f t="shared" si="3"/>
        <v>RWW:WARRINGTON AND HALTON HOSPITALS NHS FOUNDATION TRUST</v>
      </c>
    </row>
    <row r="229" spans="1:3">
      <c r="A229" t="s">
        <v>1502</v>
      </c>
      <c r="B229" t="s">
        <v>1687</v>
      </c>
      <c r="C229" t="str">
        <f t="shared" si="3"/>
        <v>RT4:WELSH AMBULANCE SERVICES NHS TRUST</v>
      </c>
    </row>
    <row r="230" spans="1:3">
      <c r="A230" t="s">
        <v>1522</v>
      </c>
      <c r="B230" t="s">
        <v>1707</v>
      </c>
      <c r="C230" t="str">
        <f t="shared" si="3"/>
        <v>RWG:WEST HERTFORDSHIRE HOSPITALS NHS TRUST</v>
      </c>
    </row>
    <row r="231" spans="1:3">
      <c r="A231" t="s">
        <v>1457</v>
      </c>
      <c r="B231" t="s">
        <v>1458</v>
      </c>
      <c r="C231" t="str">
        <f t="shared" si="3"/>
        <v>RKL:WEST LONDON MENTAL HEALTH NHS TRUST</v>
      </c>
    </row>
    <row r="232" spans="1:3">
      <c r="A232" t="s">
        <v>1436</v>
      </c>
      <c r="B232" t="s">
        <v>1624</v>
      </c>
      <c r="C232" t="str">
        <f t="shared" si="3"/>
        <v>RFW:WEST MIDDLESEX UNIVERSITY HOSPITAL NHS TRUST</v>
      </c>
    </row>
    <row r="233" spans="1:3">
      <c r="A233" t="s">
        <v>1563</v>
      </c>
      <c r="B233" t="s">
        <v>1744</v>
      </c>
      <c r="C233" t="str">
        <f t="shared" si="3"/>
        <v>RYA:WEST MIDLANDS AMBULANCE SERVICE NHS FOUNDATION TRUST</v>
      </c>
    </row>
    <row r="234" spans="1:3">
      <c r="A234" t="s">
        <v>1441</v>
      </c>
      <c r="B234" t="s">
        <v>1629</v>
      </c>
      <c r="C234" t="str">
        <f t="shared" si="3"/>
        <v>RGR:WEST SUFFOLK NHS FOUNDATION TRUST</v>
      </c>
    </row>
    <row r="235" spans="1:3">
      <c r="A235" t="s">
        <v>1569</v>
      </c>
      <c r="B235" t="s">
        <v>1751</v>
      </c>
      <c r="C235" t="str">
        <f t="shared" si="3"/>
        <v>RYR:WESTERN SUSSEX HOSPITALS NHS FOUNDATION TRUST</v>
      </c>
    </row>
    <row r="236" spans="1:3">
      <c r="A236" t="s">
        <v>1393</v>
      </c>
      <c r="B236" t="s">
        <v>1583</v>
      </c>
      <c r="C236" t="str">
        <f t="shared" si="3"/>
        <v>RA3:WESTON AREA HEALTH NHS TRUST</v>
      </c>
    </row>
    <row r="237" spans="1:3">
      <c r="A237" t="s">
        <v>1560</v>
      </c>
      <c r="B237" t="s">
        <v>1741</v>
      </c>
      <c r="C237" t="str">
        <f t="shared" si="3"/>
        <v>RY7:WIRRAL COMMUNITY NHS TRUST</v>
      </c>
    </row>
    <row r="238" spans="1:3">
      <c r="A238" t="s">
        <v>1407</v>
      </c>
      <c r="B238" t="s">
        <v>1597</v>
      </c>
      <c r="C238" t="str">
        <f t="shared" si="3"/>
        <v>RBL:WIRRAL UNIVERSITY TEACHING HOSPITAL NHS FOUNDATION TRUST</v>
      </c>
    </row>
    <row r="239" spans="1:3">
      <c r="A239" t="s">
        <v>1526</v>
      </c>
      <c r="B239" t="s">
        <v>1710</v>
      </c>
      <c r="C239" t="str">
        <f t="shared" si="3"/>
        <v>RWP:WORCESTERSHIRE ACUTE HOSPITALS NHS TRUST</v>
      </c>
    </row>
    <row r="240" spans="1:3">
      <c r="A240" t="s">
        <v>1385</v>
      </c>
      <c r="B240" t="s">
        <v>1575</v>
      </c>
      <c r="C240" t="str">
        <f t="shared" si="3"/>
        <v>R1A:WORCESTERSHIRE HEALTH AND CARE NHS TRUST</v>
      </c>
    </row>
    <row r="241" spans="1:3">
      <c r="A241" t="s">
        <v>1496</v>
      </c>
      <c r="B241" t="s">
        <v>1681</v>
      </c>
      <c r="C241" t="str">
        <f t="shared" si="3"/>
        <v>RRF:WRIGHTINGTON, WIGAN AND LEIGH NHS FOUNDATION TRUST</v>
      </c>
    </row>
    <row r="242" spans="1:3">
      <c r="A242" t="s">
        <v>1461</v>
      </c>
      <c r="B242" t="s">
        <v>1647</v>
      </c>
      <c r="C242" t="str">
        <f t="shared" si="3"/>
        <v>RLQ:WYE VALLEY NHS TRUST</v>
      </c>
    </row>
    <row r="243" spans="1:3">
      <c r="A243" t="s">
        <v>1394</v>
      </c>
      <c r="B243" t="s">
        <v>1584</v>
      </c>
      <c r="C243" t="str">
        <f t="shared" si="3"/>
        <v>RA4:YEOVIL DISTRICT HOSPITAL NHS FOUNDATION TRUST</v>
      </c>
    </row>
    <row r="244" spans="1:3">
      <c r="A244" t="s">
        <v>1414</v>
      </c>
      <c r="B244" t="s">
        <v>1603</v>
      </c>
      <c r="C244" t="str">
        <f t="shared" si="3"/>
        <v>RCB:YORK TEACHING HOSPITAL NHS FOUNDATION TRUST</v>
      </c>
    </row>
    <row r="245" spans="1:3">
      <c r="A245" t="s">
        <v>1537</v>
      </c>
      <c r="B245" t="s">
        <v>1721</v>
      </c>
      <c r="C245" t="str">
        <f t="shared" si="3"/>
        <v>RX8:YORKSHIRE AMBULANCE SERVICE NHS TRUST</v>
      </c>
    </row>
  </sheetData>
  <sortState ref="A2:B245">
    <sortCondition ref="B2:B24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workbookViewId="0"/>
  </sheetViews>
  <sheetFormatPr defaultRowHeight="14.4"/>
  <cols>
    <col min="2" max="2" width="73" bestFit="1" customWidth="1"/>
    <col min="3" max="3" width="13.44140625" customWidth="1"/>
    <col min="4" max="4" width="19.5546875" customWidth="1"/>
  </cols>
  <sheetData>
    <row r="1" spans="1:4" ht="28.8">
      <c r="A1" s="39" t="s">
        <v>1379</v>
      </c>
      <c r="B1" s="39" t="s">
        <v>1861</v>
      </c>
      <c r="C1" s="39" t="s">
        <v>1874</v>
      </c>
      <c r="D1" s="39" t="s">
        <v>1875</v>
      </c>
    </row>
    <row r="2" spans="1:4">
      <c r="A2" s="34" t="str">
        <f t="shared" ref="A2:A58" si="0">LEFT(B2,3)</f>
        <v>RBS</v>
      </c>
      <c r="B2" s="35" t="s">
        <v>1862</v>
      </c>
      <c r="C2" s="36" t="s">
        <v>1262</v>
      </c>
      <c r="D2" s="37" t="s">
        <v>1863</v>
      </c>
    </row>
    <row r="3" spans="1:4">
      <c r="A3" s="34" t="str">
        <f t="shared" si="0"/>
        <v>RF4</v>
      </c>
      <c r="B3" s="35" t="s">
        <v>1214</v>
      </c>
      <c r="C3" s="36" t="s">
        <v>1262</v>
      </c>
      <c r="D3" s="37" t="s">
        <v>1864</v>
      </c>
    </row>
    <row r="4" spans="1:4">
      <c r="A4" s="34" t="str">
        <f t="shared" si="0"/>
        <v>R1H</v>
      </c>
      <c r="B4" s="35" t="s">
        <v>1215</v>
      </c>
      <c r="C4" s="36" t="s">
        <v>1261</v>
      </c>
      <c r="D4" s="37" t="s">
        <v>1864</v>
      </c>
    </row>
    <row r="5" spans="1:4">
      <c r="A5" s="34" t="str">
        <f t="shared" si="0"/>
        <v>RQ3</v>
      </c>
      <c r="B5" s="35" t="s">
        <v>1865</v>
      </c>
      <c r="C5" s="36" t="s">
        <v>1262</v>
      </c>
      <c r="D5" s="37" t="s">
        <v>1864</v>
      </c>
    </row>
    <row r="6" spans="1:4">
      <c r="A6" s="34" t="str">
        <f t="shared" si="0"/>
        <v>RXL</v>
      </c>
      <c r="B6" s="35" t="s">
        <v>1249</v>
      </c>
      <c r="C6" s="36" t="s">
        <v>1262</v>
      </c>
      <c r="D6" s="37" t="s">
        <v>1864</v>
      </c>
    </row>
    <row r="7" spans="1:4">
      <c r="A7" s="34" t="str">
        <f t="shared" si="0"/>
        <v>RXH</v>
      </c>
      <c r="B7" s="35" t="s">
        <v>1259</v>
      </c>
      <c r="C7" s="36" t="s">
        <v>1262</v>
      </c>
      <c r="D7" s="37" t="s">
        <v>1864</v>
      </c>
    </row>
    <row r="8" spans="1:4">
      <c r="A8" s="34" t="str">
        <f t="shared" si="0"/>
        <v>RXQ</v>
      </c>
      <c r="B8" s="35" t="s">
        <v>1260</v>
      </c>
      <c r="C8" s="36" t="s">
        <v>1262</v>
      </c>
      <c r="D8" s="37" t="s">
        <v>1864</v>
      </c>
    </row>
    <row r="9" spans="1:4">
      <c r="A9" s="34" t="str">
        <f t="shared" si="0"/>
        <v>RGT</v>
      </c>
      <c r="B9" s="35" t="s">
        <v>1222</v>
      </c>
      <c r="C9" s="36" t="s">
        <v>1261</v>
      </c>
      <c r="D9" s="37" t="s">
        <v>1863</v>
      </c>
    </row>
    <row r="10" spans="1:4">
      <c r="A10" s="34" t="str">
        <f t="shared" si="0"/>
        <v>RW3</v>
      </c>
      <c r="B10" s="35" t="s">
        <v>1229</v>
      </c>
      <c r="C10" s="36" t="s">
        <v>1261</v>
      </c>
      <c r="D10" s="37" t="s">
        <v>1863</v>
      </c>
    </row>
    <row r="11" spans="1:4">
      <c r="A11" s="34" t="str">
        <f t="shared" si="0"/>
        <v>RQM</v>
      </c>
      <c r="B11" s="35" t="s">
        <v>1233</v>
      </c>
      <c r="C11" s="36" t="s">
        <v>1262</v>
      </c>
      <c r="D11" s="37" t="s">
        <v>1863</v>
      </c>
    </row>
    <row r="12" spans="1:4">
      <c r="A12" s="34" t="str">
        <f t="shared" si="0"/>
        <v>RWH</v>
      </c>
      <c r="B12" s="35" t="s">
        <v>1238</v>
      </c>
      <c r="C12" s="36" t="s">
        <v>1262</v>
      </c>
      <c r="D12" s="37" t="s">
        <v>1864</v>
      </c>
    </row>
    <row r="13" spans="1:4">
      <c r="A13" s="34" t="str">
        <f t="shared" si="0"/>
        <v>RVV</v>
      </c>
      <c r="B13" s="35" t="s">
        <v>1257</v>
      </c>
      <c r="C13" s="36" t="s">
        <v>1262</v>
      </c>
      <c r="D13" s="37" t="s">
        <v>1864</v>
      </c>
    </row>
    <row r="14" spans="1:4">
      <c r="A14" s="34" t="str">
        <f t="shared" si="0"/>
        <v>RTE</v>
      </c>
      <c r="B14" s="35" t="s">
        <v>1255</v>
      </c>
      <c r="C14" s="36" t="s">
        <v>1262</v>
      </c>
      <c r="D14" s="37" t="s">
        <v>1864</v>
      </c>
    </row>
    <row r="15" spans="1:4">
      <c r="A15" s="34" t="str">
        <f t="shared" si="0"/>
        <v>RP4</v>
      </c>
      <c r="B15" s="35" t="s">
        <v>1866</v>
      </c>
      <c r="C15" s="36" t="s">
        <v>1261</v>
      </c>
      <c r="D15" s="37" t="s">
        <v>1863</v>
      </c>
    </row>
    <row r="16" spans="1:4">
      <c r="A16" s="34" t="str">
        <f t="shared" si="0"/>
        <v>RJ1</v>
      </c>
      <c r="B16" s="35" t="s">
        <v>1217</v>
      </c>
      <c r="C16" s="36" t="s">
        <v>1261</v>
      </c>
      <c r="D16" s="37" t="s">
        <v>1863</v>
      </c>
    </row>
    <row r="17" spans="1:4">
      <c r="A17" s="34" t="str">
        <f t="shared" si="0"/>
        <v>RR1</v>
      </c>
      <c r="B17" s="35" t="s">
        <v>1237</v>
      </c>
      <c r="C17" s="36" t="s">
        <v>1262</v>
      </c>
      <c r="D17" s="37" t="s">
        <v>1864</v>
      </c>
    </row>
    <row r="18" spans="1:4">
      <c r="A18" s="34" t="str">
        <f t="shared" si="0"/>
        <v>RWA</v>
      </c>
      <c r="B18" s="35" t="s">
        <v>1248</v>
      </c>
      <c r="C18" s="36" t="s">
        <v>1262</v>
      </c>
      <c r="D18" s="37" t="s">
        <v>1864</v>
      </c>
    </row>
    <row r="19" spans="1:4">
      <c r="A19" s="34" t="str">
        <f t="shared" si="0"/>
        <v>RYJ</v>
      </c>
      <c r="B19" s="35" t="s">
        <v>1221</v>
      </c>
      <c r="C19" s="36" t="s">
        <v>1261</v>
      </c>
      <c r="D19" s="37" t="s">
        <v>1863</v>
      </c>
    </row>
    <row r="20" spans="1:4">
      <c r="A20" s="34" t="str">
        <f t="shared" si="0"/>
        <v>RJZ</v>
      </c>
      <c r="B20" s="35" t="s">
        <v>1219</v>
      </c>
      <c r="C20" s="36" t="s">
        <v>1261</v>
      </c>
      <c r="D20" s="37" t="s">
        <v>1863</v>
      </c>
    </row>
    <row r="21" spans="1:4">
      <c r="A21" s="34" t="str">
        <f t="shared" si="0"/>
        <v>RXN</v>
      </c>
      <c r="B21" s="35" t="s">
        <v>1250</v>
      </c>
      <c r="C21" s="36" t="s">
        <v>1262</v>
      </c>
      <c r="D21" s="37" t="s">
        <v>1863</v>
      </c>
    </row>
    <row r="22" spans="1:4">
      <c r="A22" s="34" t="str">
        <f t="shared" si="0"/>
        <v>RR8</v>
      </c>
      <c r="B22" s="35" t="s">
        <v>1227</v>
      </c>
      <c r="C22" s="36" t="s">
        <v>1261</v>
      </c>
      <c r="D22" s="37" t="s">
        <v>1863</v>
      </c>
    </row>
    <row r="23" spans="1:4">
      <c r="A23" s="34" t="str">
        <f t="shared" si="0"/>
        <v>RBQ</v>
      </c>
      <c r="B23" s="35" t="s">
        <v>1241</v>
      </c>
      <c r="C23" s="36" t="s">
        <v>1262</v>
      </c>
      <c r="D23" s="37" t="s">
        <v>1864</v>
      </c>
    </row>
    <row r="24" spans="1:4">
      <c r="A24" s="34" t="str">
        <f t="shared" si="0"/>
        <v>RWF</v>
      </c>
      <c r="B24" s="35" t="s">
        <v>1258</v>
      </c>
      <c r="C24" s="36" t="s">
        <v>1262</v>
      </c>
      <c r="D24" s="37" t="s">
        <v>1864</v>
      </c>
    </row>
    <row r="25" spans="1:4">
      <c r="A25" s="34" t="str">
        <f t="shared" si="0"/>
        <v>RM1</v>
      </c>
      <c r="B25" s="35" t="s">
        <v>1867</v>
      </c>
      <c r="C25" s="36" t="s">
        <v>1262</v>
      </c>
      <c r="D25" s="37" t="s">
        <v>1864</v>
      </c>
    </row>
    <row r="26" spans="1:4">
      <c r="A26" s="34" t="str">
        <f t="shared" si="0"/>
        <v>RVJ</v>
      </c>
      <c r="B26" s="35" t="s">
        <v>1256</v>
      </c>
      <c r="C26" s="36" t="s">
        <v>1262</v>
      </c>
      <c r="D26" s="37" t="s">
        <v>1864</v>
      </c>
    </row>
    <row r="27" spans="1:4">
      <c r="A27" s="34" t="str">
        <f t="shared" si="0"/>
        <v>RV8</v>
      </c>
      <c r="B27" s="35" t="s">
        <v>1868</v>
      </c>
      <c r="C27" s="36" t="s">
        <v>1262</v>
      </c>
      <c r="D27" s="37" t="s">
        <v>1864</v>
      </c>
    </row>
    <row r="28" spans="1:4">
      <c r="A28" s="34" t="str">
        <f t="shared" si="0"/>
        <v>RV8</v>
      </c>
      <c r="B28" s="35" t="s">
        <v>1868</v>
      </c>
      <c r="C28" s="36" t="s">
        <v>1262</v>
      </c>
      <c r="D28" s="37"/>
    </row>
    <row r="29" spans="1:4">
      <c r="A29" s="34" t="str">
        <f t="shared" si="0"/>
        <v>RX1</v>
      </c>
      <c r="B29" s="35" t="s">
        <v>1225</v>
      </c>
      <c r="C29" s="36" t="s">
        <v>1261</v>
      </c>
      <c r="D29" s="37" t="s">
        <v>1863</v>
      </c>
    </row>
    <row r="30" spans="1:4">
      <c r="A30" s="34" t="str">
        <f t="shared" si="0"/>
        <v>RTH</v>
      </c>
      <c r="B30" s="35" t="s">
        <v>1869</v>
      </c>
      <c r="C30" s="36" t="s">
        <v>1261</v>
      </c>
      <c r="D30" s="37" t="s">
        <v>1863</v>
      </c>
    </row>
    <row r="31" spans="1:4">
      <c r="A31" s="34" t="str">
        <f t="shared" si="0"/>
        <v>RGM</v>
      </c>
      <c r="B31" s="35" t="s">
        <v>1239</v>
      </c>
      <c r="C31" s="36" t="s">
        <v>1262</v>
      </c>
      <c r="D31" s="37" t="s">
        <v>1863</v>
      </c>
    </row>
    <row r="32" spans="1:4">
      <c r="A32" s="34" t="str">
        <f t="shared" si="0"/>
        <v>RW6</v>
      </c>
      <c r="B32" s="35" t="s">
        <v>1247</v>
      </c>
      <c r="C32" s="36" t="s">
        <v>1262</v>
      </c>
      <c r="D32" s="37" t="s">
        <v>1864</v>
      </c>
    </row>
    <row r="33" spans="1:4">
      <c r="A33" s="34" t="str">
        <f t="shared" si="0"/>
        <v>RK9</v>
      </c>
      <c r="B33" s="35" t="s">
        <v>1254</v>
      </c>
      <c r="C33" s="36" t="s">
        <v>1262</v>
      </c>
      <c r="D33" s="37" t="s">
        <v>1864</v>
      </c>
    </row>
    <row r="34" spans="1:4">
      <c r="A34" s="34" t="str">
        <f t="shared" si="0"/>
        <v>RHU</v>
      </c>
      <c r="B34" s="35" t="s">
        <v>1253</v>
      </c>
      <c r="C34" s="36" t="s">
        <v>1262</v>
      </c>
      <c r="D34" s="37" t="s">
        <v>1864</v>
      </c>
    </row>
    <row r="35" spans="1:4">
      <c r="A35" s="34" t="str">
        <f t="shared" si="0"/>
        <v>RT3</v>
      </c>
      <c r="B35" s="35" t="s">
        <v>1870</v>
      </c>
      <c r="C35" s="36" t="s">
        <v>1261</v>
      </c>
      <c r="D35" s="37" t="s">
        <v>1863</v>
      </c>
    </row>
    <row r="36" spans="1:4">
      <c r="A36" s="34" t="str">
        <f t="shared" si="0"/>
        <v>RH8</v>
      </c>
      <c r="B36" s="35" t="s">
        <v>1252</v>
      </c>
      <c r="C36" s="36" t="s">
        <v>1262</v>
      </c>
      <c r="D36" s="37" t="s">
        <v>1864</v>
      </c>
    </row>
    <row r="37" spans="1:4">
      <c r="A37" s="34" t="str">
        <f t="shared" si="0"/>
        <v>RAL</v>
      </c>
      <c r="B37" s="35" t="s">
        <v>1216</v>
      </c>
      <c r="C37" s="36" t="s">
        <v>1261</v>
      </c>
      <c r="D37" s="37" t="s">
        <v>1863</v>
      </c>
    </row>
    <row r="38" spans="1:4">
      <c r="A38" s="34" t="str">
        <f t="shared" si="0"/>
        <v>RQ6</v>
      </c>
      <c r="B38" s="35" t="s">
        <v>1245</v>
      </c>
      <c r="C38" s="36" t="s">
        <v>1262</v>
      </c>
      <c r="D38" s="37" t="s">
        <v>1864</v>
      </c>
    </row>
    <row r="39" spans="1:4">
      <c r="A39" s="34" t="str">
        <f t="shared" si="0"/>
        <v>RA2</v>
      </c>
      <c r="B39" s="35" t="s">
        <v>1251</v>
      </c>
      <c r="C39" s="36" t="s">
        <v>1262</v>
      </c>
      <c r="D39" s="37" t="s">
        <v>1864</v>
      </c>
    </row>
    <row r="40" spans="1:4">
      <c r="A40" s="34" t="str">
        <f t="shared" si="0"/>
        <v>RM3</v>
      </c>
      <c r="B40" s="35" t="s">
        <v>1244</v>
      </c>
      <c r="C40" s="36" t="s">
        <v>1262</v>
      </c>
      <c r="D40" s="37" t="s">
        <v>1864</v>
      </c>
    </row>
    <row r="41" spans="1:4">
      <c r="A41" s="34" t="str">
        <f t="shared" si="0"/>
        <v>RCU</v>
      </c>
      <c r="B41" s="35" t="s">
        <v>1871</v>
      </c>
      <c r="C41" s="36" t="s">
        <v>1262</v>
      </c>
      <c r="D41" s="37" t="s">
        <v>1863</v>
      </c>
    </row>
    <row r="42" spans="1:4">
      <c r="A42" s="34" t="str">
        <f t="shared" si="0"/>
        <v>RHQ</v>
      </c>
      <c r="B42" s="35" t="s">
        <v>1226</v>
      </c>
      <c r="C42" s="36" t="s">
        <v>1261</v>
      </c>
      <c r="D42" s="37" t="s">
        <v>1863</v>
      </c>
    </row>
    <row r="43" spans="1:4">
      <c r="A43" s="34" t="str">
        <f t="shared" si="0"/>
        <v>RTR</v>
      </c>
      <c r="B43" s="35" t="s">
        <v>1246</v>
      </c>
      <c r="C43" s="36" t="s">
        <v>1262</v>
      </c>
      <c r="D43" s="37" t="s">
        <v>1864</v>
      </c>
    </row>
    <row r="44" spans="1:4">
      <c r="A44" s="34" t="str">
        <f t="shared" si="0"/>
        <v>RJ7</v>
      </c>
      <c r="B44" s="35" t="s">
        <v>1218</v>
      </c>
      <c r="C44" s="36" t="s">
        <v>1261</v>
      </c>
      <c r="D44" s="37" t="s">
        <v>1863</v>
      </c>
    </row>
    <row r="45" spans="1:4">
      <c r="A45" s="34" t="str">
        <f t="shared" si="0"/>
        <v>RBV</v>
      </c>
      <c r="B45" s="35" t="s">
        <v>1240</v>
      </c>
      <c r="C45" s="36" t="s">
        <v>1262</v>
      </c>
      <c r="D45" s="37" t="s">
        <v>1864</v>
      </c>
    </row>
    <row r="46" spans="1:4">
      <c r="A46" s="34" t="str">
        <f t="shared" si="0"/>
        <v>REN</v>
      </c>
      <c r="B46" s="35" t="s">
        <v>1872</v>
      </c>
      <c r="C46" s="36" t="s">
        <v>1262</v>
      </c>
      <c r="D46" s="37" t="s">
        <v>1864</v>
      </c>
    </row>
    <row r="47" spans="1:4">
      <c r="A47" s="34" t="str">
        <f t="shared" si="0"/>
        <v>RTD</v>
      </c>
      <c r="B47" s="35" t="s">
        <v>1228</v>
      </c>
      <c r="C47" s="36" t="s">
        <v>1261</v>
      </c>
      <c r="D47" s="37" t="s">
        <v>1863</v>
      </c>
    </row>
    <row r="48" spans="1:4">
      <c r="A48" s="34" t="str">
        <f t="shared" si="0"/>
        <v>RPY</v>
      </c>
      <c r="B48" s="35" t="s">
        <v>1232</v>
      </c>
      <c r="C48" s="36" t="s">
        <v>1262</v>
      </c>
      <c r="D48" s="37" t="s">
        <v>1863</v>
      </c>
    </row>
    <row r="49" spans="1:4">
      <c r="A49" s="34" t="str">
        <f t="shared" si="0"/>
        <v>RL4</v>
      </c>
      <c r="B49" s="35" t="s">
        <v>1236</v>
      </c>
      <c r="C49" s="36" t="s">
        <v>1262</v>
      </c>
      <c r="D49" s="37" t="s">
        <v>1864</v>
      </c>
    </row>
    <row r="50" spans="1:4">
      <c r="A50" s="34" t="str">
        <f t="shared" si="0"/>
        <v>RET</v>
      </c>
      <c r="B50" s="35" t="s">
        <v>1242</v>
      </c>
      <c r="C50" s="36" t="s">
        <v>1262</v>
      </c>
      <c r="D50" s="37" t="s">
        <v>1863</v>
      </c>
    </row>
    <row r="51" spans="1:4">
      <c r="A51" s="34" t="str">
        <f t="shared" si="0"/>
        <v>RRV</v>
      </c>
      <c r="B51" s="35" t="s">
        <v>1220</v>
      </c>
      <c r="C51" s="36" t="s">
        <v>1261</v>
      </c>
      <c r="D51" s="37" t="s">
        <v>1863</v>
      </c>
    </row>
    <row r="52" spans="1:4">
      <c r="A52" s="34" t="str">
        <f t="shared" si="0"/>
        <v>RM2</v>
      </c>
      <c r="B52" s="35" t="s">
        <v>1243</v>
      </c>
      <c r="C52" s="36" t="s">
        <v>1262</v>
      </c>
      <c r="D52" s="37" t="s">
        <v>1863</v>
      </c>
    </row>
    <row r="53" spans="1:4">
      <c r="A53" s="34" t="str">
        <f t="shared" si="0"/>
        <v>RHM</v>
      </c>
      <c r="B53" s="35" t="s">
        <v>1231</v>
      </c>
      <c r="C53" s="36" t="s">
        <v>1261</v>
      </c>
      <c r="D53" s="37" t="s">
        <v>1864</v>
      </c>
    </row>
    <row r="54" spans="1:4">
      <c r="A54" s="34" t="str">
        <f t="shared" si="0"/>
        <v>RRK</v>
      </c>
      <c r="B54" s="35" t="s">
        <v>1223</v>
      </c>
      <c r="C54" s="36" t="s">
        <v>1261</v>
      </c>
      <c r="D54" s="37" t="s">
        <v>1863</v>
      </c>
    </row>
    <row r="55" spans="1:4">
      <c r="A55" s="34" t="str">
        <f t="shared" si="0"/>
        <v>RA7</v>
      </c>
      <c r="B55" s="35" t="s">
        <v>1230</v>
      </c>
      <c r="C55" s="36" t="s">
        <v>1261</v>
      </c>
      <c r="D55" s="37" t="s">
        <v>1864</v>
      </c>
    </row>
    <row r="56" spans="1:4">
      <c r="A56" s="34" t="str">
        <f t="shared" si="0"/>
        <v>RKB</v>
      </c>
      <c r="B56" s="35" t="s">
        <v>1235</v>
      </c>
      <c r="C56" s="36" t="s">
        <v>1262</v>
      </c>
      <c r="D56" s="37" t="s">
        <v>1864</v>
      </c>
    </row>
    <row r="57" spans="1:4">
      <c r="A57" s="34" t="str">
        <f t="shared" si="0"/>
        <v>RWE</v>
      </c>
      <c r="B57" s="35" t="s">
        <v>1224</v>
      </c>
      <c r="C57" s="36" t="s">
        <v>1261</v>
      </c>
      <c r="D57" s="37" t="s">
        <v>1864</v>
      </c>
    </row>
    <row r="58" spans="1:4">
      <c r="A58" s="34" t="str">
        <f t="shared" si="0"/>
        <v>RJE</v>
      </c>
      <c r="B58" s="35" t="s">
        <v>1234</v>
      </c>
      <c r="C58" s="36" t="s">
        <v>1262</v>
      </c>
      <c r="D58" s="37" t="s">
        <v>1863</v>
      </c>
    </row>
    <row r="59" spans="1:4">
      <c r="A59" s="34"/>
      <c r="B59" s="38" t="s">
        <v>1873</v>
      </c>
      <c r="C59" s="38"/>
      <c r="D59" s="38"/>
    </row>
  </sheetData>
  <dataValidations count="2">
    <dataValidation type="list" allowBlank="1" showInputMessage="1" showErrorMessage="1" errorTitle="Number required" error="Please enter a number" sqref="D2:D58">
      <formula1>"DTR,ETO"</formula1>
    </dataValidation>
    <dataValidation type="list" allowBlank="1" showInputMessage="1" showErrorMessage="1" sqref="C2:C58">
      <formula1>"Tier 1, Tier 2, Tier 3, Tier 4"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Key</vt:lpstr>
      <vt:lpstr>CQUIN Calculations</vt:lpstr>
      <vt:lpstr>Analysis of DAAG data</vt:lpstr>
      <vt:lpstr>DAAG data</vt:lpstr>
      <vt:lpstr>ICNARC CQUIN</vt:lpstr>
      <vt:lpstr>ODS LU</vt:lpstr>
      <vt:lpstr>Tiers LU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Cox</dc:creator>
  <cp:lastModifiedBy>Franklin, Donald</cp:lastModifiedBy>
  <dcterms:created xsi:type="dcterms:W3CDTF">2015-11-23T10:32:31Z</dcterms:created>
  <dcterms:modified xsi:type="dcterms:W3CDTF">2016-03-09T11:34:15Z</dcterms:modified>
</cp:coreProperties>
</file>