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slicers/slicer1.xml" ContentType="application/vnd.ms-excel.slicer+xml"/>
  <Override PartName="/xl/charts/chart15.xml" ContentType="application/vnd.openxmlformats-officedocument.drawingml.chart+xml"/>
  <Override PartName="/xl/pivotTables/pivotTable1.xml" ContentType="application/vnd.openxmlformats-officedocument.spreadsheetml.pivotTable+xml"/>
  <Override PartName="/xl/drawings/drawing17.xml" ContentType="application/vnd.openxmlformats-officedocument.drawing+xml"/>
  <Override PartName="/xl/slicers/slicer2.xml" ContentType="application/vnd.ms-excel.slicer+xml"/>
  <Override PartName="/xl/charts/chart16.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5970" windowWidth="19230" windowHeight="6030"/>
  </bookViews>
  <sheets>
    <sheet name="Menu" sheetId="1" r:id="rId1"/>
    <sheet name="Information" sheetId="2" r:id="rId2"/>
    <sheet name="National Dashboard" sheetId="3" r:id="rId3"/>
    <sheet name="Antibiotics STAR PU 13" sheetId="4" r:id="rId4"/>
    <sheet name="Co-amoxiclav etc." sheetId="5" r:id="rId5"/>
    <sheet name="Both Comparators - target met" sheetId="6" r:id="rId6"/>
    <sheet name="Both Comparators-target not met" sheetId="7" r:id="rId7"/>
    <sheet name="National Dashboard Charts data" sheetId="8" state="hidden" r:id="rId8"/>
    <sheet name="Antibiotics-CCG target met" sheetId="9" r:id="rId9"/>
    <sheet name="Antibiotics-CCG target not met" sheetId="10" r:id="rId10"/>
    <sheet name="Co-amoxiclav-CCG target met" sheetId="11" r:id="rId11"/>
    <sheet name="Co-amoxiclav-CCG target not met" sheetId="12" r:id="rId12"/>
    <sheet name="Local Office Dashboard" sheetId="13" r:id="rId13"/>
    <sheet name="NHS England Loc Off-data" sheetId="14" state="hidden" r:id="rId14"/>
    <sheet name="NHS England Area Dashboard" sheetId="15" r:id="rId15"/>
    <sheet name="NHS England Areas-data" sheetId="16" state="hidden" r:id="rId16"/>
    <sheet name="CCG chart-antibstarpu" sheetId="17" r:id="rId17"/>
    <sheet name="CCG chart Data-antibstarpu" sheetId="18" state="hidden" r:id="rId18"/>
    <sheet name="CCG Data-antibstarpu" sheetId="19" state="hidden" r:id="rId19"/>
    <sheet name="CCG chart - Co-amoxiclav etc" sheetId="20" r:id="rId20"/>
    <sheet name="CCGChart Data (Co-amoxiclavetc)" sheetId="21" state="hidden" r:id="rId21"/>
    <sheet name="CCG Data - Co-amoxiclav etc" sheetId="22" state="hidden" r:id="rId22"/>
  </sheets>
  <definedNames>
    <definedName name="_xlnm._FilterDatabase" localSheetId="3" hidden="1">'Antibiotics STAR PU 13'!$A$4:$AL$213</definedName>
    <definedName name="_xlnm._FilterDatabase" localSheetId="8" hidden="1">'Antibiotics-CCG target met'!$A$4:$F$177</definedName>
    <definedName name="_xlnm._FilterDatabase" localSheetId="9" hidden="1">'Antibiotics-CCG target not met'!$A$4:$F$30</definedName>
    <definedName name="_xlnm._FilterDatabase" localSheetId="5" hidden="1">'Both Comparators - target met'!$A$4:$T$213</definedName>
    <definedName name="_xlnm._FilterDatabase" localSheetId="6" hidden="1">'Both Comparators-target not met'!$A$4:$S$213</definedName>
    <definedName name="_xlnm._FilterDatabase" localSheetId="21" hidden="1">'CCG Data - Co-amoxiclav etc'!$B$2:$U$211</definedName>
    <definedName name="_xlnm._FilterDatabase" localSheetId="18" hidden="1">'CCG Data-antibstarpu'!$B$2:$K$211</definedName>
    <definedName name="_xlnm._FilterDatabase" localSheetId="4" hidden="1">'Co-amoxiclav etc.'!$A$4:$AM$213</definedName>
    <definedName name="_xlnm._FilterDatabase" localSheetId="10" hidden="1">'Co-amoxiclav-CCG target met'!$A$4:$I$120</definedName>
    <definedName name="_xlnm._FilterDatabase" localSheetId="11" hidden="1">'Co-amoxiclav-CCG target not met'!$A$4:$H$4</definedName>
    <definedName name="_xlnm.Print_Area" localSheetId="19">'CCG chart - Co-amoxiclav etc'!$A$1:$AC$55</definedName>
    <definedName name="_xlnm.Print_Area" localSheetId="16">'CCG chart-antibstarpu'!$A$1:$AC$55</definedName>
    <definedName name="Slicer_CCG_Name">#N/A</definedName>
    <definedName name="Slicer_CCG_Name1">#N/A</definedName>
    <definedName name="Z_0B466410_FB7E_451A_AFD3_95886095C000_.wvu.Cols" localSheetId="3" hidden="1">'Antibiotics STAR PU 13'!$G:$G,'Antibiotics STAR PU 13'!#REF!,'Antibiotics STAR PU 13'!#REF!</definedName>
    <definedName name="Z_0B466410_FB7E_451A_AFD3_95886095C000_.wvu.Cols" localSheetId="5" hidden="1">'Both Comparators - target met'!$A:$D</definedName>
    <definedName name="Z_0B466410_FB7E_451A_AFD3_95886095C000_.wvu.Cols" localSheetId="6" hidden="1">'Both Comparators-target not met'!$A:$D</definedName>
    <definedName name="Z_0B466410_FB7E_451A_AFD3_95886095C000_.wvu.Cols" localSheetId="19" hidden="1">'CCG chart - Co-amoxiclav etc'!$AD:$XFD</definedName>
    <definedName name="Z_0B466410_FB7E_451A_AFD3_95886095C000_.wvu.Cols" localSheetId="16" hidden="1">'CCG chart-antibstarpu'!$AD:$XFD</definedName>
    <definedName name="Z_0B466410_FB7E_451A_AFD3_95886095C000_.wvu.Cols" localSheetId="21" hidden="1">'CCG Data - Co-amoxiclav etc'!$IM:$XFD</definedName>
    <definedName name="Z_0B466410_FB7E_451A_AFD3_95886095C000_.wvu.Cols" localSheetId="18" hidden="1">'CCG Data-antibstarpu'!$HT:$XFD</definedName>
    <definedName name="Z_0B466410_FB7E_451A_AFD3_95886095C000_.wvu.Cols" localSheetId="4" hidden="1">'Co-amoxiclav etc.'!$G:$G,'Co-amoxiclav etc.'!#REF!,'Co-amoxiclav etc.'!#REF!,'Co-amoxiclav etc.'!#REF!</definedName>
    <definedName name="Z_0B466410_FB7E_451A_AFD3_95886095C000_.wvu.FilterData" localSheetId="3" hidden="1">'Antibiotics STAR PU 13'!$A$4:$AI$213</definedName>
    <definedName name="Z_0B466410_FB7E_451A_AFD3_95886095C000_.wvu.FilterData" localSheetId="8" hidden="1">'Antibiotics-CCG target met'!$A$4:$F$4</definedName>
    <definedName name="Z_0B466410_FB7E_451A_AFD3_95886095C000_.wvu.FilterData" localSheetId="5" hidden="1">'Both Comparators - target met'!$A$4:$F$213</definedName>
    <definedName name="Z_0B466410_FB7E_451A_AFD3_95886095C000_.wvu.FilterData" localSheetId="6" hidden="1">'Both Comparators-target not met'!$A$4:$F$213</definedName>
    <definedName name="Z_0B466410_FB7E_451A_AFD3_95886095C000_.wvu.FilterData" localSheetId="21" hidden="1">'CCG Data - Co-amoxiclav etc'!$B$2:$IM$211</definedName>
    <definedName name="Z_0B466410_FB7E_451A_AFD3_95886095C000_.wvu.FilterData" localSheetId="18" hidden="1">'CCG Data-antibstarpu'!$B$2:$HT$211</definedName>
    <definedName name="Z_0B466410_FB7E_451A_AFD3_95886095C000_.wvu.FilterData" localSheetId="4" hidden="1">'Co-amoxiclav etc.'!$A$4:$AI$213</definedName>
    <definedName name="Z_0B466410_FB7E_451A_AFD3_95886095C000_.wvu.PrintArea" localSheetId="19" hidden="1">'CCG chart - Co-amoxiclav etc'!$A$1:$AC$55</definedName>
    <definedName name="Z_0B466410_FB7E_451A_AFD3_95886095C000_.wvu.PrintArea" localSheetId="16" hidden="1">'CCG chart-antibstarpu'!$A$1:$AC$55</definedName>
    <definedName name="Z_0B466410_FB7E_451A_AFD3_95886095C000_.wvu.Rows" localSheetId="19" hidden="1">'CCG chart - Co-amoxiclav etc'!$59:$1048576,'CCG chart - Co-amoxiclav etc'!$56:$57</definedName>
    <definedName name="Z_0B466410_FB7E_451A_AFD3_95886095C000_.wvu.Rows" localSheetId="16" hidden="1">'CCG chart-antibstarpu'!$59:$1048576,'CCG chart-antibstarpu'!$56:$57</definedName>
  </definedNames>
  <calcPr calcId="144525"/>
  <customWorkbookViews>
    <customWorkbookView name="Debra Sampson - Personal View" guid="{0B466410-FB7E-451A-AFD3-95886095C000}" mergeInterval="0" personalView="1" maximized="1" windowWidth="1276" windowHeight="803" activeSheetId="3"/>
  </customWorkbookViews>
  <pivotCaches>
    <pivotCache cacheId="32" r:id="rId23"/>
    <pivotCache cacheId="33" r:id="rId24"/>
  </pivotCaches>
  <extLst>
    <ext xmlns:x14="http://schemas.microsoft.com/office/spreadsheetml/2009/9/main" uri="{BBE1A952-AA13-448e-AADC-164F8A28A991}">
      <x14:slicerCaches>
        <x14:slicerCache r:id="rId25"/>
        <x14:slicerCache r:id="rId2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7" i="20" l="1"/>
  <c r="T218" i="22"/>
  <c r="T213" i="22"/>
  <c r="T41" i="20" s="1"/>
  <c r="T37" i="17"/>
  <c r="T218" i="19"/>
  <c r="T213" i="19"/>
  <c r="T41" i="17" s="1"/>
  <c r="M8" i="21"/>
  <c r="M8" i="18"/>
  <c r="T38" i="20" l="1"/>
  <c r="T38" i="17"/>
  <c r="S6" i="7" l="1"/>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5" i="7"/>
  <c r="S215" i="7" l="1"/>
  <c r="N22" i="8" s="1"/>
  <c r="R8" i="7"/>
  <c r="S5" i="6" l="1"/>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6" i="6"/>
  <c r="S7" i="6"/>
  <c r="S8" i="6"/>
  <c r="S9" i="6"/>
  <c r="S10" i="6"/>
  <c r="S11" i="6"/>
  <c r="AG222" i="5"/>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I67" i="5"/>
  <c r="AI68" i="5"/>
  <c r="AI69" i="5"/>
  <c r="AI70" i="5"/>
  <c r="AI71" i="5"/>
  <c r="AI72" i="5"/>
  <c r="AI73" i="5"/>
  <c r="AI74" i="5"/>
  <c r="AI75" i="5"/>
  <c r="AI76" i="5"/>
  <c r="AI77" i="5"/>
  <c r="AI78" i="5"/>
  <c r="AI79"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125" i="5"/>
  <c r="AI126" i="5"/>
  <c r="AI127" i="5"/>
  <c r="AI128" i="5"/>
  <c r="AI129" i="5"/>
  <c r="AI130" i="5"/>
  <c r="AI131" i="5"/>
  <c r="AI132" i="5"/>
  <c r="AI133" i="5"/>
  <c r="AI134" i="5"/>
  <c r="AI135" i="5"/>
  <c r="AI136" i="5"/>
  <c r="AI137" i="5"/>
  <c r="AI138" i="5"/>
  <c r="AI139" i="5"/>
  <c r="AI140" i="5"/>
  <c r="AI141" i="5"/>
  <c r="AI142" i="5"/>
  <c r="AI143" i="5"/>
  <c r="AI144" i="5"/>
  <c r="AI145" i="5"/>
  <c r="AI146" i="5"/>
  <c r="AI147" i="5"/>
  <c r="AI148" i="5"/>
  <c r="AI149" i="5"/>
  <c r="AI150" i="5"/>
  <c r="AI151" i="5"/>
  <c r="AI152" i="5"/>
  <c r="AI153" i="5"/>
  <c r="AI154" i="5"/>
  <c r="AI155" i="5"/>
  <c r="AI156" i="5"/>
  <c r="AI157" i="5"/>
  <c r="AI158" i="5"/>
  <c r="AI159" i="5"/>
  <c r="AI160" i="5"/>
  <c r="AI161" i="5"/>
  <c r="AI162" i="5"/>
  <c r="AI163" i="5"/>
  <c r="AI164" i="5"/>
  <c r="AI165" i="5"/>
  <c r="AI166" i="5"/>
  <c r="AI167" i="5"/>
  <c r="AI168" i="5"/>
  <c r="AI169" i="5"/>
  <c r="AI170" i="5"/>
  <c r="AI171" i="5"/>
  <c r="AI172" i="5"/>
  <c r="AI173" i="5"/>
  <c r="AI174" i="5"/>
  <c r="AI175" i="5"/>
  <c r="AI176" i="5"/>
  <c r="AI177" i="5"/>
  <c r="AI178" i="5"/>
  <c r="AI179" i="5"/>
  <c r="AI180" i="5"/>
  <c r="AI181" i="5"/>
  <c r="AI182" i="5"/>
  <c r="AI183" i="5"/>
  <c r="AI184" i="5"/>
  <c r="AI185" i="5"/>
  <c r="AI186" i="5"/>
  <c r="AI187" i="5"/>
  <c r="AI188" i="5"/>
  <c r="AI189" i="5"/>
  <c r="AI190" i="5"/>
  <c r="AI191" i="5"/>
  <c r="AI192" i="5"/>
  <c r="AI193" i="5"/>
  <c r="AI194" i="5"/>
  <c r="AI195" i="5"/>
  <c r="AI196" i="5"/>
  <c r="AI197" i="5"/>
  <c r="AI198" i="5"/>
  <c r="AI199" i="5"/>
  <c r="AI200" i="5"/>
  <c r="AI201" i="5"/>
  <c r="AI202" i="5"/>
  <c r="AI203" i="5"/>
  <c r="AI204" i="5"/>
  <c r="AI205" i="5"/>
  <c r="AI206" i="5"/>
  <c r="AI207" i="5"/>
  <c r="AI208" i="5"/>
  <c r="AI209" i="5"/>
  <c r="AI210" i="5"/>
  <c r="AI211" i="5"/>
  <c r="AI212" i="5"/>
  <c r="AI213" i="5"/>
  <c r="AI5" i="5"/>
  <c r="AG217" i="5"/>
  <c r="AG216" i="5"/>
  <c r="S215" i="6" l="1"/>
  <c r="N17" i="8" s="1"/>
  <c r="AI6" i="4"/>
  <c r="AI7" i="4"/>
  <c r="AI8" i="4"/>
  <c r="AI9" i="4"/>
  <c r="AI10" i="4"/>
  <c r="AI11" i="4"/>
  <c r="AI12" i="4"/>
  <c r="AI13" i="4"/>
  <c r="AI14" i="4"/>
  <c r="AI15" i="4"/>
  <c r="AI16" i="4"/>
  <c r="AI17" i="4"/>
  <c r="AI18" i="4"/>
  <c r="AI19" i="4"/>
  <c r="AI20" i="4"/>
  <c r="AI21" i="4"/>
  <c r="AI22" i="4"/>
  <c r="AI23" i="4"/>
  <c r="AI24" i="4"/>
  <c r="AI25" i="4"/>
  <c r="AI26" i="4"/>
  <c r="AI27" i="4"/>
  <c r="AI28" i="4"/>
  <c r="AI29" i="4"/>
  <c r="AI30" i="4"/>
  <c r="AI31" i="4"/>
  <c r="AI32" i="4"/>
  <c r="AI33" i="4"/>
  <c r="AI34" i="4"/>
  <c r="AI35" i="4"/>
  <c r="AI36" i="4"/>
  <c r="AI37" i="4"/>
  <c r="AI38" i="4"/>
  <c r="AI39" i="4"/>
  <c r="AI40" i="4"/>
  <c r="AI41" i="4"/>
  <c r="AI42" i="4"/>
  <c r="AI43" i="4"/>
  <c r="AI44" i="4"/>
  <c r="AI45" i="4"/>
  <c r="AI46" i="4"/>
  <c r="AI47" i="4"/>
  <c r="AI48" i="4"/>
  <c r="AI49" i="4"/>
  <c r="AI50" i="4"/>
  <c r="AI51" i="4"/>
  <c r="AI52" i="4"/>
  <c r="AI53" i="4"/>
  <c r="AI54" i="4"/>
  <c r="AI55" i="4"/>
  <c r="AI56" i="4"/>
  <c r="AI57" i="4"/>
  <c r="AI58" i="4"/>
  <c r="AI59" i="4"/>
  <c r="AI60" i="4"/>
  <c r="AI61" i="4"/>
  <c r="AI62" i="4"/>
  <c r="AI63" i="4"/>
  <c r="AI64" i="4"/>
  <c r="AI65" i="4"/>
  <c r="AI66" i="4"/>
  <c r="AI67" i="4"/>
  <c r="AI68" i="4"/>
  <c r="AI69" i="4"/>
  <c r="AI70" i="4"/>
  <c r="AI71" i="4"/>
  <c r="AI72" i="4"/>
  <c r="AI73" i="4"/>
  <c r="AI74" i="4"/>
  <c r="AI75" i="4"/>
  <c r="AI76" i="4"/>
  <c r="AI77" i="4"/>
  <c r="AI78" i="4"/>
  <c r="AI79" i="4"/>
  <c r="AI80" i="4"/>
  <c r="AI81" i="4"/>
  <c r="AI82" i="4"/>
  <c r="AI83" i="4"/>
  <c r="AI84" i="4"/>
  <c r="AI85" i="4"/>
  <c r="AI86" i="4"/>
  <c r="AI87" i="4"/>
  <c r="AI88" i="4"/>
  <c r="AI89" i="4"/>
  <c r="AI90" i="4"/>
  <c r="AI91" i="4"/>
  <c r="AI92" i="4"/>
  <c r="AI93" i="4"/>
  <c r="AI94" i="4"/>
  <c r="AI95" i="4"/>
  <c r="AI96" i="4"/>
  <c r="AI97" i="4"/>
  <c r="AI98" i="4"/>
  <c r="AI99" i="4"/>
  <c r="AI100" i="4"/>
  <c r="AI101" i="4"/>
  <c r="AI102" i="4"/>
  <c r="AI103" i="4"/>
  <c r="AI104" i="4"/>
  <c r="AI105" i="4"/>
  <c r="AI106" i="4"/>
  <c r="AI107" i="4"/>
  <c r="AI108" i="4"/>
  <c r="AI109" i="4"/>
  <c r="AI110" i="4"/>
  <c r="AI111" i="4"/>
  <c r="AI112" i="4"/>
  <c r="AI113" i="4"/>
  <c r="AI114" i="4"/>
  <c r="AI115" i="4"/>
  <c r="AI116" i="4"/>
  <c r="AI117" i="4"/>
  <c r="AI118" i="4"/>
  <c r="AI119" i="4"/>
  <c r="AI120" i="4"/>
  <c r="AI121" i="4"/>
  <c r="AI122" i="4"/>
  <c r="AI123" i="4"/>
  <c r="AI124" i="4"/>
  <c r="AI125" i="4"/>
  <c r="AI126" i="4"/>
  <c r="AI127" i="4"/>
  <c r="AI128" i="4"/>
  <c r="AI129" i="4"/>
  <c r="AI130" i="4"/>
  <c r="AI131" i="4"/>
  <c r="AI132" i="4"/>
  <c r="AI133" i="4"/>
  <c r="AI134" i="4"/>
  <c r="AI135" i="4"/>
  <c r="AI136" i="4"/>
  <c r="AI137" i="4"/>
  <c r="AI138" i="4"/>
  <c r="AI139" i="4"/>
  <c r="AI140" i="4"/>
  <c r="AI141" i="4"/>
  <c r="AI142" i="4"/>
  <c r="AI143" i="4"/>
  <c r="AI144" i="4"/>
  <c r="AI145" i="4"/>
  <c r="AI146" i="4"/>
  <c r="AI147" i="4"/>
  <c r="AI148" i="4"/>
  <c r="AI149" i="4"/>
  <c r="AI150" i="4"/>
  <c r="AI151" i="4"/>
  <c r="AI152" i="4"/>
  <c r="AI153" i="4"/>
  <c r="AI154" i="4"/>
  <c r="AI155" i="4"/>
  <c r="AI156" i="4"/>
  <c r="AI157" i="4"/>
  <c r="AI158" i="4"/>
  <c r="AI159" i="4"/>
  <c r="AI160" i="4"/>
  <c r="AI161" i="4"/>
  <c r="AI162" i="4"/>
  <c r="AI163" i="4"/>
  <c r="AI164" i="4"/>
  <c r="AI165" i="4"/>
  <c r="AI166" i="4"/>
  <c r="AI167" i="4"/>
  <c r="AI168" i="4"/>
  <c r="AI169" i="4"/>
  <c r="AI170" i="4"/>
  <c r="AI171" i="4"/>
  <c r="AI172" i="4"/>
  <c r="AI173" i="4"/>
  <c r="AI174" i="4"/>
  <c r="AI175" i="4"/>
  <c r="AI176" i="4"/>
  <c r="AI177" i="4"/>
  <c r="AI178" i="4"/>
  <c r="AI179" i="4"/>
  <c r="AI180" i="4"/>
  <c r="AI181" i="4"/>
  <c r="AI182" i="4"/>
  <c r="AI183" i="4"/>
  <c r="AI184" i="4"/>
  <c r="AI185" i="4"/>
  <c r="AI186" i="4"/>
  <c r="AI187" i="4"/>
  <c r="AI188" i="4"/>
  <c r="AI189" i="4"/>
  <c r="AI190" i="4"/>
  <c r="AI191" i="4"/>
  <c r="AI192" i="4"/>
  <c r="AI193" i="4"/>
  <c r="AI194" i="4"/>
  <c r="AI195" i="4"/>
  <c r="AI196" i="4"/>
  <c r="AI197" i="4"/>
  <c r="AI198" i="4"/>
  <c r="AI199" i="4"/>
  <c r="AI200" i="4"/>
  <c r="AI201" i="4"/>
  <c r="AI202" i="4"/>
  <c r="AI203" i="4"/>
  <c r="AI204" i="4"/>
  <c r="AI205" i="4"/>
  <c r="AI206" i="4"/>
  <c r="AI207" i="4"/>
  <c r="AI208" i="4"/>
  <c r="AI209" i="4"/>
  <c r="AI210" i="4"/>
  <c r="AI211" i="4"/>
  <c r="AI212" i="4"/>
  <c r="AI213" i="4"/>
  <c r="AI5" i="4"/>
  <c r="AG217" i="4"/>
  <c r="AG216" i="4"/>
  <c r="S37" i="17" l="1"/>
  <c r="S37" i="20"/>
  <c r="S213" i="22"/>
  <c r="S41" i="20" s="1"/>
  <c r="S218" i="22"/>
  <c r="S218" i="19"/>
  <c r="S213" i="19"/>
  <c r="S41" i="17" s="1"/>
  <c r="L8" i="21"/>
  <c r="L8" i="18"/>
  <c r="S38" i="17" l="1"/>
  <c r="S38" i="20"/>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R196" i="7"/>
  <c r="R197" i="7"/>
  <c r="R198" i="7"/>
  <c r="R199" i="7"/>
  <c r="R200" i="7"/>
  <c r="R201" i="7"/>
  <c r="R202" i="7"/>
  <c r="R203" i="7"/>
  <c r="R204" i="7"/>
  <c r="R205" i="7"/>
  <c r="R206" i="7"/>
  <c r="R207" i="7"/>
  <c r="R208" i="7"/>
  <c r="R209" i="7"/>
  <c r="R210" i="7"/>
  <c r="R211" i="7"/>
  <c r="R212" i="7"/>
  <c r="R213" i="7"/>
  <c r="R6" i="7"/>
  <c r="R7" i="7"/>
  <c r="R9" i="7"/>
  <c r="R10" i="7"/>
  <c r="R11" i="7"/>
  <c r="R12" i="7"/>
  <c r="R13" i="7"/>
  <c r="R14" i="7"/>
  <c r="R15" i="7"/>
  <c r="R16" i="7"/>
  <c r="R17" i="7"/>
  <c r="R18" i="7"/>
  <c r="R19" i="7"/>
  <c r="R20" i="7"/>
  <c r="R21" i="7"/>
  <c r="R22" i="7"/>
  <c r="R23" i="7"/>
  <c r="R24" i="7"/>
  <c r="R25" i="7"/>
  <c r="R26" i="7"/>
  <c r="R27" i="7"/>
  <c r="R28" i="7"/>
  <c r="R29" i="7"/>
  <c r="R30" i="7"/>
  <c r="R5" i="7"/>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R185" i="6"/>
  <c r="R186" i="6"/>
  <c r="R187" i="6"/>
  <c r="R188" i="6"/>
  <c r="R189" i="6"/>
  <c r="R190" i="6"/>
  <c r="R191" i="6"/>
  <c r="R192" i="6"/>
  <c r="R193" i="6"/>
  <c r="R194" i="6"/>
  <c r="R195" i="6"/>
  <c r="R196" i="6"/>
  <c r="R197" i="6"/>
  <c r="R198" i="6"/>
  <c r="R199" i="6"/>
  <c r="R200" i="6"/>
  <c r="R201" i="6"/>
  <c r="R202" i="6"/>
  <c r="R203" i="6"/>
  <c r="R204" i="6"/>
  <c r="R205" i="6"/>
  <c r="R206" i="6"/>
  <c r="R207" i="6"/>
  <c r="R208" i="6"/>
  <c r="R209" i="6"/>
  <c r="R210" i="6"/>
  <c r="R211" i="6"/>
  <c r="R212" i="6"/>
  <c r="R213" i="6"/>
  <c r="R30" i="6"/>
  <c r="R31" i="6"/>
  <c r="R32" i="6"/>
  <c r="R33" i="6"/>
  <c r="R34" i="6"/>
  <c r="R35" i="6"/>
  <c r="R36" i="6"/>
  <c r="R37" i="6"/>
  <c r="R38" i="6"/>
  <c r="R39" i="6"/>
  <c r="R40" i="6"/>
  <c r="R41" i="6"/>
  <c r="R42" i="6"/>
  <c r="R43" i="6"/>
  <c r="R44" i="6"/>
  <c r="R20" i="6"/>
  <c r="R21" i="6"/>
  <c r="R22" i="6"/>
  <c r="R23" i="6"/>
  <c r="R24" i="6"/>
  <c r="R25" i="6"/>
  <c r="R26" i="6"/>
  <c r="R27" i="6"/>
  <c r="R28" i="6"/>
  <c r="R29" i="6"/>
  <c r="R11" i="6"/>
  <c r="R12" i="6"/>
  <c r="R13" i="6"/>
  <c r="R14" i="6"/>
  <c r="R15" i="6"/>
  <c r="R16" i="6"/>
  <c r="R17" i="6"/>
  <c r="R18" i="6"/>
  <c r="R19" i="6"/>
  <c r="R6" i="6"/>
  <c r="R7" i="6"/>
  <c r="R8" i="6"/>
  <c r="R9" i="6"/>
  <c r="R10" i="6"/>
  <c r="R5" i="6"/>
  <c r="R215" i="7" l="1"/>
  <c r="M22" i="8" s="1"/>
  <c r="R215" i="6"/>
  <c r="M17" i="8" s="1"/>
  <c r="AE216" i="5"/>
  <c r="AE217" i="5"/>
  <c r="AE222" i="5"/>
  <c r="AE222" i="4" l="1"/>
  <c r="AE216" i="4"/>
  <c r="AE217" i="4"/>
  <c r="AC222" i="5" l="1"/>
  <c r="AA222" i="4" l="1"/>
  <c r="AC222" i="4"/>
  <c r="R37" i="20" l="1"/>
  <c r="R218" i="22"/>
  <c r="R213" i="22"/>
  <c r="R41" i="20" s="1"/>
  <c r="K8" i="21"/>
  <c r="R38" i="20" l="1"/>
  <c r="R37" i="17"/>
  <c r="R218" i="19" l="1"/>
  <c r="R213" i="19"/>
  <c r="R41" i="17" s="1"/>
  <c r="K8" i="18"/>
  <c r="R38" i="17" l="1"/>
  <c r="Q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5" i="7"/>
  <c r="Q6" i="6"/>
  <c r="Q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5" i="6"/>
  <c r="AC217" i="5"/>
  <c r="AC216" i="5"/>
  <c r="Q215" i="7" l="1"/>
  <c r="L22" i="8" s="1"/>
  <c r="Q215" i="6"/>
  <c r="L17" i="8" s="1"/>
  <c r="AC217" i="4"/>
  <c r="AC216" i="4" l="1"/>
  <c r="Q37" i="20" l="1"/>
  <c r="Q218" i="22"/>
  <c r="Q213" i="22"/>
  <c r="Q41" i="20" s="1"/>
  <c r="J8" i="21"/>
  <c r="Q38" i="20" l="1"/>
  <c r="Q37" i="17"/>
  <c r="Q218" i="19"/>
  <c r="Q213" i="19"/>
  <c r="Q41" i="17" s="1"/>
  <c r="P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2" i="7"/>
  <c r="P123" i="7"/>
  <c r="P124" i="7"/>
  <c r="P125" i="7"/>
  <c r="P126" i="7"/>
  <c r="P127" i="7"/>
  <c r="P128" i="7"/>
  <c r="P129" i="7"/>
  <c r="P130" i="7"/>
  <c r="P131" i="7"/>
  <c r="P132" i="7"/>
  <c r="P133" i="7"/>
  <c r="P134" i="7"/>
  <c r="P135" i="7"/>
  <c r="P136" i="7"/>
  <c r="P137" i="7"/>
  <c r="P138" i="7"/>
  <c r="P139" i="7"/>
  <c r="P140" i="7"/>
  <c r="P141" i="7"/>
  <c r="P142" i="7"/>
  <c r="P143" i="7"/>
  <c r="P144" i="7"/>
  <c r="P145" i="7"/>
  <c r="P146" i="7"/>
  <c r="P147" i="7"/>
  <c r="P148" i="7"/>
  <c r="P149" i="7"/>
  <c r="P150" i="7"/>
  <c r="P151" i="7"/>
  <c r="P152" i="7"/>
  <c r="P153" i="7"/>
  <c r="P154" i="7"/>
  <c r="P155" i="7"/>
  <c r="P156" i="7"/>
  <c r="P157" i="7"/>
  <c r="P158" i="7"/>
  <c r="P159" i="7"/>
  <c r="P160" i="7"/>
  <c r="P161" i="7"/>
  <c r="P162" i="7"/>
  <c r="P163" i="7"/>
  <c r="P164" i="7"/>
  <c r="P165" i="7"/>
  <c r="P166" i="7"/>
  <c r="P167" i="7"/>
  <c r="P168" i="7"/>
  <c r="P169" i="7"/>
  <c r="P170" i="7"/>
  <c r="P171" i="7"/>
  <c r="P172" i="7"/>
  <c r="P173" i="7"/>
  <c r="P174" i="7"/>
  <c r="P175" i="7"/>
  <c r="P176" i="7"/>
  <c r="P177" i="7"/>
  <c r="P178" i="7"/>
  <c r="P179" i="7"/>
  <c r="P180" i="7"/>
  <c r="P181" i="7"/>
  <c r="P182" i="7"/>
  <c r="P183" i="7"/>
  <c r="P184" i="7"/>
  <c r="P185" i="7"/>
  <c r="P186" i="7"/>
  <c r="P187" i="7"/>
  <c r="P188" i="7"/>
  <c r="P189" i="7"/>
  <c r="P190" i="7"/>
  <c r="P191" i="7"/>
  <c r="P192" i="7"/>
  <c r="P193" i="7"/>
  <c r="P194" i="7"/>
  <c r="P195" i="7"/>
  <c r="P196" i="7"/>
  <c r="P197" i="7"/>
  <c r="P198" i="7"/>
  <c r="P199" i="7"/>
  <c r="P200" i="7"/>
  <c r="P201" i="7"/>
  <c r="P202" i="7"/>
  <c r="P203" i="7"/>
  <c r="P204" i="7"/>
  <c r="P205" i="7"/>
  <c r="P206" i="7"/>
  <c r="P207" i="7"/>
  <c r="P208" i="7"/>
  <c r="P209" i="7"/>
  <c r="P210" i="7"/>
  <c r="P211" i="7"/>
  <c r="P212" i="7"/>
  <c r="P213" i="7"/>
  <c r="P5" i="7"/>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 r="P185" i="6"/>
  <c r="P186" i="6"/>
  <c r="P187" i="6"/>
  <c r="P188" i="6"/>
  <c r="P189" i="6"/>
  <c r="P190" i="6"/>
  <c r="P191" i="6"/>
  <c r="P192" i="6"/>
  <c r="P193" i="6"/>
  <c r="P194" i="6"/>
  <c r="P195" i="6"/>
  <c r="P196" i="6"/>
  <c r="P197" i="6"/>
  <c r="P198" i="6"/>
  <c r="P199" i="6"/>
  <c r="P200" i="6"/>
  <c r="P201" i="6"/>
  <c r="P202" i="6"/>
  <c r="P203" i="6"/>
  <c r="P204" i="6"/>
  <c r="P205" i="6"/>
  <c r="P206" i="6"/>
  <c r="P207" i="6"/>
  <c r="P208" i="6"/>
  <c r="P209" i="6"/>
  <c r="P210" i="6"/>
  <c r="P211" i="6"/>
  <c r="P212" i="6"/>
  <c r="P213" i="6"/>
  <c r="P5" i="6"/>
  <c r="J8" i="18"/>
  <c r="Q38" i="17" l="1"/>
  <c r="P215" i="7"/>
  <c r="K22" i="8" s="1"/>
  <c r="P215" i="6"/>
  <c r="K17" i="8" s="1"/>
  <c r="AA222" i="5"/>
  <c r="AA217" i="5"/>
  <c r="AA216" i="5"/>
  <c r="AA217" i="4" l="1"/>
  <c r="AA216" i="4"/>
  <c r="P37" i="20" l="1"/>
  <c r="P218" i="22" l="1"/>
  <c r="P213" i="22"/>
  <c r="P41" i="20" s="1"/>
  <c r="I8" i="21"/>
  <c r="P38" i="20" l="1"/>
  <c r="P37" i="17"/>
  <c r="P218" i="19"/>
  <c r="P213" i="19"/>
  <c r="P41" i="17" s="1"/>
  <c r="I8" i="18"/>
  <c r="P38" i="17" l="1"/>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5" i="7"/>
  <c r="O6" i="6"/>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5" i="6"/>
  <c r="O215" i="6" l="1"/>
  <c r="J17" i="8" s="1"/>
  <c r="O215" i="7"/>
  <c r="J22" i="8" s="1"/>
  <c r="Y222" i="5"/>
  <c r="Y217" i="5"/>
  <c r="Y216" i="5"/>
  <c r="Y222" i="4" l="1"/>
  <c r="Y217" i="4"/>
  <c r="Y216" i="4"/>
  <c r="O37" i="20" l="1"/>
  <c r="O218" i="22"/>
  <c r="O213" i="22"/>
  <c r="O41" i="20" s="1"/>
  <c r="O37" i="17"/>
  <c r="O218" i="19"/>
  <c r="O213" i="19"/>
  <c r="O41" i="17" s="1"/>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5" i="7"/>
  <c r="H8" i="21"/>
  <c r="H8" i="18"/>
  <c r="O38" i="20" l="1"/>
  <c r="O38" i="17"/>
  <c r="N215" i="7"/>
  <c r="I22" i="8" s="1"/>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5" i="6"/>
  <c r="W222" i="5"/>
  <c r="U222" i="5"/>
  <c r="W222" i="4"/>
  <c r="W216" i="5"/>
  <c r="W217" i="5"/>
  <c r="N215" i="6" l="1"/>
  <c r="I17" i="8" s="1"/>
  <c r="W217" i="4" l="1"/>
  <c r="W216" i="4"/>
  <c r="N37" i="20" l="1"/>
  <c r="N218" i="22"/>
  <c r="N213" i="22"/>
  <c r="N41" i="20" s="1"/>
  <c r="N37" i="17"/>
  <c r="N218" i="19"/>
  <c r="N213" i="19"/>
  <c r="N41" i="17" s="1"/>
  <c r="G8" i="21"/>
  <c r="G8" i="18"/>
  <c r="N38" i="20" l="1"/>
  <c r="N38" i="17"/>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194" i="7"/>
  <c r="M195" i="7"/>
  <c r="M196" i="7"/>
  <c r="M197" i="7"/>
  <c r="M198" i="7"/>
  <c r="M199" i="7"/>
  <c r="M200" i="7"/>
  <c r="M201" i="7"/>
  <c r="M202" i="7"/>
  <c r="M203" i="7"/>
  <c r="M204" i="7"/>
  <c r="M205" i="7"/>
  <c r="M206" i="7"/>
  <c r="M207" i="7"/>
  <c r="M208" i="7"/>
  <c r="M209" i="7"/>
  <c r="M210" i="7"/>
  <c r="M211" i="7"/>
  <c r="M212" i="7"/>
  <c r="M213" i="7"/>
  <c r="M5" i="7"/>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5" i="6"/>
  <c r="U217" i="5"/>
  <c r="U216" i="5"/>
  <c r="M215" i="7" l="1"/>
  <c r="H22" i="8" s="1"/>
  <c r="M215" i="6"/>
  <c r="H17" i="8" s="1"/>
  <c r="U222" i="4" l="1"/>
  <c r="U217" i="4"/>
  <c r="U216" i="4"/>
  <c r="M37" i="20" l="1"/>
  <c r="M37" i="17"/>
  <c r="M218" i="22"/>
  <c r="M213" i="22"/>
  <c r="M41" i="20" s="1"/>
  <c r="F8" i="21"/>
  <c r="F8" i="18"/>
  <c r="M38" i="17" l="1"/>
  <c r="M38" i="20"/>
  <c r="M218" i="19"/>
  <c r="M213" i="19"/>
  <c r="M41" i="17" s="1"/>
  <c r="L6" i="7" l="1"/>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L210" i="7"/>
  <c r="L211" i="7"/>
  <c r="L212" i="7"/>
  <c r="L213" i="7"/>
  <c r="L5" i="7"/>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5" i="6"/>
  <c r="S222" i="5"/>
  <c r="S217" i="5"/>
  <c r="S216" i="5"/>
  <c r="L215" i="7" l="1"/>
  <c r="G22" i="8" s="1"/>
  <c r="L215" i="6"/>
  <c r="G17" i="8" s="1"/>
  <c r="S222" i="4" l="1"/>
  <c r="S216" i="4" l="1"/>
  <c r="S217" i="4"/>
  <c r="L37" i="20" l="1"/>
  <c r="L218" i="22"/>
  <c r="L213" i="22"/>
  <c r="L41" i="20" s="1"/>
  <c r="E8" i="21"/>
  <c r="L38" i="20" l="1"/>
  <c r="L37" i="17" l="1"/>
  <c r="L218" i="19"/>
  <c r="L213" i="19"/>
  <c r="L41" i="17" s="1"/>
  <c r="E8" i="18"/>
  <c r="L38" i="17" l="1"/>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5" i="7"/>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5" i="6"/>
  <c r="Q222" i="5"/>
  <c r="Q217" i="5"/>
  <c r="Q216" i="5"/>
  <c r="K215" i="7" l="1"/>
  <c r="F22" i="8" s="1"/>
  <c r="K215" i="6"/>
  <c r="F17" i="8" s="1"/>
  <c r="Q222" i="4"/>
  <c r="Q217" i="4"/>
  <c r="Q216" i="4"/>
  <c r="K37" i="20" l="1"/>
  <c r="K218" i="22"/>
  <c r="K213" i="22"/>
  <c r="K41" i="20" s="1"/>
  <c r="K37" i="17"/>
  <c r="K218" i="19"/>
  <c r="K213" i="19"/>
  <c r="K41" i="17" s="1"/>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5" i="7"/>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5" i="6"/>
  <c r="O222" i="4"/>
  <c r="O222" i="5"/>
  <c r="O216" i="5"/>
  <c r="O217" i="5"/>
  <c r="D8" i="21"/>
  <c r="D8" i="18"/>
  <c r="J215" i="7" l="1"/>
  <c r="E22" i="8" s="1"/>
  <c r="K38" i="20"/>
  <c r="K38" i="17"/>
  <c r="J215" i="6"/>
  <c r="E17" i="8" s="1"/>
  <c r="O217" i="4"/>
  <c r="O216" i="4"/>
  <c r="M216" i="5" l="1"/>
  <c r="M216" i="4" l="1"/>
  <c r="J37" i="20" l="1"/>
  <c r="J37" i="17"/>
  <c r="J218" i="19"/>
  <c r="J218" i="22"/>
  <c r="J213" i="22"/>
  <c r="J41" i="20" s="1"/>
  <c r="C8" i="21"/>
  <c r="J38" i="20" l="1"/>
  <c r="J213" i="19"/>
  <c r="J41" i="17" s="1"/>
  <c r="C8" i="18"/>
  <c r="J38" i="17" l="1"/>
  <c r="C70" i="16"/>
  <c r="D70" i="16"/>
  <c r="L222" i="5"/>
  <c r="M222" i="5"/>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5" i="7"/>
  <c r="I215" i="7" l="1"/>
  <c r="D22" i="8" s="1"/>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5" i="6"/>
  <c r="I215" i="6" l="1"/>
  <c r="D17" i="8" s="1"/>
  <c r="H5" i="6"/>
  <c r="M217" i="5"/>
  <c r="M222" i="4" l="1"/>
  <c r="M217" i="4"/>
  <c r="I37" i="20" l="1"/>
  <c r="I218" i="22"/>
  <c r="I213" i="22"/>
  <c r="I41" i="20" s="1"/>
  <c r="B8" i="21"/>
  <c r="A8" i="21"/>
  <c r="I38" i="20" l="1"/>
  <c r="I37" i="17" l="1"/>
  <c r="I218" i="19"/>
  <c r="I213" i="19"/>
  <c r="I41" i="17" s="1"/>
  <c r="B8" i="18"/>
  <c r="I38" i="17" l="1"/>
  <c r="H6" i="7" l="1"/>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5" i="7"/>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K216" i="5"/>
  <c r="H215" i="7" l="1"/>
  <c r="C22" i="8" s="1"/>
  <c r="H215" i="6"/>
  <c r="C17" i="8" s="1"/>
  <c r="K222" i="4" l="1"/>
  <c r="K217" i="4" l="1"/>
  <c r="K216" i="4"/>
  <c r="D44" i="14" l="1"/>
  <c r="C44" i="14"/>
  <c r="D22" i="14"/>
  <c r="C22" i="14"/>
  <c r="G15" i="7"/>
  <c r="G22" i="7"/>
  <c r="G38" i="7"/>
  <c r="G74" i="7"/>
  <c r="G15" i="6"/>
  <c r="G22" i="6"/>
  <c r="G38" i="6"/>
  <c r="G74" i="6"/>
  <c r="A8" i="18"/>
  <c r="J6" i="4" l="1"/>
  <c r="J7" i="4"/>
  <c r="J8" i="4"/>
  <c r="J9" i="4"/>
  <c r="J10" i="4"/>
  <c r="J11" i="4"/>
  <c r="J12" i="4"/>
  <c r="J13" i="4"/>
  <c r="J14" i="4"/>
  <c r="J16" i="4"/>
  <c r="J17" i="4"/>
  <c r="J18" i="4"/>
  <c r="J19" i="4"/>
  <c r="J20" i="4"/>
  <c r="J21" i="4"/>
  <c r="J23" i="4"/>
  <c r="J24" i="4"/>
  <c r="J25" i="4"/>
  <c r="J26" i="4"/>
  <c r="J27" i="4"/>
  <c r="J28" i="4"/>
  <c r="J29" i="4"/>
  <c r="J30" i="4"/>
  <c r="J31" i="4"/>
  <c r="J32" i="4"/>
  <c r="J33" i="4"/>
  <c r="J34" i="4"/>
  <c r="J35" i="4"/>
  <c r="J36" i="4"/>
  <c r="J37"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5" i="4"/>
  <c r="I216" i="4"/>
  <c r="I222" i="4"/>
  <c r="G211" i="7" l="1"/>
  <c r="G211" i="6"/>
  <c r="G207" i="7"/>
  <c r="G207" i="6"/>
  <c r="G201" i="6"/>
  <c r="G201" i="7"/>
  <c r="G5" i="7"/>
  <c r="G5" i="6"/>
  <c r="G212" i="7"/>
  <c r="G212" i="6"/>
  <c r="G210" i="7"/>
  <c r="G210" i="6"/>
  <c r="G208" i="7"/>
  <c r="G208" i="6"/>
  <c r="G206" i="7"/>
  <c r="G206" i="6"/>
  <c r="G204" i="7"/>
  <c r="G204" i="6"/>
  <c r="G202" i="7"/>
  <c r="G202" i="6"/>
  <c r="G200" i="7"/>
  <c r="G200" i="6"/>
  <c r="G198" i="7"/>
  <c r="G198" i="6"/>
  <c r="G196" i="7"/>
  <c r="G196" i="6"/>
  <c r="G194" i="7"/>
  <c r="G194" i="6"/>
  <c r="G192" i="7"/>
  <c r="G192" i="6"/>
  <c r="G190" i="7"/>
  <c r="G190" i="6"/>
  <c r="G188" i="7"/>
  <c r="G188" i="6"/>
  <c r="G186" i="7"/>
  <c r="G186" i="6"/>
  <c r="G184" i="7"/>
  <c r="G184" i="6"/>
  <c r="G182" i="7"/>
  <c r="G182" i="6"/>
  <c r="G180" i="7"/>
  <c r="G180" i="6"/>
  <c r="G178" i="7"/>
  <c r="G178" i="6"/>
  <c r="G176" i="7"/>
  <c r="G176" i="6"/>
  <c r="G174" i="6"/>
  <c r="G174" i="7"/>
  <c r="G172" i="7"/>
  <c r="G172" i="6"/>
  <c r="G170" i="7"/>
  <c r="G170" i="6"/>
  <c r="G168" i="7"/>
  <c r="G168" i="6"/>
  <c r="G166" i="7"/>
  <c r="G166" i="6"/>
  <c r="G164" i="7"/>
  <c r="G164" i="6"/>
  <c r="G162" i="7"/>
  <c r="G162" i="6"/>
  <c r="G160" i="7"/>
  <c r="G160" i="6"/>
  <c r="G158" i="7"/>
  <c r="G158" i="6"/>
  <c r="G156" i="7"/>
  <c r="G156" i="6"/>
  <c r="G154" i="7"/>
  <c r="G154" i="6"/>
  <c r="G152" i="7"/>
  <c r="G152" i="6"/>
  <c r="G150" i="7"/>
  <c r="G150" i="6"/>
  <c r="G148" i="7"/>
  <c r="G148" i="6"/>
  <c r="G146" i="7"/>
  <c r="G146" i="6"/>
  <c r="G144" i="7"/>
  <c r="G144" i="6"/>
  <c r="G142" i="7"/>
  <c r="G142" i="6"/>
  <c r="G140" i="7"/>
  <c r="G140" i="6"/>
  <c r="G138" i="7"/>
  <c r="G138" i="6"/>
  <c r="G136" i="7"/>
  <c r="G136" i="6"/>
  <c r="G134" i="7"/>
  <c r="G134" i="6"/>
  <c r="G132" i="7"/>
  <c r="G132" i="6"/>
  <c r="G130" i="7"/>
  <c r="G130" i="6"/>
  <c r="G128" i="7"/>
  <c r="G128" i="6"/>
  <c r="G126" i="7"/>
  <c r="G126" i="6"/>
  <c r="G124" i="7"/>
  <c r="G124" i="6"/>
  <c r="G122" i="7"/>
  <c r="G122" i="6"/>
  <c r="G120" i="7"/>
  <c r="G120" i="6"/>
  <c r="G118" i="7"/>
  <c r="G118" i="6"/>
  <c r="G116" i="7"/>
  <c r="G116" i="6"/>
  <c r="G114" i="7"/>
  <c r="G114" i="6"/>
  <c r="G112" i="7"/>
  <c r="G112" i="6"/>
  <c r="G110" i="7"/>
  <c r="G110" i="6"/>
  <c r="G108" i="7"/>
  <c r="G108" i="6"/>
  <c r="G106" i="7"/>
  <c r="G106" i="6"/>
  <c r="G104" i="7"/>
  <c r="G104" i="6"/>
  <c r="G102" i="7"/>
  <c r="G102" i="6"/>
  <c r="G100" i="7"/>
  <c r="G100" i="6"/>
  <c r="G98" i="7"/>
  <c r="G98" i="6"/>
  <c r="G96" i="7"/>
  <c r="G96" i="6"/>
  <c r="G94" i="7"/>
  <c r="G94" i="6"/>
  <c r="G92" i="7"/>
  <c r="G92" i="6"/>
  <c r="G90" i="7"/>
  <c r="G90" i="6"/>
  <c r="G88" i="7"/>
  <c r="G88" i="6"/>
  <c r="G86" i="7"/>
  <c r="G86" i="6"/>
  <c r="G84" i="7"/>
  <c r="G84" i="6"/>
  <c r="G82" i="7"/>
  <c r="G82" i="6"/>
  <c r="G80" i="7"/>
  <c r="G80" i="6"/>
  <c r="G78" i="7"/>
  <c r="G78" i="6"/>
  <c r="G76" i="7"/>
  <c r="G76" i="6"/>
  <c r="G73" i="7"/>
  <c r="G73" i="6"/>
  <c r="G71" i="7"/>
  <c r="G71" i="6"/>
  <c r="G69" i="7"/>
  <c r="G69" i="6"/>
  <c r="G67" i="7"/>
  <c r="G67" i="6"/>
  <c r="G65" i="7"/>
  <c r="G65" i="6"/>
  <c r="G63" i="7"/>
  <c r="G63" i="6"/>
  <c r="G61" i="7"/>
  <c r="G61" i="6"/>
  <c r="G59" i="7"/>
  <c r="G59" i="6"/>
  <c r="G57" i="7"/>
  <c r="G57" i="6"/>
  <c r="G55" i="7"/>
  <c r="G55" i="6"/>
  <c r="G53" i="7"/>
  <c r="G53" i="6"/>
  <c r="G51" i="7"/>
  <c r="G51" i="6"/>
  <c r="G49" i="7"/>
  <c r="G49" i="6"/>
  <c r="G47" i="7"/>
  <c r="G47" i="6"/>
  <c r="G45" i="7"/>
  <c r="G45" i="6"/>
  <c r="G43" i="7"/>
  <c r="G43" i="6"/>
  <c r="G41" i="7"/>
  <c r="G41" i="6"/>
  <c r="G39" i="7"/>
  <c r="G39" i="6"/>
  <c r="G36" i="7"/>
  <c r="G36" i="6"/>
  <c r="G34" i="7"/>
  <c r="G34" i="6"/>
  <c r="G32" i="7"/>
  <c r="G32" i="6"/>
  <c r="G30" i="7"/>
  <c r="G30" i="6"/>
  <c r="G28" i="7"/>
  <c r="G28" i="6"/>
  <c r="G26" i="7"/>
  <c r="G26" i="6"/>
  <c r="G24" i="7"/>
  <c r="G24" i="6"/>
  <c r="G21" i="7"/>
  <c r="G21" i="6"/>
  <c r="G19" i="7"/>
  <c r="G19" i="6"/>
  <c r="G17" i="7"/>
  <c r="G17" i="6"/>
  <c r="G14" i="7"/>
  <c r="G14" i="6"/>
  <c r="G12" i="7"/>
  <c r="G12" i="6"/>
  <c r="G10" i="7"/>
  <c r="G10" i="6"/>
  <c r="G8" i="7"/>
  <c r="G8" i="6"/>
  <c r="G6" i="7"/>
  <c r="G6" i="6"/>
  <c r="G213" i="6"/>
  <c r="G213" i="7"/>
  <c r="G209" i="6"/>
  <c r="G209" i="7"/>
  <c r="G205" i="6"/>
  <c r="G205" i="7"/>
  <c r="G203" i="7"/>
  <c r="G203" i="6"/>
  <c r="G199" i="7"/>
  <c r="G199" i="6"/>
  <c r="G197" i="6"/>
  <c r="G197" i="7"/>
  <c r="G195" i="7"/>
  <c r="G195" i="6"/>
  <c r="G193" i="6"/>
  <c r="G193" i="7"/>
  <c r="G191" i="7"/>
  <c r="G191" i="6"/>
  <c r="G189" i="6"/>
  <c r="G189" i="7"/>
  <c r="G187" i="7"/>
  <c r="G187" i="6"/>
  <c r="G185" i="6"/>
  <c r="G185" i="7"/>
  <c r="G183" i="7"/>
  <c r="G183" i="6"/>
  <c r="G181" i="6"/>
  <c r="G181" i="7"/>
  <c r="G179" i="7"/>
  <c r="G179" i="6"/>
  <c r="G177" i="6"/>
  <c r="G177" i="7"/>
  <c r="G175" i="7"/>
  <c r="G175" i="6"/>
  <c r="G173" i="7"/>
  <c r="G173" i="6"/>
  <c r="G171" i="7"/>
  <c r="G171" i="6"/>
  <c r="G169" i="7"/>
  <c r="G169" i="6"/>
  <c r="G167" i="7"/>
  <c r="G167" i="6"/>
  <c r="G165" i="7"/>
  <c r="G165" i="6"/>
  <c r="G163" i="7"/>
  <c r="G163" i="6"/>
  <c r="G161" i="7"/>
  <c r="G161" i="6"/>
  <c r="G159" i="7"/>
  <c r="G159" i="6"/>
  <c r="G157" i="7"/>
  <c r="G157" i="6"/>
  <c r="G155" i="7"/>
  <c r="G155" i="6"/>
  <c r="G153" i="7"/>
  <c r="G153" i="6"/>
  <c r="G151" i="7"/>
  <c r="G151" i="6"/>
  <c r="G149" i="7"/>
  <c r="G149" i="6"/>
  <c r="G147" i="7"/>
  <c r="G147" i="6"/>
  <c r="G145" i="7"/>
  <c r="G145" i="6"/>
  <c r="G143" i="7"/>
  <c r="G143" i="6"/>
  <c r="G141" i="7"/>
  <c r="G141" i="6"/>
  <c r="G139" i="7"/>
  <c r="G139" i="6"/>
  <c r="G137" i="7"/>
  <c r="G137" i="6"/>
  <c r="G135" i="7"/>
  <c r="G135" i="6"/>
  <c r="G133" i="7"/>
  <c r="G133" i="6"/>
  <c r="G131" i="7"/>
  <c r="G131" i="6"/>
  <c r="G129" i="7"/>
  <c r="G129" i="6"/>
  <c r="G127" i="7"/>
  <c r="G127" i="6"/>
  <c r="G125" i="7"/>
  <c r="G125" i="6"/>
  <c r="G123" i="7"/>
  <c r="G123" i="6"/>
  <c r="G121" i="7"/>
  <c r="G121" i="6"/>
  <c r="G119" i="7"/>
  <c r="G119" i="6"/>
  <c r="G117" i="7"/>
  <c r="G117" i="6"/>
  <c r="G115" i="7"/>
  <c r="G115" i="6"/>
  <c r="G113" i="7"/>
  <c r="G113" i="6"/>
  <c r="G111" i="7"/>
  <c r="G111" i="6"/>
  <c r="G109" i="7"/>
  <c r="G109" i="6"/>
  <c r="G107" i="7"/>
  <c r="G107" i="6"/>
  <c r="G105" i="7"/>
  <c r="G105" i="6"/>
  <c r="G103" i="7"/>
  <c r="G103" i="6"/>
  <c r="G101" i="7"/>
  <c r="G101" i="6"/>
  <c r="G99" i="7"/>
  <c r="G99" i="6"/>
  <c r="G97" i="7"/>
  <c r="G97" i="6"/>
  <c r="G95" i="7"/>
  <c r="G95" i="6"/>
  <c r="G93" i="7"/>
  <c r="G93" i="6"/>
  <c r="G91" i="7"/>
  <c r="G91" i="6"/>
  <c r="G89" i="7"/>
  <c r="G89" i="6"/>
  <c r="G87" i="7"/>
  <c r="G87" i="6"/>
  <c r="G85" i="7"/>
  <c r="G85" i="6"/>
  <c r="G83" i="7"/>
  <c r="G83" i="6"/>
  <c r="G81" i="7"/>
  <c r="G81" i="6"/>
  <c r="G79" i="7"/>
  <c r="G79" i="6"/>
  <c r="G77" i="7"/>
  <c r="G77" i="6"/>
  <c r="G75" i="7"/>
  <c r="G75" i="6"/>
  <c r="G72" i="7"/>
  <c r="G72" i="6"/>
  <c r="G70" i="7"/>
  <c r="G70" i="6"/>
  <c r="G68" i="7"/>
  <c r="G68" i="6"/>
  <c r="G66" i="7"/>
  <c r="G66" i="6"/>
  <c r="G64" i="7"/>
  <c r="G64" i="6"/>
  <c r="G62" i="7"/>
  <c r="G62" i="6"/>
  <c r="G60" i="7"/>
  <c r="G60" i="6"/>
  <c r="G58" i="7"/>
  <c r="G58" i="6"/>
  <c r="G56" i="7"/>
  <c r="G56" i="6"/>
  <c r="G54" i="7"/>
  <c r="G54" i="6"/>
  <c r="G52" i="7"/>
  <c r="G52" i="6"/>
  <c r="G50" i="7"/>
  <c r="G50" i="6"/>
  <c r="G48" i="7"/>
  <c r="G48" i="6"/>
  <c r="G46" i="7"/>
  <c r="G46" i="6"/>
  <c r="G44" i="7"/>
  <c r="G44" i="6"/>
  <c r="G42" i="7"/>
  <c r="G42" i="6"/>
  <c r="G40" i="7"/>
  <c r="G40" i="6"/>
  <c r="G37" i="7"/>
  <c r="G37" i="6"/>
  <c r="G35" i="7"/>
  <c r="G35" i="6"/>
  <c r="G33" i="7"/>
  <c r="G33" i="6"/>
  <c r="G31" i="7"/>
  <c r="G31" i="6"/>
  <c r="G29" i="7"/>
  <c r="G29" i="6"/>
  <c r="G27" i="7"/>
  <c r="G27" i="6"/>
  <c r="G25" i="7"/>
  <c r="G25" i="6"/>
  <c r="G23" i="7"/>
  <c r="G23" i="6"/>
  <c r="G20" i="7"/>
  <c r="G20" i="6"/>
  <c r="G18" i="7"/>
  <c r="G18" i="6"/>
  <c r="G16" i="7"/>
  <c r="G16" i="6"/>
  <c r="G13" i="7"/>
  <c r="G13" i="6"/>
  <c r="G11" i="7"/>
  <c r="G11" i="6"/>
  <c r="G9" i="7"/>
  <c r="G9" i="6"/>
  <c r="G7" i="7"/>
  <c r="G7" i="6"/>
  <c r="I217" i="4"/>
  <c r="K222" i="5" l="1"/>
  <c r="K217" i="5"/>
  <c r="G215" i="6" l="1"/>
  <c r="B17" i="8" s="1"/>
  <c r="G215" i="7"/>
  <c r="B22" i="8" s="1"/>
  <c r="I222" i="5" l="1"/>
  <c r="I217" i="5" l="1"/>
  <c r="I216" i="5"/>
  <c r="E22" i="14" l="1"/>
  <c r="E44" i="14" l="1"/>
  <c r="H38" i="17"/>
  <c r="H37" i="20" l="1"/>
  <c r="H38" i="20" l="1"/>
  <c r="H37" i="17"/>
  <c r="D35" i="16" l="1"/>
  <c r="C35" i="16"/>
  <c r="E70" i="16" l="1"/>
  <c r="E35" i="16"/>
  <c r="D219" i="19" l="1"/>
  <c r="H218" i="19"/>
  <c r="H213" i="19"/>
  <c r="H41" i="17" s="1"/>
  <c r="O34" i="17"/>
  <c r="H34" i="17"/>
  <c r="S219" i="19" l="1"/>
  <c r="T219" i="19"/>
  <c r="Q219" i="19"/>
  <c r="R219" i="19"/>
  <c r="O219" i="19"/>
  <c r="P219" i="19"/>
  <c r="M219" i="19"/>
  <c r="N219" i="19"/>
  <c r="K219" i="19"/>
  <c r="L219" i="19"/>
  <c r="I219" i="19"/>
  <c r="J219" i="19"/>
  <c r="H219" i="19"/>
  <c r="D219" i="22"/>
  <c r="H218" i="22"/>
  <c r="H213" i="22"/>
  <c r="H41" i="20" s="1"/>
  <c r="O34" i="20"/>
  <c r="H34" i="20"/>
  <c r="S219" i="22" l="1"/>
  <c r="T219" i="22"/>
  <c r="Q219" i="22"/>
  <c r="R219" i="22"/>
  <c r="O219" i="22"/>
  <c r="P219" i="22"/>
  <c r="M219" i="22"/>
  <c r="N219" i="22"/>
  <c r="K219" i="22"/>
  <c r="L219" i="22"/>
  <c r="I219" i="22"/>
  <c r="J219" i="22"/>
  <c r="H219" i="22"/>
  <c r="AI220" i="4" l="1"/>
  <c r="AI219" i="4"/>
  <c r="AI218" i="4"/>
  <c r="AI220" i="5" l="1"/>
  <c r="AI219" i="5"/>
  <c r="AI218" i="5"/>
</calcChain>
</file>

<file path=xl/sharedStrings.xml><?xml version="1.0" encoding="utf-8"?>
<sst xmlns="http://schemas.openxmlformats.org/spreadsheetml/2006/main" count="15578" uniqueCount="682">
  <si>
    <t>CCG Name</t>
  </si>
  <si>
    <t>CCG Code</t>
  </si>
  <si>
    <t>Indicator (ITEMS/ITEMS) %</t>
  </si>
  <si>
    <t>Change from previous 12 months</t>
  </si>
  <si>
    <t>FY 2013-14
Indicator Value
(ITEMS/STAR-PU)</t>
  </si>
  <si>
    <t>Indicator (ITEMS/STAR-PU)</t>
  </si>
  <si>
    <t>Q52</t>
  </si>
  <si>
    <t>AIREDALE, WHARFEDALE AND CRAVEN</t>
  </si>
  <si>
    <t>02N00</t>
  </si>
  <si>
    <t>yes</t>
  </si>
  <si>
    <t>no</t>
  </si>
  <si>
    <t>Q67</t>
  </si>
  <si>
    <t>ASHFORD</t>
  </si>
  <si>
    <t>09C00</t>
  </si>
  <si>
    <t>Q69</t>
  </si>
  <si>
    <t>AYLESBURY VALE</t>
  </si>
  <si>
    <t>10Y00</t>
  </si>
  <si>
    <t>Q61</t>
  </si>
  <si>
    <t>BARKING &amp; DAGENHAM</t>
  </si>
  <si>
    <t>07L00</t>
  </si>
  <si>
    <t>BARNET</t>
  </si>
  <si>
    <t>07M00</t>
  </si>
  <si>
    <t>Q51</t>
  </si>
  <si>
    <t>BARNSLEY</t>
  </si>
  <si>
    <t>02P00</t>
  </si>
  <si>
    <t>Q57</t>
  </si>
  <si>
    <t>BASILDON AND BRENTWOOD</t>
  </si>
  <si>
    <t>99E00</t>
  </si>
  <si>
    <t>BASSETLAW</t>
  </si>
  <si>
    <t>02Q00</t>
  </si>
  <si>
    <t>Q64</t>
  </si>
  <si>
    <t>BATH AND NORTH EAST SOMERSET</t>
  </si>
  <si>
    <t>11E00</t>
  </si>
  <si>
    <t>Q58</t>
  </si>
  <si>
    <t>BEDFORDSHIRE</t>
  </si>
  <si>
    <t>06F00</t>
  </si>
  <si>
    <t>Q63</t>
  </si>
  <si>
    <t>BEXLEY</t>
  </si>
  <si>
    <t>07N00</t>
  </si>
  <si>
    <t>Q54</t>
  </si>
  <si>
    <t>BIRMINGHAM CROSSCITY</t>
  </si>
  <si>
    <t>13P00</t>
  </si>
  <si>
    <t>BIRMINGHAM SOUTH AND CENTRAL</t>
  </si>
  <si>
    <t>04X00</t>
  </si>
  <si>
    <t>Q47</t>
  </si>
  <si>
    <t>BLACKBURN WITH DARWEN</t>
  </si>
  <si>
    <t>00Q00</t>
  </si>
  <si>
    <t>BLACKPOOL</t>
  </si>
  <si>
    <t>00R00</t>
  </si>
  <si>
    <t>Q46</t>
  </si>
  <si>
    <t>BOLTON</t>
  </si>
  <si>
    <t>00T00</t>
  </si>
  <si>
    <t>BRACKNELL AND ASCOT</t>
  </si>
  <si>
    <t>10G00</t>
  </si>
  <si>
    <t>BRADFORD CITY</t>
  </si>
  <si>
    <t>02W00</t>
  </si>
  <si>
    <t>BRADFORD DISTRICTS</t>
  </si>
  <si>
    <t>02R00</t>
  </si>
  <si>
    <t>Q62</t>
  </si>
  <si>
    <t>BRENT</t>
  </si>
  <si>
    <t>07P00</t>
  </si>
  <si>
    <t>Q68</t>
  </si>
  <si>
    <t>BRIGHTON &amp; HOVE</t>
  </si>
  <si>
    <t>09D00</t>
  </si>
  <si>
    <t>Q65</t>
  </si>
  <si>
    <t>BRISTOL</t>
  </si>
  <si>
    <t>11H00</t>
  </si>
  <si>
    <t>BROMLEY</t>
  </si>
  <si>
    <t>07Q00</t>
  </si>
  <si>
    <t>BURY</t>
  </si>
  <si>
    <t>00V00</t>
  </si>
  <si>
    <t>CALDERDALE</t>
  </si>
  <si>
    <t>02T00</t>
  </si>
  <si>
    <t>Q56</t>
  </si>
  <si>
    <t>CAMBRIDGESHIRE AND PETERBOROUGH</t>
  </si>
  <si>
    <t>06H00</t>
  </si>
  <si>
    <t>CAMDEN</t>
  </si>
  <si>
    <t>07R00</t>
  </si>
  <si>
    <t>Q60</t>
  </si>
  <si>
    <t>CANNOCK CHASE</t>
  </si>
  <si>
    <t>04Y00</t>
  </si>
  <si>
    <t>CANTERBURY AND COASTAL</t>
  </si>
  <si>
    <t>09E00</t>
  </si>
  <si>
    <t>CASTLE POINT AND ROCHFORD</t>
  </si>
  <si>
    <t>99F00</t>
  </si>
  <si>
    <t>CENTRAL LONDON (WESTMINSTER)</t>
  </si>
  <si>
    <t>09A00</t>
  </si>
  <si>
    <t>CENTRAL MANCHESTER</t>
  </si>
  <si>
    <t>00W00</t>
  </si>
  <si>
    <t>CHILTERN</t>
  </si>
  <si>
    <t>10H00</t>
  </si>
  <si>
    <t>CHORLEY AND SOUTH RIBBLE</t>
  </si>
  <si>
    <t>00X00</t>
  </si>
  <si>
    <t>CITY AND HACKNEY</t>
  </si>
  <si>
    <t>07T00</t>
  </si>
  <si>
    <t>COASTAL WEST SUSSEX</t>
  </si>
  <si>
    <t>09G00</t>
  </si>
  <si>
    <t>CORBY</t>
  </si>
  <si>
    <t>03V00</t>
  </si>
  <si>
    <t>Q53</t>
  </si>
  <si>
    <t>COVENTRY AND RUGBY</t>
  </si>
  <si>
    <t>05A00</t>
  </si>
  <si>
    <t>CRAWLEY</t>
  </si>
  <si>
    <t>09H00</t>
  </si>
  <si>
    <t>CROYDON</t>
  </si>
  <si>
    <t>07V00</t>
  </si>
  <si>
    <t>Q49</t>
  </si>
  <si>
    <t>CUMBRIA</t>
  </si>
  <si>
    <t>01H00</t>
  </si>
  <si>
    <t>Q45</t>
  </si>
  <si>
    <t>DARLINGTON</t>
  </si>
  <si>
    <t>00C00</t>
  </si>
  <si>
    <t>DARTFORD, GRAVESHAM AND SWANLEY</t>
  </si>
  <si>
    <t>09J00</t>
  </si>
  <si>
    <t>DONCASTER</t>
  </si>
  <si>
    <t>02X00</t>
  </si>
  <si>
    <t>Q70</t>
  </si>
  <si>
    <t>DORSET</t>
  </si>
  <si>
    <t>11J00</t>
  </si>
  <si>
    <t>DUDLEY</t>
  </si>
  <si>
    <t>05C00</t>
  </si>
  <si>
    <t>DURHAM DALES,EASINGTON &amp; SEDGEFIELD</t>
  </si>
  <si>
    <t>00D00</t>
  </si>
  <si>
    <t>EALING</t>
  </si>
  <si>
    <t>07W00</t>
  </si>
  <si>
    <t>EAST AND NORTH HERTFORDSHIRE</t>
  </si>
  <si>
    <t>06K00</t>
  </si>
  <si>
    <t>EAST LANCASHIRE</t>
  </si>
  <si>
    <t>01A00</t>
  </si>
  <si>
    <t>Q59</t>
  </si>
  <si>
    <t>EAST LEICESTERSHIRE AND RUTLAND</t>
  </si>
  <si>
    <t>03W00</t>
  </si>
  <si>
    <t>Q50</t>
  </si>
  <si>
    <t>EAST RIDING OF YORKSHIRE</t>
  </si>
  <si>
    <t>02Y00</t>
  </si>
  <si>
    <t>EAST STAFFORDSHIRE</t>
  </si>
  <si>
    <t>05D00</t>
  </si>
  <si>
    <t>EAST SURREY</t>
  </si>
  <si>
    <t>09L00</t>
  </si>
  <si>
    <t>EASTBOURNE, HAILSHAM AND SEAFORD</t>
  </si>
  <si>
    <t>09F00</t>
  </si>
  <si>
    <t>Q44</t>
  </si>
  <si>
    <t>EASTERN CHESHIRE</t>
  </si>
  <si>
    <t>01C00</t>
  </si>
  <si>
    <t>ENFIELD</t>
  </si>
  <si>
    <t>07X00</t>
  </si>
  <si>
    <t>Q55</t>
  </si>
  <si>
    <t>EREWASH</t>
  </si>
  <si>
    <t>03X00</t>
  </si>
  <si>
    <t>FAREHAM AND GOSPORT</t>
  </si>
  <si>
    <t>10K00</t>
  </si>
  <si>
    <t>FYLDE &amp; WYRE</t>
  </si>
  <si>
    <t>02M00</t>
  </si>
  <si>
    <t>GLOUCESTERSHIRE</t>
  </si>
  <si>
    <t>11M00</t>
  </si>
  <si>
    <t>GREAT YARMOUTH &amp; WAVENEY</t>
  </si>
  <si>
    <t>06M00</t>
  </si>
  <si>
    <t>GREATER HUDDERSFIELD</t>
  </si>
  <si>
    <t>03A00</t>
  </si>
  <si>
    <t>GREATER PRESTON</t>
  </si>
  <si>
    <t>01E00</t>
  </si>
  <si>
    <t>GREENWICH</t>
  </si>
  <si>
    <t>08A00</t>
  </si>
  <si>
    <t>GUILDFORD AND WAVERLEY</t>
  </si>
  <si>
    <t>09N00</t>
  </si>
  <si>
    <t>Q48</t>
  </si>
  <si>
    <t>HALTON</t>
  </si>
  <si>
    <t>01F00</t>
  </si>
  <si>
    <t>HAMBLETON, RICHMONDSHIRE AND WHITBY</t>
  </si>
  <si>
    <t>03D00</t>
  </si>
  <si>
    <t>HAMMERSMITH AND FULHAM</t>
  </si>
  <si>
    <t>08C00</t>
  </si>
  <si>
    <t>HARDWICK</t>
  </si>
  <si>
    <t>03Y00</t>
  </si>
  <si>
    <t>HARINGEY</t>
  </si>
  <si>
    <t>08D00</t>
  </si>
  <si>
    <t>HARROGATE AND RURAL DISTRICT</t>
  </si>
  <si>
    <t>03E00</t>
  </si>
  <si>
    <t>HARROW</t>
  </si>
  <si>
    <t>08E00</t>
  </si>
  <si>
    <t>HARTLEPOOL AND STOCKTON-ON-TEES</t>
  </si>
  <si>
    <t>00K00</t>
  </si>
  <si>
    <t>HASTINGS &amp; ROTHER</t>
  </si>
  <si>
    <t>09P00</t>
  </si>
  <si>
    <t>HAVERING</t>
  </si>
  <si>
    <t>08F00</t>
  </si>
  <si>
    <t>HEREFORDSHIRE</t>
  </si>
  <si>
    <t>05F00</t>
  </si>
  <si>
    <t>HERTS VALLEYS</t>
  </si>
  <si>
    <t>06N00</t>
  </si>
  <si>
    <t>HEYWOOD, MIDDLETON &amp; ROCHDALE</t>
  </si>
  <si>
    <t>01D00</t>
  </si>
  <si>
    <t>HIGH WEALD LEWES HAVENS</t>
  </si>
  <si>
    <t>99K00</t>
  </si>
  <si>
    <t>HILLINGDON</t>
  </si>
  <si>
    <t>08G00</t>
  </si>
  <si>
    <t>HORSHAM AND MID SUSSEX</t>
  </si>
  <si>
    <t>09X00</t>
  </si>
  <si>
    <t>HOUNSLOW</t>
  </si>
  <si>
    <t>07Y00</t>
  </si>
  <si>
    <t>HULL</t>
  </si>
  <si>
    <t>03F00</t>
  </si>
  <si>
    <t>IPSWICH AND EAST SUFFOLK</t>
  </si>
  <si>
    <t>06L00</t>
  </si>
  <si>
    <t>ISLE OF WIGHT</t>
  </si>
  <si>
    <t>10L00</t>
  </si>
  <si>
    <t>ISLINGTON</t>
  </si>
  <si>
    <t>08H00</t>
  </si>
  <si>
    <t>Q66</t>
  </si>
  <si>
    <t>KERNOW</t>
  </si>
  <si>
    <t>11N00</t>
  </si>
  <si>
    <t>KINGSTON</t>
  </si>
  <si>
    <t>08J00</t>
  </si>
  <si>
    <t>KNOWSLEY</t>
  </si>
  <si>
    <t>01J00</t>
  </si>
  <si>
    <t>LAMBETH</t>
  </si>
  <si>
    <t>08K00</t>
  </si>
  <si>
    <t>LANCASHIRE NORTH</t>
  </si>
  <si>
    <t>01K00</t>
  </si>
  <si>
    <t>LEEDS NORTH</t>
  </si>
  <si>
    <t>02V00</t>
  </si>
  <si>
    <t>LEEDS SOUTH AND EAST</t>
  </si>
  <si>
    <t>03G00</t>
  </si>
  <si>
    <t>LEEDS WEST</t>
  </si>
  <si>
    <t>03C00</t>
  </si>
  <si>
    <t>LEICESTER CITY</t>
  </si>
  <si>
    <t>04C00</t>
  </si>
  <si>
    <t>LEWISHAM</t>
  </si>
  <si>
    <t>08L00</t>
  </si>
  <si>
    <t>LINCOLNSHIRE EAST</t>
  </si>
  <si>
    <t>03T00</t>
  </si>
  <si>
    <t>LINCOLNSHIRE WEST</t>
  </si>
  <si>
    <t>04D00</t>
  </si>
  <si>
    <t>LIVERPOOL</t>
  </si>
  <si>
    <t>99A00</t>
  </si>
  <si>
    <t>LUTON</t>
  </si>
  <si>
    <t>06P00</t>
  </si>
  <si>
    <t>MANSFIELD &amp; ASHFIELD</t>
  </si>
  <si>
    <t>04E00</t>
  </si>
  <si>
    <t>MEDWAY</t>
  </si>
  <si>
    <t>09W00</t>
  </si>
  <si>
    <t>MERTON</t>
  </si>
  <si>
    <t>08R00</t>
  </si>
  <si>
    <t>MID ESSEX</t>
  </si>
  <si>
    <t>06Q00</t>
  </si>
  <si>
    <t>MILTON KEYNES</t>
  </si>
  <si>
    <t>04F00</t>
  </si>
  <si>
    <t>NENE</t>
  </si>
  <si>
    <t>04G00</t>
  </si>
  <si>
    <t>NEWARK &amp; SHERWOOD</t>
  </si>
  <si>
    <t>04H00</t>
  </si>
  <si>
    <t>NEWBURY AND DISTRICT</t>
  </si>
  <si>
    <t>10M00</t>
  </si>
  <si>
    <t>NEWCASTLE GATESHEAD</t>
  </si>
  <si>
    <t>13T00</t>
  </si>
  <si>
    <t>NEWHAM</t>
  </si>
  <si>
    <t>08M00</t>
  </si>
  <si>
    <t>NORTH &amp; WEST READING</t>
  </si>
  <si>
    <t>10N00</t>
  </si>
  <si>
    <t>NORTH DERBYSHIRE</t>
  </si>
  <si>
    <t>04J00</t>
  </si>
  <si>
    <t>NORTH DURHAM</t>
  </si>
  <si>
    <t>00J00</t>
  </si>
  <si>
    <t>NORTH EAST ESSEX</t>
  </si>
  <si>
    <t>06T00</t>
  </si>
  <si>
    <t>NORTH EAST HAMPSHIRE AND FARNHAM</t>
  </si>
  <si>
    <t>99M00</t>
  </si>
  <si>
    <t>NORTH EAST LINCOLNSHIRE</t>
  </si>
  <si>
    <t>03H00</t>
  </si>
  <si>
    <t>NORTH HAMPSHIRE</t>
  </si>
  <si>
    <t>10J00</t>
  </si>
  <si>
    <t>NORTH KIRKLEES</t>
  </si>
  <si>
    <t>03J00</t>
  </si>
  <si>
    <t>NORTH LINCOLNSHIRE</t>
  </si>
  <si>
    <t>03K00</t>
  </si>
  <si>
    <t>NORTH MANCHESTER</t>
  </si>
  <si>
    <t>01M00</t>
  </si>
  <si>
    <t>NORTH NORFOLK</t>
  </si>
  <si>
    <t>06V00</t>
  </si>
  <si>
    <t>NORTH SOMERSET</t>
  </si>
  <si>
    <t>11T00</t>
  </si>
  <si>
    <t>NORTH STAFFORDSHIRE</t>
  </si>
  <si>
    <t>05G00</t>
  </si>
  <si>
    <t>NORTH TYNESIDE</t>
  </si>
  <si>
    <t>99C00</t>
  </si>
  <si>
    <t>NORTH WEST SURREY</t>
  </si>
  <si>
    <t>09Y00</t>
  </si>
  <si>
    <t>NORTH, EAST, WEST DEVON</t>
  </si>
  <si>
    <t>99P00</t>
  </si>
  <si>
    <t>NORTHUMBERLAND</t>
  </si>
  <si>
    <t>00L00</t>
  </si>
  <si>
    <t>NORWICH</t>
  </si>
  <si>
    <t>06W00</t>
  </si>
  <si>
    <t>NOTTINGHAM CITY</t>
  </si>
  <si>
    <t>04K00</t>
  </si>
  <si>
    <t>NOTTINGHAM NORTH &amp; EAST</t>
  </si>
  <si>
    <t>04L00</t>
  </si>
  <si>
    <t>NOTTINGHAM WEST</t>
  </si>
  <si>
    <t>04M00</t>
  </si>
  <si>
    <t>OLDHAM</t>
  </si>
  <si>
    <t>00Y00</t>
  </si>
  <si>
    <t>OXFORDSHIRE</t>
  </si>
  <si>
    <t>10Q00</t>
  </si>
  <si>
    <t>PORTSMOUTH</t>
  </si>
  <si>
    <t>10R00</t>
  </si>
  <si>
    <t>REDBRIDGE</t>
  </si>
  <si>
    <t>08N00</t>
  </si>
  <si>
    <t>REDDITCH AND BROMSGROVE</t>
  </si>
  <si>
    <t>05J00</t>
  </si>
  <si>
    <t>RICHMOND</t>
  </si>
  <si>
    <t>08P00</t>
  </si>
  <si>
    <t>ROTHERHAM</t>
  </si>
  <si>
    <t>03L00</t>
  </si>
  <si>
    <t>RUSHCLIFFE</t>
  </si>
  <si>
    <t>04N00</t>
  </si>
  <si>
    <t>SALFORD</t>
  </si>
  <si>
    <t>01G00</t>
  </si>
  <si>
    <t>SANDWELL AND WEST BIRMINGHAM</t>
  </si>
  <si>
    <t>05L00</t>
  </si>
  <si>
    <t>SCARBOROUGH AND RYEDALE</t>
  </si>
  <si>
    <t>03M00</t>
  </si>
  <si>
    <t>SE STAFFS &amp; SEISDON PENINSULAR</t>
  </si>
  <si>
    <t>05Q00</t>
  </si>
  <si>
    <t>SHEFFIELD</t>
  </si>
  <si>
    <t>03N00</t>
  </si>
  <si>
    <t>SHROPSHIRE</t>
  </si>
  <si>
    <t>05N00</t>
  </si>
  <si>
    <t>SLOUGH</t>
  </si>
  <si>
    <t>10T00</t>
  </si>
  <si>
    <t>SOLIHULL</t>
  </si>
  <si>
    <t>05P00</t>
  </si>
  <si>
    <t>SOMERSET</t>
  </si>
  <si>
    <t>11X00</t>
  </si>
  <si>
    <t>SOUTH CHESHIRE</t>
  </si>
  <si>
    <t>01R00</t>
  </si>
  <si>
    <t>SOUTH DEVON AND TORBAY</t>
  </si>
  <si>
    <t>99Q00</t>
  </si>
  <si>
    <t>SOUTH EASTERN HAMPSHIRE</t>
  </si>
  <si>
    <t>10V00</t>
  </si>
  <si>
    <t>SOUTH GLOUCESTERSHIRE</t>
  </si>
  <si>
    <t>12A00</t>
  </si>
  <si>
    <t>SOUTH KENT COAST</t>
  </si>
  <si>
    <t>10A00</t>
  </si>
  <si>
    <t>SOUTH LINCOLNSHIRE</t>
  </si>
  <si>
    <t>99D00</t>
  </si>
  <si>
    <t>SOUTH MANCHESTER</t>
  </si>
  <si>
    <t>01N00</t>
  </si>
  <si>
    <t>SOUTH NORFOLK</t>
  </si>
  <si>
    <t>06Y00</t>
  </si>
  <si>
    <t>SOUTH READING</t>
  </si>
  <si>
    <t>10W00</t>
  </si>
  <si>
    <t>SOUTH SEFTON</t>
  </si>
  <si>
    <t>01T00</t>
  </si>
  <si>
    <t>SOUTH TEES</t>
  </si>
  <si>
    <t>00M00</t>
  </si>
  <si>
    <t>SOUTH TYNESIDE</t>
  </si>
  <si>
    <t>00N00</t>
  </si>
  <si>
    <t>SOUTH WARWICKSHIRE</t>
  </si>
  <si>
    <t>05R00</t>
  </si>
  <si>
    <t>SOUTH WEST LINCOLNSHIRE</t>
  </si>
  <si>
    <t>04Q00</t>
  </si>
  <si>
    <t>SOUTH WORCESTERSHIRE</t>
  </si>
  <si>
    <t>05T00</t>
  </si>
  <si>
    <t>SOUTHAMPTON</t>
  </si>
  <si>
    <t>10X00</t>
  </si>
  <si>
    <t>SOUTHEND</t>
  </si>
  <si>
    <t>99G00</t>
  </si>
  <si>
    <t>SOUTHERN DERBYSHIRE</t>
  </si>
  <si>
    <t>04R00</t>
  </si>
  <si>
    <t>SOUTHPORT AND FORMBY</t>
  </si>
  <si>
    <t>01V00</t>
  </si>
  <si>
    <t>SOUTHWARK</t>
  </si>
  <si>
    <t>08Q00</t>
  </si>
  <si>
    <t>ST HELENS</t>
  </si>
  <si>
    <t>01X00</t>
  </si>
  <si>
    <t>STAFFORD AND SURROUNDS</t>
  </si>
  <si>
    <t>05V00</t>
  </si>
  <si>
    <t>STOCKPORT</t>
  </si>
  <si>
    <t>01W00</t>
  </si>
  <si>
    <t>STOKE ON TRENT</t>
  </si>
  <si>
    <t>05W00</t>
  </si>
  <si>
    <t>SUNDERLAND</t>
  </si>
  <si>
    <t>00P00</t>
  </si>
  <si>
    <t>SURREY DOWNS</t>
  </si>
  <si>
    <t>99H00</t>
  </si>
  <si>
    <t>SURREY HEATH</t>
  </si>
  <si>
    <t>10C00</t>
  </si>
  <si>
    <t>SUTTON</t>
  </si>
  <si>
    <t>08T00</t>
  </si>
  <si>
    <t>SWALE</t>
  </si>
  <si>
    <t>10D00</t>
  </si>
  <si>
    <t>SWINDON</t>
  </si>
  <si>
    <t>12D00</t>
  </si>
  <si>
    <t>TAMESIDE AND GLOSSOP</t>
  </si>
  <si>
    <t>01Y00</t>
  </si>
  <si>
    <t>TELFORD &amp; WREKIN</t>
  </si>
  <si>
    <t>05X00</t>
  </si>
  <si>
    <t>THANET</t>
  </si>
  <si>
    <t>10E00</t>
  </si>
  <si>
    <t>THURROCK</t>
  </si>
  <si>
    <t>07G00</t>
  </si>
  <si>
    <t>TOWER HAMLETS</t>
  </si>
  <si>
    <t>08V00</t>
  </si>
  <si>
    <t>TRAFFORD</t>
  </si>
  <si>
    <t>02A00</t>
  </si>
  <si>
    <t>VALE OF YORK</t>
  </si>
  <si>
    <t>03Q00</t>
  </si>
  <si>
    <t>VALE ROYAL</t>
  </si>
  <si>
    <t>02D00</t>
  </si>
  <si>
    <t>WAKEFIELD</t>
  </si>
  <si>
    <t>03R00</t>
  </si>
  <si>
    <t>WALSALL</t>
  </si>
  <si>
    <t>05Y00</t>
  </si>
  <si>
    <t>WALTHAM FOREST</t>
  </si>
  <si>
    <t>08W00</t>
  </si>
  <si>
    <t>WANDSWORTH</t>
  </si>
  <si>
    <t>08X00</t>
  </si>
  <si>
    <t>WARRINGTON</t>
  </si>
  <si>
    <t>02E00</t>
  </si>
  <si>
    <t>WARWICKSHIRE NORTH</t>
  </si>
  <si>
    <t>05H00</t>
  </si>
  <si>
    <t>WEST CHESHIRE</t>
  </si>
  <si>
    <t>02F00</t>
  </si>
  <si>
    <t>WEST ESSEX</t>
  </si>
  <si>
    <t>07H00</t>
  </si>
  <si>
    <t>WEST HAMPSHIRE</t>
  </si>
  <si>
    <t>11A00</t>
  </si>
  <si>
    <t>WEST KENT</t>
  </si>
  <si>
    <t>99J00</t>
  </si>
  <si>
    <t>WEST LANCASHIRE</t>
  </si>
  <si>
    <t>02G00</t>
  </si>
  <si>
    <t>WEST LEICESTERSHIRE</t>
  </si>
  <si>
    <t>04V00</t>
  </si>
  <si>
    <t>WEST LONDON (K&amp;C &amp; QPP)</t>
  </si>
  <si>
    <t>08Y00</t>
  </si>
  <si>
    <t>WEST NORFOLK</t>
  </si>
  <si>
    <t>07J00</t>
  </si>
  <si>
    <t>WEST SUFFOLK</t>
  </si>
  <si>
    <t>07K00</t>
  </si>
  <si>
    <t>WIGAN BOROUGH</t>
  </si>
  <si>
    <t>02H00</t>
  </si>
  <si>
    <t>WILTSHIRE</t>
  </si>
  <si>
    <t>99N00</t>
  </si>
  <si>
    <t>WINDSOR, ASCOT AND MAIDENHEAD</t>
  </si>
  <si>
    <t>11C00</t>
  </si>
  <si>
    <t>WIRRAL</t>
  </si>
  <si>
    <t>12F00</t>
  </si>
  <si>
    <t>WOKINGHAM</t>
  </si>
  <si>
    <t>11D00</t>
  </si>
  <si>
    <t>WOLVERHAMPTON</t>
  </si>
  <si>
    <t>06A00</t>
  </si>
  <si>
    <t>WYRE FOREST</t>
  </si>
  <si>
    <t>06D00</t>
  </si>
  <si>
    <t>No of CCGs meeting target</t>
  </si>
  <si>
    <t>No of CCGs not meeting target</t>
  </si>
  <si>
    <t>Co-amoxiclav, Cephalosporins &amp; Quinolones</t>
  </si>
  <si>
    <t xml:space="preserve">Co-amoxiclav, Cephalosporins &amp; Quinolones </t>
  </si>
  <si>
    <t xml:space="preserve">Antibacterial items/STAR PU13 </t>
  </si>
  <si>
    <t>CCGs median</t>
  </si>
  <si>
    <t>down</t>
  </si>
  <si>
    <t>same</t>
  </si>
  <si>
    <t>up</t>
  </si>
  <si>
    <t>Area Name</t>
  </si>
  <si>
    <t>Area Code</t>
  </si>
  <si>
    <t>NHS England North (Yorkshire and Humber)</t>
  </si>
  <si>
    <t>Q72</t>
  </si>
  <si>
    <t>NHS England South (South East)</t>
  </si>
  <si>
    <t>Q81</t>
  </si>
  <si>
    <t>NHS England South (South Central)</t>
  </si>
  <si>
    <t>Q82</t>
  </si>
  <si>
    <t>NHS England London</t>
  </si>
  <si>
    <t>Q71</t>
  </si>
  <si>
    <t>NHS England Midlands and East (East)</t>
  </si>
  <si>
    <t>Q79</t>
  </si>
  <si>
    <t>NHS England Midlands and East (Central Midlands)</t>
  </si>
  <si>
    <t>Q78</t>
  </si>
  <si>
    <t>NHS England Midlands and East (West Midlands)</t>
  </si>
  <si>
    <t>Q77</t>
  </si>
  <si>
    <t>NHS England South (South West)</t>
  </si>
  <si>
    <t>Q80</t>
  </si>
  <si>
    <t>NHS England Midlands and East (North Midlands)</t>
  </si>
  <si>
    <t>Q76</t>
  </si>
  <si>
    <t>NHS England North (Cumbria and North East)</t>
  </si>
  <si>
    <t>Q74</t>
  </si>
  <si>
    <t>NHS England South (Wessex)</t>
  </si>
  <si>
    <t>NHS England North (Cheshire and Merseyside)</t>
  </si>
  <si>
    <t>Q75</t>
  </si>
  <si>
    <t>All CCGs</t>
  </si>
  <si>
    <t>CCG median</t>
  </si>
  <si>
    <t>No. of CCGs meeting target</t>
  </si>
  <si>
    <t>No. of CCGs up</t>
  </si>
  <si>
    <t>No. of CCGs same</t>
  </si>
  <si>
    <t>No. of CCGs down</t>
  </si>
  <si>
    <t>12 months to</t>
  </si>
  <si>
    <t>WEST YORKSHIRE</t>
  </si>
  <si>
    <t>KENT AND MEDWAY</t>
  </si>
  <si>
    <t>THAMES VALLEY</t>
  </si>
  <si>
    <t>NORTH EAST LONDON</t>
  </si>
  <si>
    <t>SOUTH YORKSHIRE AND BASSETLAW</t>
  </si>
  <si>
    <t xml:space="preserve">ESSEX </t>
  </si>
  <si>
    <t>BATH,GLOS,SWINDON &amp; WILTSHIRE</t>
  </si>
  <si>
    <t>HERTFORDSHIRE &amp; SOUTH MIDLANDS</t>
  </si>
  <si>
    <t>SOUTH LONDON</t>
  </si>
  <si>
    <t>BIRMINGHAM &amp; THE BLACK COUNTRY</t>
  </si>
  <si>
    <t>LANCASHIRE</t>
  </si>
  <si>
    <t>GREATER MANCHESTER</t>
  </si>
  <si>
    <t>NORTH WEST LONDON</t>
  </si>
  <si>
    <t>SURREY AND SUSSEX</t>
  </si>
  <si>
    <t>BRISTOL, N SOM, SOM &amp; S GLOS</t>
  </si>
  <si>
    <t>EAST ANGLIA</t>
  </si>
  <si>
    <t>SHROPSHIRE AND STAFFORDSHIRE</t>
  </si>
  <si>
    <t>ARDEN,HEREFORDS &amp; WORCESTER</t>
  </si>
  <si>
    <t>CUMBRIA,NORTHUMB,TYNE &amp; WEAR</t>
  </si>
  <si>
    <t>DURHAM, DARLINGTON AND TEES</t>
  </si>
  <si>
    <t>WESSEX</t>
  </si>
  <si>
    <t>LEICESTERSHIRE &amp; LINCOLNSHIRE</t>
  </si>
  <si>
    <t>NORTH YORKSHIRE AND HUMBER</t>
  </si>
  <si>
    <t>CHESHIRE, WARRINGTON &amp; WIRRAL</t>
  </si>
  <si>
    <t>DERBYSHIRE AND NOTTINGHAMSHIRE</t>
  </si>
  <si>
    <t>MERSEYSIDE</t>
  </si>
  <si>
    <t>DEVON,CORNWALL&amp;ISLES OF SCILLY</t>
  </si>
  <si>
    <t>Please Select a CCG:</t>
  </si>
  <si>
    <t>Selected CCG:</t>
  </si>
  <si>
    <t>Selected CCG
Current Value</t>
  </si>
  <si>
    <t>England CCGs median</t>
  </si>
  <si>
    <t>Co-amoxiclav, Cephalosporins &amp; Quinolones (CCG prescribing)</t>
  </si>
  <si>
    <t>Target</t>
  </si>
  <si>
    <t>Selected Cell</t>
  </si>
  <si>
    <t>Target Value of selected cell</t>
  </si>
  <si>
    <t>England</t>
  </si>
  <si>
    <t>Antibacterial items/STAR PU</t>
  </si>
  <si>
    <t>target</t>
  </si>
  <si>
    <t>Antibiotics/STAR-PU</t>
  </si>
  <si>
    <t>Co-amoxiclav, cephalosporins &amp; quinolones</t>
  </si>
  <si>
    <t>NHS England Area Code</t>
  </si>
  <si>
    <t>NHS England Area</t>
  </si>
  <si>
    <t>No. CCGs within each NHS England Area who have / have not met target</t>
  </si>
  <si>
    <t>NHS England 
Area  Code</t>
  </si>
  <si>
    <t>NHS England Area Name</t>
  </si>
  <si>
    <t xml:space="preserve">No. CCGs who have met target </t>
  </si>
  <si>
    <t xml:space="preserve">No. CCGs who have not met target </t>
  </si>
  <si>
    <t>Total CCGs</t>
  </si>
  <si>
    <t>(All)</t>
  </si>
  <si>
    <t>National Antibiotic Quality Premium Dashboard</t>
  </si>
  <si>
    <t>NHS England Area Antibiotic Quality Premium Dashboard</t>
  </si>
  <si>
    <t>National Antibiotic Dashboard Comparator Totals</t>
  </si>
  <si>
    <t>NHS England Area Antibiotic Dashboard Comparator Totals</t>
  </si>
  <si>
    <t>Green = target met.</t>
  </si>
  <si>
    <t>Both Comparators</t>
  </si>
  <si>
    <t>No. CCGs meeting both antibiotic comparator targets</t>
  </si>
  <si>
    <t>Green = targets met.</t>
  </si>
  <si>
    <t>Red = targets not met.</t>
  </si>
  <si>
    <t>http://www.england.nhs.uk/ccg-ois/qual-prem/</t>
  </si>
  <si>
    <t>The Quality Premium is intended to reward clinical commissioning groups (CCGs) for improvements in the quality of the services that they commission and for associated improvements in health outcomes and reducing inequalities</t>
  </si>
  <si>
    <t>NHS England Quality Premium</t>
  </si>
  <si>
    <t>Antibiotic Quality Premium</t>
  </si>
  <si>
    <t>Full definitions of the indicators can be found in the Guidance document at the link at the top of this page.</t>
  </si>
  <si>
    <t>No. CCGs who have not met either antibiotic comparator target</t>
  </si>
  <si>
    <t>Full information about the Quality Premium including a Guidance document can be found on the NHS England website at the following link:</t>
  </si>
  <si>
    <t>england.qualitypremium@nhs.net</t>
  </si>
  <si>
    <t>Contact details for comments and questions:</t>
  </si>
  <si>
    <t>CCGs where target not met for either comparator</t>
  </si>
  <si>
    <t>CCGs where target hit for both comparators</t>
  </si>
  <si>
    <t>ESSEX</t>
  </si>
  <si>
    <t>12 months to March 2016</t>
  </si>
  <si>
    <t>12 months to Mar 16</t>
  </si>
  <si>
    <t>Sum of Mar-16</t>
  </si>
  <si>
    <t>One of these measures is improving antibiotic prescribing in primary care. This equates to 10 per cent of the quality premium.</t>
  </si>
  <si>
    <t>The antibiotic Quality Premium consists of two parts:
Part a) reduction in the number of antibiotics prescribed in primary care
Part b) reduction in the proportion of broad spectrum antibiotics prescribed in primary care</t>
  </si>
  <si>
    <t>Q83</t>
  </si>
  <si>
    <t>NHS England North (Greater Manchester)</t>
  </si>
  <si>
    <t>Q84</t>
  </si>
  <si>
    <t>NHS England North (Lancashire)</t>
  </si>
  <si>
    <t>2016-17 QP Target Value
to be 1.161 or below or 4% reduction on 2013-14 value</t>
  </si>
  <si>
    <t>1.161 or below</t>
  </si>
  <si>
    <t>12 months to April 2016</t>
  </si>
  <si>
    <t>Already hit 2016-17 target by March 16</t>
  </si>
  <si>
    <t>Already hit 2016-17 target by April 16</t>
  </si>
  <si>
    <t>FY 2014-15
Indicator Value
(ITEMS/ITEMS) %</t>
  </si>
  <si>
    <t>2016-17 QP Target Value
to be 20% reduction on 2014-15 value
or to be 10% or below</t>
  </si>
  <si>
    <t>10 or below</t>
  </si>
  <si>
    <t>Already hit 2016-17 target by March16</t>
  </si>
  <si>
    <t>Already hit 2016-17 target by April16</t>
  </si>
  <si>
    <t>Target
for chart</t>
  </si>
  <si>
    <t>2016-2017</t>
  </si>
  <si>
    <t>2016/17
Target Value</t>
  </si>
  <si>
    <t>NHS England, in collaboration with the NHS Business Services Authority have produced this data set in order to monitor antibiotic prescribing in primary care &amp; to see how CCGs are progressing towards their antibiotic Quality Premium targets.</t>
  </si>
  <si>
    <t xml:space="preserve">The Quality Premium paid to CCGs in 2017/18 – to reflect the quality of the health services commissioned by them in 2016/17 – will be based on a number of measures that cover a combination of national and local priorities. </t>
  </si>
  <si>
    <t xml:space="preserve">These have specific thresholds as follows:
Indicator Part a) reduction in the number of antibiotics prescribed in primary care by 4% (or greater) from each CCG’s 2013/14 value or to be equal to or below the England 2013/14 mean CCG value of 1.161 items per STAR-PU.
Indicator Part b) number of co-amoxiclav, cephalosporins and quinolones as a percentage of the total number of selected antibiotics prescribed in primary care to be reduced by 20% from each CCG’s 2014/15 value, or to be 10% or below.
</t>
  </si>
  <si>
    <t>NHS England Antibiotic Quality Premium 2016/17 monitoring data set</t>
  </si>
  <si>
    <t>Antibiotic comparator targets - Already hit 2016-17 target for both comparators</t>
  </si>
  <si>
    <t>Antibiotic comparator targets - 2016-17 target not met for either comparator</t>
  </si>
  <si>
    <t>Already hit 2016-17 target for both comparators</t>
  </si>
  <si>
    <t>2016-17 target not met for both comparators</t>
  </si>
  <si>
    <t>12 months to Apr 16</t>
  </si>
  <si>
    <t>Sum of Apr-16</t>
  </si>
  <si>
    <t>Already hit 2016-17 target by May 16</t>
  </si>
  <si>
    <t>12 months to May 2016</t>
  </si>
  <si>
    <t>12 months to May 16</t>
  </si>
  <si>
    <t>Sum of May-16</t>
  </si>
  <si>
    <t>12 months to June 2016</t>
  </si>
  <si>
    <t>Already hit 2016-17 target by June 16</t>
  </si>
  <si>
    <t>12 months to June 16</t>
  </si>
  <si>
    <t>Sum of Jun-16</t>
  </si>
  <si>
    <t>Already hit 2016-17 target by July 16</t>
  </si>
  <si>
    <t>12 months to July 2016</t>
  </si>
  <si>
    <t>12 months to July 16</t>
  </si>
  <si>
    <t>Sum of Jul-16</t>
  </si>
  <si>
    <t>12 months to August 2016</t>
  </si>
  <si>
    <t>Already hit 2016-17 target by August 16</t>
  </si>
  <si>
    <t>12 months to August 16</t>
  </si>
  <si>
    <t>Sum of Aug-16</t>
  </si>
  <si>
    <t>Already hit 2016-17 target by September 16</t>
  </si>
  <si>
    <t>12 months to September 2016</t>
  </si>
  <si>
    <t>NHS England Local Office</t>
  </si>
  <si>
    <t>NHS England Local Office Code</t>
  </si>
  <si>
    <t>12 months to September 16</t>
  </si>
  <si>
    <t>NHS England Local office</t>
  </si>
  <si>
    <t>NHS England Local Office Antibiotic Quality Premium Dashboard</t>
  </si>
  <si>
    <t>NHS England Local Office Antibiotic Dashboard Comparator Totals</t>
  </si>
  <si>
    <t>No. CCGs within each NHS England Local Office who have / have not met target</t>
  </si>
  <si>
    <t>NHS England Local Office Name</t>
  </si>
  <si>
    <t>Sum of Sep-16</t>
  </si>
  <si>
    <t>12 months to October 2016</t>
  </si>
  <si>
    <t>Already hit 2016-17 target by October 16</t>
  </si>
  <si>
    <t>12 months to October 16</t>
  </si>
  <si>
    <t>Sum of Oct-16</t>
  </si>
  <si>
    <t>Already hit 2016-17 target by November 16</t>
  </si>
  <si>
    <t>12 months to November 2016</t>
  </si>
  <si>
    <t>12 months to November 16</t>
  </si>
  <si>
    <t>Sum of Nov-16</t>
  </si>
  <si>
    <t>12 months to December 2016</t>
  </si>
  <si>
    <t>Already hit 2016-17 target by December 16</t>
  </si>
  <si>
    <t>12 months to December 16</t>
  </si>
  <si>
    <t>Sum of Dec-16</t>
  </si>
  <si>
    <t>Already hit 2016-17 target by January 17</t>
  </si>
  <si>
    <t>12 months to January 2017</t>
  </si>
  <si>
    <t>Already hit 2016-17 target by January 2017</t>
  </si>
  <si>
    <t>Sum of Jan-17</t>
  </si>
  <si>
    <t>12 months to February 2017</t>
  </si>
  <si>
    <t>Already hit 2016-17 target by February 17</t>
  </si>
  <si>
    <t>Already hit 2016-17 target by February 2017</t>
  </si>
  <si>
    <t>Sum of Feb-17</t>
  </si>
  <si>
    <t>Already hit 2016-17 target by March 17</t>
  </si>
  <si>
    <t>Green = target met for 12 months to March 2017.
Red bold = target not met AND moving in wrong direction for 12 months to March 2017.</t>
  </si>
  <si>
    <t>12 months to March 2017</t>
  </si>
  <si>
    <t>Already hit 2016-17 target by March 2017</t>
  </si>
  <si>
    <t>Green = targets met for 12 months to March 2017</t>
  </si>
  <si>
    <t>Red = targets not met for 12 months to March 2017</t>
  </si>
  <si>
    <t>Direction of travel from 12 months to February 2017 to</t>
  </si>
  <si>
    <t>CCGs who have met 2016-17 target for 12 months to March 2017</t>
  </si>
  <si>
    <t>CCGs who have not met 2016-17 target for 12 months to March 2017</t>
  </si>
  <si>
    <t xml:space="preserve">WEST YORKSHIRE </t>
  </si>
  <si>
    <t xml:space="preserve">KENT AND MEDWAY </t>
  </si>
  <si>
    <t xml:space="preserve">THAMES VALLEY </t>
  </si>
  <si>
    <t xml:space="preserve">NORTH EAST LONDON </t>
  </si>
  <si>
    <t xml:space="preserve">SOUTH YORKSHIRE AND BASSETLAW </t>
  </si>
  <si>
    <t xml:space="preserve">ESSEX  </t>
  </si>
  <si>
    <t xml:space="preserve">BATH,GLOS,SWINDON &amp; WILTSHIRE </t>
  </si>
  <si>
    <t xml:space="preserve">HERTFORDSHIRE &amp; SOUTH MIDLANDS </t>
  </si>
  <si>
    <t xml:space="preserve">SOUTH LONDON </t>
  </si>
  <si>
    <t xml:space="preserve">BIRMINGHAM &amp; THE BLACK COUNTRY </t>
  </si>
  <si>
    <t xml:space="preserve">LANCASHIRE </t>
  </si>
  <si>
    <t xml:space="preserve">GREATER MANCHESTER </t>
  </si>
  <si>
    <t xml:space="preserve">SURREY AND SUSSEX </t>
  </si>
  <si>
    <t xml:space="preserve">BRISTOL, N SOM, SOM &amp; S GLOS </t>
  </si>
  <si>
    <t xml:space="preserve">SHROPSHIRE AND STAFFORDSHIRE </t>
  </si>
  <si>
    <t xml:space="preserve">ARDEN,HEREFORDS &amp; WORCESTER </t>
  </si>
  <si>
    <t xml:space="preserve">CUMBRIA,NORTHUMB,TYNE &amp; WEAR </t>
  </si>
  <si>
    <t xml:space="preserve">DURHAM, DARLINGTON AND TEES </t>
  </si>
  <si>
    <t xml:space="preserve">WESSEX </t>
  </si>
  <si>
    <t xml:space="preserve">NORTH WEST LONDON </t>
  </si>
  <si>
    <t xml:space="preserve">NORTH YORKSHIRE AND HUMBER </t>
  </si>
  <si>
    <t xml:space="preserve">CHESHIRE, WARRINGTON &amp; WIRRAL </t>
  </si>
  <si>
    <t xml:space="preserve">DERBYSHIRE AND NOTTINGHAMSHIRE </t>
  </si>
  <si>
    <t xml:space="preserve">EAST ANGLIA </t>
  </si>
  <si>
    <t xml:space="preserve">MERSEYSIDE </t>
  </si>
  <si>
    <t xml:space="preserve">DEVON,CORNWALL&amp;ISLES OF SCILLY </t>
  </si>
  <si>
    <t xml:space="preserve">LEICESTERSHIRE &amp; LINCOLNSHIRE </t>
  </si>
  <si>
    <t>12 months to Mar-17</t>
  </si>
  <si>
    <t>Sum of Mar-17</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</si>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</sst>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0"/>
    <numFmt numFmtId="166" formatCode="0.000"/>
    <numFmt numFmtId="167" formatCode="_-* #,##0.000_-;\-* #,##0.000_-;_-* &quot;-&quot;???_-;_-@_-"/>
  </numFmts>
  <fonts count="22" x14ac:knownFonts="1">
    <font>
      <sz val="8"/>
      <color theme="1"/>
      <name val="Arial"/>
      <family val="2"/>
    </font>
    <font>
      <sz val="8"/>
      <color rgb="FFFF0000"/>
      <name val="Arial"/>
      <family val="2"/>
    </font>
    <font>
      <b/>
      <sz val="8"/>
      <color theme="1"/>
      <name val="Arial"/>
      <family val="2"/>
    </font>
    <font>
      <b/>
      <sz val="8"/>
      <name val="Arial"/>
      <family val="2"/>
    </font>
    <font>
      <sz val="8"/>
      <name val="Arial"/>
      <family val="2"/>
    </font>
    <font>
      <sz val="10"/>
      <name val="Arial"/>
      <family val="2"/>
    </font>
    <font>
      <b/>
      <sz val="10"/>
      <color theme="1"/>
      <name val="Arial"/>
      <family val="2"/>
    </font>
    <font>
      <sz val="11"/>
      <color theme="1"/>
      <name val="Arial"/>
      <family val="2"/>
    </font>
    <font>
      <b/>
      <sz val="10"/>
      <name val="Arial"/>
      <family val="2"/>
    </font>
    <font>
      <sz val="8"/>
      <color theme="1"/>
      <name val="Arial"/>
      <family val="2"/>
    </font>
    <font>
      <b/>
      <sz val="12"/>
      <name val="Arial"/>
      <family val="2"/>
    </font>
    <font>
      <sz val="12"/>
      <name val="Arial"/>
      <family val="2"/>
    </font>
    <font>
      <b/>
      <sz val="14"/>
      <name val="Arial"/>
      <family val="2"/>
    </font>
    <font>
      <b/>
      <sz val="8"/>
      <color rgb="FFFF0000"/>
      <name val="Arial"/>
      <family val="2"/>
    </font>
    <font>
      <sz val="8"/>
      <color indexed="9"/>
      <name val="Arial"/>
      <family val="2"/>
    </font>
    <font>
      <b/>
      <sz val="12"/>
      <color rgb="FF000000"/>
      <name val="Arial"/>
      <family val="2"/>
    </font>
    <font>
      <b/>
      <sz val="12"/>
      <color theme="1"/>
      <name val="Arial"/>
      <family val="2"/>
    </font>
    <font>
      <b/>
      <sz val="16"/>
      <color theme="1"/>
      <name val="Arial"/>
      <family val="2"/>
    </font>
    <font>
      <sz val="12"/>
      <color theme="1"/>
      <name val="Arial"/>
      <family val="2"/>
    </font>
    <font>
      <u/>
      <sz val="8"/>
      <color theme="10"/>
      <name val="Arial"/>
      <family val="2"/>
    </font>
    <font>
      <sz val="12"/>
      <color rgb="FF000000"/>
      <name val="Times New Roman"/>
      <family val="1"/>
    </font>
    <font>
      <u/>
      <sz val="12"/>
      <color theme="10"/>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DCE6F1"/>
        <bgColor indexed="64"/>
      </patternFill>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0070C0"/>
        <bgColor indexed="64"/>
      </patternFill>
    </fill>
    <fill>
      <patternFill patternType="solid">
        <fgColor rgb="FFCC66FF"/>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diagonal/>
    </border>
    <border>
      <left/>
      <right style="thin">
        <color indexed="64"/>
      </right>
      <top/>
      <bottom/>
      <diagonal/>
    </border>
    <border>
      <left style="thick">
        <color rgb="FFFF0000"/>
      </left>
      <right/>
      <top/>
      <bottom/>
      <diagonal/>
    </border>
    <border>
      <left style="thin">
        <color indexed="64"/>
      </left>
      <right style="thick">
        <color rgb="FFFF0000"/>
      </right>
      <top/>
      <bottom/>
      <diagonal/>
    </border>
    <border>
      <left/>
      <right style="thick">
        <color rgb="FFFF0000"/>
      </right>
      <top/>
      <bottom/>
      <diagonal/>
    </border>
    <border>
      <left style="thick">
        <color rgb="FFFF0000"/>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22"/>
      </top>
      <bottom/>
      <diagonal/>
    </border>
    <border>
      <left style="thin">
        <color indexed="22"/>
      </left>
      <right/>
      <top/>
      <bottom style="thin">
        <color indexed="22"/>
      </bottom>
      <diagonal/>
    </border>
    <border>
      <left style="thin">
        <color indexed="64"/>
      </left>
      <right style="thin">
        <color indexed="64"/>
      </right>
      <top/>
      <bottom style="thin">
        <color indexed="22"/>
      </bottom>
      <diagonal/>
    </border>
    <border>
      <left/>
      <right style="thin">
        <color indexed="64"/>
      </right>
      <top style="thin">
        <color indexed="64"/>
      </top>
      <bottom/>
      <diagonal/>
    </border>
    <border>
      <left style="thin">
        <color indexed="22"/>
      </left>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8">
    <xf numFmtId="0" fontId="0" fillId="0" borderId="0"/>
    <xf numFmtId="0" fontId="5" fillId="0" borderId="0" applyNumberFormat="0" applyFont="0" applyFill="0" applyBorder="0" applyAlignment="0" applyProtection="0"/>
    <xf numFmtId="0" fontId="7" fillId="0" borderId="0"/>
    <xf numFmtId="0" fontId="5" fillId="0" borderId="0"/>
    <xf numFmtId="43" fontId="5" fillId="0" borderId="0" applyFont="0" applyFill="0" applyBorder="0" applyAlignment="0" applyProtection="0"/>
    <xf numFmtId="0" fontId="9" fillId="0" borderId="0"/>
    <xf numFmtId="0" fontId="4" fillId="0" borderId="0"/>
    <xf numFmtId="0" fontId="19" fillId="0" borderId="0" applyNumberFormat="0" applyFill="0" applyBorder="0" applyAlignment="0" applyProtection="0"/>
  </cellStyleXfs>
  <cellXfs count="245">
    <xf numFmtId="0" fontId="0" fillId="0" borderId="0" xfId="0"/>
    <xf numFmtId="0" fontId="2" fillId="0" borderId="0" xfId="0" applyFont="1"/>
    <xf numFmtId="0" fontId="0" fillId="0" borderId="0" xfId="0" applyFont="1"/>
    <xf numFmtId="166" fontId="4" fillId="2" borderId="7" xfId="0" applyNumberFormat="1" applyFont="1" applyFill="1" applyBorder="1" applyAlignment="1"/>
    <xf numFmtId="0" fontId="4" fillId="0" borderId="8" xfId="0" applyFont="1" applyFill="1" applyBorder="1"/>
    <xf numFmtId="0" fontId="0" fillId="0" borderId="7" xfId="0" applyBorder="1"/>
    <xf numFmtId="0" fontId="0" fillId="0" borderId="9" xfId="0" applyBorder="1"/>
    <xf numFmtId="0" fontId="0" fillId="0" borderId="0" xfId="0" applyFont="1" applyFill="1"/>
    <xf numFmtId="0" fontId="4" fillId="0" borderId="0" xfId="0" applyFont="1"/>
    <xf numFmtId="0" fontId="0" fillId="0" borderId="0" xfId="0" applyFill="1" applyBorder="1"/>
    <xf numFmtId="0" fontId="3" fillId="2" borderId="1"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6" fillId="0" borderId="0" xfId="0" applyFont="1"/>
    <xf numFmtId="0" fontId="0" fillId="0" borderId="14" xfId="0" applyFill="1" applyBorder="1"/>
    <xf numFmtId="0" fontId="0" fillId="0" borderId="0" xfId="0" applyBorder="1"/>
    <xf numFmtId="0" fontId="0" fillId="0" borderId="15" xfId="0" applyBorder="1"/>
    <xf numFmtId="0" fontId="0" fillId="0" borderId="16" xfId="0" applyFill="1" applyBorder="1"/>
    <xf numFmtId="0" fontId="0" fillId="0" borderId="17" xfId="0" applyBorder="1"/>
    <xf numFmtId="0" fontId="0" fillId="0" borderId="16" xfId="0" applyBorder="1"/>
    <xf numFmtId="0" fontId="0" fillId="0" borderId="11" xfId="0" applyBorder="1" applyAlignment="1">
      <alignment horizontal="right"/>
    </xf>
    <xf numFmtId="0" fontId="0" fillId="0" borderId="13" xfId="0" applyBorder="1"/>
    <xf numFmtId="0" fontId="0" fillId="0" borderId="0" xfId="0" applyFill="1"/>
    <xf numFmtId="0" fontId="0" fillId="0" borderId="19" xfId="0" applyBorder="1" applyAlignment="1"/>
    <xf numFmtId="164" fontId="0" fillId="0" borderId="0" xfId="0" applyNumberFormat="1" applyFont="1"/>
    <xf numFmtId="0" fontId="0" fillId="0" borderId="6" xfId="0" applyFont="1" applyBorder="1"/>
    <xf numFmtId="164" fontId="4" fillId="0" borderId="21" xfId="0" applyNumberFormat="1" applyFont="1" applyFill="1" applyBorder="1"/>
    <xf numFmtId="0" fontId="0" fillId="0" borderId="6" xfId="0" applyFont="1" applyFill="1" applyBorder="1"/>
    <xf numFmtId="49" fontId="0" fillId="0" borderId="6" xfId="0" applyNumberFormat="1" applyFont="1" applyBorder="1"/>
    <xf numFmtId="164" fontId="4" fillId="0" borderId="0" xfId="0" applyNumberFormat="1" applyFont="1"/>
    <xf numFmtId="0" fontId="4" fillId="0" borderId="6" xfId="0" applyFont="1" applyBorder="1"/>
    <xf numFmtId="164" fontId="0" fillId="0" borderId="0" xfId="0" applyNumberFormat="1"/>
    <xf numFmtId="0" fontId="1" fillId="0" borderId="0" xfId="0" applyFont="1"/>
    <xf numFmtId="0" fontId="4" fillId="4" borderId="1" xfId="0" applyFont="1" applyFill="1" applyBorder="1"/>
    <xf numFmtId="0" fontId="0" fillId="3" borderId="1" xfId="0" applyFill="1" applyBorder="1"/>
    <xf numFmtId="0" fontId="4" fillId="0" borderId="0" xfId="0" applyFont="1" applyFill="1"/>
    <xf numFmtId="0" fontId="2" fillId="0" borderId="20" xfId="0" applyFont="1" applyBorder="1" applyAlignment="1">
      <alignment horizontal="center" wrapText="1"/>
    </xf>
    <xf numFmtId="0" fontId="0" fillId="3" borderId="4" xfId="0" applyFill="1" applyBorder="1"/>
    <xf numFmtId="164" fontId="0" fillId="2" borderId="22" xfId="0" applyNumberFormat="1" applyFont="1" applyFill="1" applyBorder="1"/>
    <xf numFmtId="164" fontId="0" fillId="2" borderId="0" xfId="0" applyNumberFormat="1" applyFont="1" applyFill="1" applyBorder="1"/>
    <xf numFmtId="164" fontId="0" fillId="2" borderId="21" xfId="0" applyNumberFormat="1" applyFont="1" applyFill="1" applyBorder="1"/>
    <xf numFmtId="164" fontId="4" fillId="2" borderId="21" xfId="0" applyNumberFormat="1" applyFont="1" applyFill="1" applyBorder="1"/>
    <xf numFmtId="0" fontId="3" fillId="2" borderId="2" xfId="0" applyNumberFormat="1" applyFont="1" applyFill="1" applyBorder="1" applyAlignment="1" applyProtection="1">
      <alignment horizontal="center" vertical="center" wrapText="1"/>
    </xf>
    <xf numFmtId="164" fontId="4" fillId="2" borderId="5" xfId="0" applyNumberFormat="1" applyFont="1" applyFill="1" applyBorder="1"/>
    <xf numFmtId="164" fontId="4" fillId="2" borderId="10" xfId="0" applyNumberFormat="1" applyFont="1" applyFill="1" applyBorder="1"/>
    <xf numFmtId="164" fontId="0" fillId="2" borderId="10" xfId="0" applyNumberFormat="1" applyFont="1" applyFill="1" applyBorder="1"/>
    <xf numFmtId="0" fontId="0" fillId="0" borderId="7" xfId="0" applyFont="1" applyBorder="1"/>
    <xf numFmtId="0" fontId="1" fillId="0" borderId="7" xfId="0" applyFont="1" applyBorder="1"/>
    <xf numFmtId="17" fontId="0" fillId="0" borderId="12" xfId="0" applyNumberFormat="1" applyBorder="1" applyAlignment="1">
      <alignment wrapText="1"/>
    </xf>
    <xf numFmtId="0" fontId="3" fillId="0"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4" fillId="0" borderId="24" xfId="0" applyNumberFormat="1"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25"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4" fillId="0" borderId="28"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165" fontId="0" fillId="0" borderId="0" xfId="0" applyNumberFormat="1"/>
    <xf numFmtId="17" fontId="0" fillId="0" borderId="0" xfId="0" applyNumberFormat="1" applyBorder="1"/>
    <xf numFmtId="0" fontId="2" fillId="0" borderId="0" xfId="0" applyFont="1" applyBorder="1"/>
    <xf numFmtId="0" fontId="3" fillId="0" borderId="0" xfId="0" applyNumberFormat="1" applyFont="1" applyFill="1" applyBorder="1" applyAlignment="1">
      <alignment wrapText="1"/>
    </xf>
    <xf numFmtId="0" fontId="4" fillId="2" borderId="1" xfId="0" applyNumberFormat="1" applyFont="1" applyFill="1" applyBorder="1" applyAlignment="1">
      <alignment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2" fillId="0" borderId="0" xfId="0" applyFont="1" applyBorder="1" applyAlignment="1">
      <alignment horizontal="center"/>
    </xf>
    <xf numFmtId="0" fontId="2" fillId="0" borderId="0" xfId="0" applyFont="1" applyBorder="1" applyAlignment="1">
      <alignment horizontal="center" wrapText="1"/>
    </xf>
    <xf numFmtId="0" fontId="4" fillId="0" borderId="29" xfId="0" applyFont="1" applyBorder="1"/>
    <xf numFmtId="0" fontId="8" fillId="0" borderId="23" xfId="0" applyFont="1" applyFill="1" applyBorder="1" applyAlignment="1">
      <alignment horizontal="left" vertical="center"/>
    </xf>
    <xf numFmtId="165" fontId="4" fillId="2" borderId="0" xfId="0" applyNumberFormat="1" applyFont="1" applyFill="1" applyBorder="1" applyAlignment="1" applyProtection="1">
      <alignment horizontal="right" vertical="center" wrapText="1"/>
    </xf>
    <xf numFmtId="166" fontId="4" fillId="2" borderId="10" xfId="0" applyNumberFormat="1" applyFont="1" applyFill="1" applyBorder="1" applyAlignment="1"/>
    <xf numFmtId="0" fontId="4" fillId="0" borderId="9" xfId="0" applyNumberFormat="1" applyFont="1" applyFill="1" applyBorder="1" applyAlignment="1"/>
    <xf numFmtId="165" fontId="0" fillId="0" borderId="9" xfId="0" applyNumberFormat="1" applyBorder="1"/>
    <xf numFmtId="0" fontId="2" fillId="0" borderId="0" xfId="0" applyFont="1" applyAlignment="1">
      <alignment horizontal="center" wrapText="1"/>
    </xf>
    <xf numFmtId="0" fontId="5" fillId="5" borderId="0" xfId="3" applyFill="1"/>
    <xf numFmtId="0" fontId="5" fillId="0" borderId="0" xfId="3"/>
    <xf numFmtId="0" fontId="11" fillId="5" borderId="0" xfId="3" applyFont="1" applyFill="1"/>
    <xf numFmtId="0" fontId="5" fillId="5" borderId="0" xfId="3" applyFill="1" applyAlignment="1">
      <alignment shrinkToFit="1"/>
    </xf>
    <xf numFmtId="0" fontId="5" fillId="6" borderId="0" xfId="3" applyFill="1"/>
    <xf numFmtId="17" fontId="11" fillId="0" borderId="1" xfId="3" applyNumberFormat="1" applyFont="1" applyFill="1" applyBorder="1" applyAlignment="1">
      <alignment horizontal="center" vertical="center"/>
    </xf>
    <xf numFmtId="164" fontId="5" fillId="6" borderId="0" xfId="3" applyNumberFormat="1" applyFill="1"/>
    <xf numFmtId="0" fontId="2" fillId="0" borderId="0" xfId="5" applyFont="1"/>
    <xf numFmtId="0" fontId="3" fillId="0" borderId="0" xfId="3" applyFont="1" applyBorder="1" applyAlignment="1">
      <alignment horizontal="center" wrapText="1"/>
    </xf>
    <xf numFmtId="0" fontId="3" fillId="0" borderId="0" xfId="3" applyFont="1"/>
    <xf numFmtId="0" fontId="13" fillId="0" borderId="0" xfId="3" applyFont="1" applyAlignment="1">
      <alignment horizontal="center"/>
    </xf>
    <xf numFmtId="0" fontId="3" fillId="0" borderId="0" xfId="6" applyFont="1" applyAlignment="1">
      <alignment horizontal="center" wrapText="1"/>
    </xf>
    <xf numFmtId="0" fontId="4" fillId="0" borderId="0" xfId="3" applyFont="1"/>
    <xf numFmtId="0" fontId="3" fillId="0" borderId="1" xfId="3" applyFont="1" applyBorder="1"/>
    <xf numFmtId="164" fontId="13" fillId="0" borderId="1" xfId="3" applyNumberFormat="1" applyFont="1" applyBorder="1" applyAlignment="1">
      <alignment horizontal="center"/>
    </xf>
    <xf numFmtId="17" fontId="3" fillId="0" borderId="1" xfId="3" applyNumberFormat="1" applyFont="1" applyBorder="1" applyAlignment="1">
      <alignment horizontal="center"/>
    </xf>
    <xf numFmtId="164" fontId="1" fillId="0" borderId="0" xfId="3" applyNumberFormat="1" applyFont="1"/>
    <xf numFmtId="164" fontId="4" fillId="0" borderId="0" xfId="3" applyNumberFormat="1" applyFont="1"/>
    <xf numFmtId="0" fontId="4" fillId="0" borderId="0" xfId="3" applyFont="1" applyBorder="1" applyProtection="1"/>
    <xf numFmtId="0" fontId="1" fillId="0" borderId="0" xfId="3" applyFont="1" applyBorder="1" applyProtection="1"/>
    <xf numFmtId="166" fontId="4" fillId="0" borderId="0" xfId="3" applyNumberFormat="1" applyFont="1"/>
    <xf numFmtId="0" fontId="4" fillId="0" borderId="0" xfId="3" applyFont="1" applyBorder="1" applyProtection="1">
      <protection locked="0"/>
    </xf>
    <xf numFmtId="0" fontId="1" fillId="0" borderId="0" xfId="3" applyFont="1" applyBorder="1" applyProtection="1">
      <protection locked="0"/>
    </xf>
    <xf numFmtId="166" fontId="4" fillId="0" borderId="0" xfId="3" applyNumberFormat="1" applyFont="1" applyBorder="1" applyProtection="1">
      <protection locked="0"/>
    </xf>
    <xf numFmtId="0" fontId="14" fillId="0" borderId="0" xfId="3" applyFont="1" applyBorder="1" applyProtection="1">
      <protection locked="0"/>
    </xf>
    <xf numFmtId="0" fontId="4" fillId="0" borderId="0" xfId="3" applyFont="1" applyBorder="1"/>
    <xf numFmtId="0" fontId="1" fillId="0" borderId="0" xfId="3" applyFont="1" applyBorder="1"/>
    <xf numFmtId="17" fontId="4" fillId="0" borderId="0" xfId="3" applyNumberFormat="1" applyFont="1" applyBorder="1"/>
    <xf numFmtId="0" fontId="4" fillId="0" borderId="0" xfId="3" applyFont="1" applyBorder="1" applyAlignment="1">
      <alignment horizontal="right"/>
    </xf>
    <xf numFmtId="0" fontId="1" fillId="0" borderId="0" xfId="3" applyFont="1" applyBorder="1" applyAlignment="1">
      <alignment horizontal="right"/>
    </xf>
    <xf numFmtId="166" fontId="4" fillId="0" borderId="0" xfId="3" applyNumberFormat="1" applyFont="1" applyBorder="1" applyProtection="1"/>
    <xf numFmtId="0" fontId="1" fillId="0" borderId="0" xfId="3" applyFont="1"/>
    <xf numFmtId="0" fontId="0" fillId="0" borderId="0" xfId="0" applyNumberFormat="1"/>
    <xf numFmtId="0" fontId="0" fillId="0" borderId="0" xfId="0" pivotButton="1"/>
    <xf numFmtId="0" fontId="11" fillId="5" borderId="0" xfId="3" applyFont="1" applyFill="1" applyAlignment="1">
      <alignment horizontal="left" vertical="center" wrapText="1"/>
    </xf>
    <xf numFmtId="0" fontId="5" fillId="0" borderId="0" xfId="3" applyAlignment="1">
      <alignment horizontal="left" vertical="center" wrapText="1"/>
    </xf>
    <xf numFmtId="0" fontId="3" fillId="0" borderId="32" xfId="3" applyFont="1" applyBorder="1" applyAlignment="1">
      <alignment horizontal="center" wrapText="1"/>
    </xf>
    <xf numFmtId="0" fontId="13" fillId="0" borderId="1" xfId="3" applyFont="1" applyBorder="1" applyAlignment="1">
      <alignment horizontal="center"/>
    </xf>
    <xf numFmtId="166" fontId="1" fillId="0" borderId="0" xfId="3" applyNumberFormat="1" applyFont="1"/>
    <xf numFmtId="165" fontId="4" fillId="0" borderId="0" xfId="3" applyNumberFormat="1" applyFont="1"/>
    <xf numFmtId="0" fontId="0" fillId="0" borderId="0" xfId="0" applyBorder="1" applyAlignment="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2" fillId="0" borderId="0" xfId="0" applyFont="1" applyFill="1" applyBorder="1"/>
    <xf numFmtId="0" fontId="3" fillId="7" borderId="1" xfId="0" applyNumberFormat="1" applyFont="1" applyFill="1" applyBorder="1" applyAlignment="1" applyProtection="1">
      <alignment horizontal="center" vertical="center" wrapText="1"/>
    </xf>
    <xf numFmtId="0" fontId="0" fillId="0" borderId="1" xfId="0" applyBorder="1"/>
    <xf numFmtId="0" fontId="4" fillId="0" borderId="28" xfId="0" applyFont="1" applyBorder="1"/>
    <xf numFmtId="0" fontId="4" fillId="0" borderId="0" xfId="0" applyFont="1" applyBorder="1"/>
    <xf numFmtId="0" fontId="4" fillId="0" borderId="17" xfId="0" applyFont="1" applyBorder="1"/>
    <xf numFmtId="165" fontId="4" fillId="0" borderId="17" xfId="0" applyNumberFormat="1" applyFont="1" applyBorder="1"/>
    <xf numFmtId="0" fontId="4" fillId="0" borderId="15" xfId="0" applyFont="1" applyBorder="1"/>
    <xf numFmtId="0" fontId="4" fillId="0" borderId="18" xfId="0" applyFont="1" applyBorder="1"/>
    <xf numFmtId="0" fontId="2" fillId="0" borderId="0" xfId="0" applyFont="1" applyAlignment="1">
      <alignment horizontal="left"/>
    </xf>
    <xf numFmtId="0" fontId="2" fillId="0" borderId="1" xfId="0" applyFont="1" applyBorder="1" applyAlignment="1">
      <alignment wrapText="1"/>
    </xf>
    <xf numFmtId="0" fontId="2" fillId="0" borderId="1" xfId="0" applyFont="1" applyBorder="1"/>
    <xf numFmtId="17" fontId="0" fillId="0" borderId="1" xfId="0" applyNumberFormat="1" applyBorder="1" applyAlignment="1">
      <alignment wrapText="1"/>
    </xf>
    <xf numFmtId="0" fontId="0" fillId="0" borderId="0" xfId="0" applyAlignment="1">
      <alignment horizontal="left"/>
    </xf>
    <xf numFmtId="0" fontId="16" fillId="0" borderId="0" xfId="0" applyFont="1"/>
    <xf numFmtId="0" fontId="17" fillId="0" borderId="0" xfId="0" applyFont="1"/>
    <xf numFmtId="0" fontId="17" fillId="0" borderId="0" xfId="0" applyFont="1" applyAlignment="1">
      <alignment horizontal="left" vertical="top"/>
    </xf>
    <xf numFmtId="0" fontId="3" fillId="8" borderId="1" xfId="0" applyNumberFormat="1" applyFont="1" applyFill="1" applyBorder="1" applyAlignment="1" applyProtection="1">
      <alignment horizontal="center" vertical="center" wrapText="1"/>
    </xf>
    <xf numFmtId="0" fontId="2" fillId="0" borderId="0" xfId="0" applyFont="1" applyBorder="1" applyAlignment="1">
      <alignment horizontal="left"/>
    </xf>
    <xf numFmtId="0" fontId="3" fillId="0" borderId="0" xfId="0" applyFont="1" applyBorder="1" applyAlignment="1">
      <alignment horizontal="left" vertical="center" wrapText="1"/>
    </xf>
    <xf numFmtId="0" fontId="3" fillId="0" borderId="1" xfId="3" applyFont="1" applyBorder="1" applyAlignment="1">
      <alignment wrapText="1"/>
    </xf>
    <xf numFmtId="0" fontId="0" fillId="0" borderId="11" xfId="0" applyFill="1" applyBorder="1"/>
    <xf numFmtId="0" fontId="0" fillId="0" borderId="16" xfId="0" applyFill="1" applyBorder="1" applyAlignment="1">
      <alignment horizontal="center" wrapText="1"/>
    </xf>
    <xf numFmtId="0" fontId="17" fillId="0" borderId="0" xfId="0" applyFont="1" applyAlignment="1"/>
    <xf numFmtId="0" fontId="0" fillId="0" borderId="0" xfId="0" applyAlignment="1"/>
    <xf numFmtId="0" fontId="17" fillId="0" borderId="0" xfId="0" applyFont="1" applyAlignment="1">
      <alignment vertical="center"/>
    </xf>
    <xf numFmtId="0" fontId="18" fillId="0" borderId="0" xfId="0" applyFont="1" applyAlignment="1">
      <alignment vertical="center"/>
    </xf>
    <xf numFmtId="0" fontId="19" fillId="0" borderId="0" xfId="7"/>
    <xf numFmtId="0" fontId="18" fillId="0" borderId="0" xfId="0" applyFont="1" applyAlignment="1">
      <alignment wrapText="1"/>
    </xf>
    <xf numFmtId="0" fontId="0" fillId="0" borderId="0" xfId="0" applyFont="1" applyBorder="1"/>
    <xf numFmtId="0" fontId="16" fillId="0" borderId="33" xfId="0" applyFont="1" applyBorder="1"/>
    <xf numFmtId="0" fontId="2" fillId="0" borderId="34" xfId="0" applyFont="1" applyBorder="1"/>
    <xf numFmtId="0" fontId="0" fillId="0" borderId="36" xfId="0" applyFont="1" applyBorder="1"/>
    <xf numFmtId="0" fontId="3" fillId="0" borderId="0" xfId="0" applyFont="1" applyFill="1" applyBorder="1" applyAlignment="1">
      <alignment horizontal="center" vertical="top"/>
    </xf>
    <xf numFmtId="0" fontId="20" fillId="0" borderId="0" xfId="0" applyFont="1" applyAlignment="1">
      <alignment vertical="center"/>
    </xf>
    <xf numFmtId="0" fontId="11" fillId="0" borderId="0" xfId="0" applyFont="1" applyAlignment="1">
      <alignment vertical="center"/>
    </xf>
    <xf numFmtId="0" fontId="21" fillId="0" borderId="0" xfId="7" applyFont="1" applyAlignment="1">
      <alignment vertical="center"/>
    </xf>
    <xf numFmtId="0" fontId="3" fillId="3" borderId="4" xfId="0" applyNumberFormat="1" applyFont="1" applyFill="1" applyBorder="1" applyAlignment="1" applyProtection="1">
      <alignment horizontal="center" vertical="center" wrapText="1"/>
    </xf>
    <xf numFmtId="165" fontId="0" fillId="0" borderId="0" xfId="0" applyNumberFormat="1" applyFill="1"/>
    <xf numFmtId="17" fontId="0" fillId="11" borderId="0" xfId="0" applyNumberFormat="1" applyFill="1"/>
    <xf numFmtId="0" fontId="0" fillId="11" borderId="0" xfId="0" applyFill="1"/>
    <xf numFmtId="0" fontId="0" fillId="0" borderId="14" xfId="0" applyBorder="1" applyAlignment="1">
      <alignment horizontal="right"/>
    </xf>
    <xf numFmtId="0" fontId="0" fillId="0" borderId="16" xfId="0" applyBorder="1" applyAlignment="1">
      <alignment horizontal="right"/>
    </xf>
    <xf numFmtId="0" fontId="0" fillId="0" borderId="11" xfId="0" applyBorder="1" applyAlignment="1">
      <alignment horizontal="left"/>
    </xf>
    <xf numFmtId="0" fontId="0" fillId="0" borderId="17" xfId="0" applyFill="1" applyBorder="1"/>
    <xf numFmtId="0" fontId="0" fillId="0" borderId="17" xfId="0" applyFill="1" applyBorder="1" applyAlignment="1">
      <alignment horizontal="right"/>
    </xf>
    <xf numFmtId="0" fontId="4" fillId="0" borderId="0" xfId="0" applyFont="1" applyFill="1" applyBorder="1"/>
    <xf numFmtId="164" fontId="4" fillId="0" borderId="0" xfId="0" applyNumberFormat="1" applyFont="1" applyFill="1" applyBorder="1"/>
    <xf numFmtId="166" fontId="0" fillId="0" borderId="0" xfId="0" applyNumberFormat="1"/>
    <xf numFmtId="0" fontId="4" fillId="0" borderId="0" xfId="0" applyNumberFormat="1" applyFont="1" applyFill="1" applyBorder="1" applyAlignment="1">
      <alignment wrapText="1"/>
    </xf>
    <xf numFmtId="164" fontId="4" fillId="0" borderId="0" xfId="3" applyNumberFormat="1" applyFont="1" applyBorder="1"/>
    <xf numFmtId="164" fontId="0" fillId="0" borderId="0" xfId="0" applyNumberFormat="1" applyFont="1" applyBorder="1"/>
    <xf numFmtId="164" fontId="4" fillId="0" borderId="0" xfId="3" applyNumberFormat="1" applyFont="1" applyBorder="1" applyProtection="1"/>
    <xf numFmtId="166" fontId="4" fillId="0" borderId="0" xfId="0" applyNumberFormat="1" applyFont="1" applyFill="1" applyBorder="1" applyAlignment="1"/>
    <xf numFmtId="0" fontId="4" fillId="0" borderId="21" xfId="0" applyFont="1" applyFill="1" applyBorder="1"/>
    <xf numFmtId="165" fontId="4" fillId="0" borderId="0" xfId="0" applyNumberFormat="1" applyFont="1"/>
    <xf numFmtId="0" fontId="4" fillId="0" borderId="13" xfId="0" applyFont="1" applyBorder="1"/>
    <xf numFmtId="0" fontId="0" fillId="0" borderId="15" xfId="0" applyFill="1" applyBorder="1"/>
    <xf numFmtId="0" fontId="0" fillId="0" borderId="18" xfId="0" applyBorder="1"/>
    <xf numFmtId="164" fontId="4" fillId="0" borderId="17" xfId="0" applyNumberFormat="1" applyFont="1" applyBorder="1"/>
    <xf numFmtId="0" fontId="3" fillId="2" borderId="1" xfId="0" applyFont="1" applyFill="1" applyBorder="1" applyAlignment="1">
      <alignment wrapText="1"/>
    </xf>
    <xf numFmtId="0" fontId="3" fillId="0" borderId="1" xfId="0" applyFont="1" applyBorder="1" applyAlignment="1">
      <alignment wrapText="1"/>
    </xf>
    <xf numFmtId="0" fontId="3" fillId="0" borderId="1" xfId="0" applyFont="1" applyBorder="1"/>
    <xf numFmtId="17" fontId="4" fillId="0" borderId="1" xfId="0" applyNumberFormat="1" applyFont="1" applyBorder="1" applyAlignment="1">
      <alignment wrapText="1"/>
    </xf>
    <xf numFmtId="0" fontId="4" fillId="0" borderId="1" xfId="0" applyFont="1" applyBorder="1"/>
    <xf numFmtId="164" fontId="13" fillId="0" borderId="1" xfId="3" applyNumberFormat="1" applyFont="1" applyBorder="1" applyAlignment="1">
      <alignment horizontal="center" wrapText="1"/>
    </xf>
    <xf numFmtId="0" fontId="3" fillId="0" borderId="0" xfId="3" applyFont="1" applyBorder="1"/>
    <xf numFmtId="0" fontId="5" fillId="0" borderId="0" xfId="3" applyFill="1"/>
    <xf numFmtId="0" fontId="11" fillId="0" borderId="0" xfId="0" applyFont="1" applyAlignment="1">
      <alignment wrapText="1"/>
    </xf>
    <xf numFmtId="0" fontId="0" fillId="0" borderId="22" xfId="0" applyBorder="1"/>
    <xf numFmtId="0" fontId="0" fillId="0" borderId="21" xfId="0" applyBorder="1"/>
    <xf numFmtId="0" fontId="3" fillId="2" borderId="3" xfId="0" applyFont="1" applyFill="1" applyBorder="1" applyAlignment="1" applyProtection="1">
      <alignment horizontal="center" vertical="center" wrapText="1"/>
    </xf>
    <xf numFmtId="165" fontId="4" fillId="0" borderId="0" xfId="0" applyNumberFormat="1" applyFont="1" applyFill="1" applyBorder="1" applyAlignment="1" applyProtection="1">
      <alignment horizontal="right" vertical="center" wrapText="1"/>
    </xf>
    <xf numFmtId="164" fontId="0" fillId="0" borderId="0" xfId="0" applyNumberFormat="1" applyFill="1" applyBorder="1"/>
    <xf numFmtId="166" fontId="4" fillId="0" borderId="24" xfId="0" applyNumberFormat="1" applyFont="1" applyFill="1" applyBorder="1" applyAlignment="1" applyProtection="1">
      <alignment horizontal="right" vertical="center" wrapText="1"/>
    </xf>
    <xf numFmtId="0" fontId="4" fillId="4" borderId="3" xfId="0" applyFont="1" applyFill="1" applyBorder="1"/>
    <xf numFmtId="0" fontId="4" fillId="0" borderId="38" xfId="0" applyFont="1" applyFill="1" applyBorder="1"/>
    <xf numFmtId="166" fontId="0" fillId="0" borderId="0" xfId="0" applyNumberFormat="1" applyFill="1"/>
    <xf numFmtId="165" fontId="4" fillId="0" borderId="0" xfId="0" applyNumberFormat="1" applyFont="1" applyFill="1" applyBorder="1" applyAlignment="1"/>
    <xf numFmtId="0" fontId="0" fillId="0" borderId="26" xfId="0" applyFont="1" applyBorder="1"/>
    <xf numFmtId="0" fontId="15" fillId="0" borderId="33" xfId="0" applyFont="1" applyBorder="1" applyAlignment="1">
      <alignment horizontal="center"/>
    </xf>
    <xf numFmtId="0" fontId="0" fillId="0" borderId="0" xfId="0" applyBorder="1" applyAlignment="1"/>
    <xf numFmtId="0" fontId="0" fillId="0" borderId="34" xfId="0" applyBorder="1" applyAlignment="1"/>
    <xf numFmtId="0" fontId="0" fillId="0" borderId="0" xfId="0" applyBorder="1" applyAlignment="1">
      <alignment horizontal="center"/>
    </xf>
    <xf numFmtId="0" fontId="0" fillId="0" borderId="34" xfId="0" applyBorder="1" applyAlignment="1">
      <alignment horizontal="center"/>
    </xf>
    <xf numFmtId="0" fontId="17" fillId="0" borderId="0" xfId="0" applyFont="1" applyAlignment="1"/>
    <xf numFmtId="0" fontId="0" fillId="0" borderId="0" xfId="0" applyAlignment="1"/>
    <xf numFmtId="167" fontId="12" fillId="10" borderId="1" xfId="4" applyNumberFormat="1" applyFont="1" applyFill="1" applyBorder="1" applyAlignment="1">
      <alignment horizontal="center" vertical="center"/>
    </xf>
    <xf numFmtId="0" fontId="0" fillId="10" borderId="1" xfId="0" applyFill="1" applyBorder="1" applyAlignment="1"/>
    <xf numFmtId="167" fontId="12" fillId="9" borderId="1" xfId="4" applyNumberFormat="1" applyFont="1" applyFill="1" applyBorder="1" applyAlignment="1">
      <alignment vertical="center"/>
    </xf>
    <xf numFmtId="0" fontId="0" fillId="9" borderId="1" xfId="0" applyFill="1" applyBorder="1" applyAlignment="1"/>
    <xf numFmtId="0" fontId="10" fillId="5" borderId="0" xfId="3" applyFont="1" applyFill="1" applyAlignment="1">
      <alignment horizontal="left" vertical="center"/>
    </xf>
    <xf numFmtId="0" fontId="8" fillId="10" borderId="22" xfId="3" applyFont="1" applyFill="1" applyBorder="1" applyAlignment="1">
      <alignment horizontal="left" vertical="center" wrapText="1"/>
    </xf>
    <xf numFmtId="0" fontId="0" fillId="10" borderId="30" xfId="0" applyFill="1" applyBorder="1" applyAlignment="1"/>
    <xf numFmtId="0" fontId="0" fillId="10" borderId="26" xfId="0" applyFill="1" applyBorder="1" applyAlignment="1"/>
    <xf numFmtId="0" fontId="0" fillId="10" borderId="31" xfId="0" applyFill="1" applyBorder="1" applyAlignment="1"/>
    <xf numFmtId="0" fontId="0" fillId="10" borderId="20" xfId="0" applyFill="1" applyBorder="1" applyAlignment="1"/>
    <xf numFmtId="0" fontId="0" fillId="10" borderId="19" xfId="0" applyFill="1" applyBorder="1" applyAlignment="1"/>
    <xf numFmtId="0" fontId="11" fillId="5" borderId="6" xfId="3" applyFont="1" applyFill="1"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xf numFmtId="0" fontId="11" fillId="5" borderId="0" xfId="3" applyFont="1" applyFill="1" applyBorder="1" applyAlignment="1">
      <alignment horizontal="center" wrapText="1"/>
    </xf>
    <xf numFmtId="0" fontId="0" fillId="0" borderId="0" xfId="0" applyAlignment="1">
      <alignment horizontal="center"/>
    </xf>
    <xf numFmtId="167" fontId="12" fillId="7" borderId="22" xfId="4" applyNumberFormat="1" applyFont="1" applyFill="1" applyBorder="1" applyAlignment="1">
      <alignment vertical="center"/>
    </xf>
    <xf numFmtId="0" fontId="0" fillId="7" borderId="26" xfId="0" applyFill="1" applyBorder="1" applyAlignment="1"/>
    <xf numFmtId="0" fontId="0" fillId="7" borderId="31" xfId="0" applyFill="1" applyBorder="1" applyAlignment="1"/>
    <xf numFmtId="0" fontId="0" fillId="7" borderId="19" xfId="0" applyFill="1" applyBorder="1" applyAlignment="1"/>
    <xf numFmtId="0" fontId="11" fillId="5" borderId="0" xfId="3" applyFont="1" applyFill="1" applyAlignment="1">
      <alignment horizontal="left" vertical="center" wrapText="1"/>
    </xf>
    <xf numFmtId="0" fontId="5" fillId="0" borderId="0" xfId="3" applyAlignment="1">
      <alignment horizontal="left" vertical="center" wrapText="1"/>
    </xf>
    <xf numFmtId="0" fontId="8" fillId="10" borderId="30" xfId="3" applyFont="1" applyFill="1" applyBorder="1" applyAlignment="1"/>
    <xf numFmtId="0" fontId="8" fillId="10" borderId="26" xfId="3" applyFont="1" applyFill="1" applyBorder="1" applyAlignment="1"/>
    <xf numFmtId="0" fontId="8" fillId="10" borderId="31" xfId="3" applyFont="1" applyFill="1" applyBorder="1" applyAlignment="1"/>
    <xf numFmtId="0" fontId="8" fillId="10" borderId="20" xfId="3" applyFont="1" applyFill="1" applyBorder="1" applyAlignment="1"/>
    <xf numFmtId="0" fontId="8" fillId="10" borderId="19" xfId="3" applyFont="1" applyFill="1" applyBorder="1" applyAlignment="1"/>
    <xf numFmtId="164" fontId="12" fillId="10" borderId="1" xfId="4" applyNumberFormat="1" applyFont="1" applyFill="1" applyBorder="1" applyAlignment="1">
      <alignment horizontal="center" vertical="center"/>
    </xf>
    <xf numFmtId="164" fontId="5" fillId="10" borderId="1" xfId="3" applyNumberFormat="1" applyFill="1" applyBorder="1" applyAlignment="1"/>
    <xf numFmtId="164" fontId="12" fillId="9" borderId="1" xfId="4" applyNumberFormat="1" applyFont="1" applyFill="1" applyBorder="1" applyAlignment="1">
      <alignment horizontal="center" vertical="center"/>
    </xf>
    <xf numFmtId="164" fontId="5" fillId="9" borderId="1" xfId="3" applyNumberFormat="1" applyFill="1" applyBorder="1" applyAlignment="1">
      <alignment horizontal="center"/>
    </xf>
    <xf numFmtId="0" fontId="5" fillId="0" borderId="6" xfId="3" applyBorder="1" applyAlignment="1"/>
    <xf numFmtId="0" fontId="11" fillId="0" borderId="6" xfId="3" applyFont="1" applyBorder="1" applyAlignment="1">
      <alignment horizontal="center"/>
    </xf>
    <xf numFmtId="0" fontId="11" fillId="0" borderId="0" xfId="3" applyFont="1" applyBorder="1" applyAlignment="1">
      <alignment horizontal="center"/>
    </xf>
    <xf numFmtId="164" fontId="12" fillId="7" borderId="22" xfId="4" applyNumberFormat="1" applyFont="1" applyFill="1" applyBorder="1" applyAlignment="1">
      <alignment vertical="center"/>
    </xf>
    <xf numFmtId="164" fontId="5" fillId="7" borderId="26" xfId="3" applyNumberFormat="1" applyFill="1" applyBorder="1" applyAlignment="1"/>
    <xf numFmtId="164" fontId="5" fillId="7" borderId="31" xfId="3" applyNumberFormat="1" applyFill="1" applyBorder="1" applyAlignment="1"/>
    <xf numFmtId="164" fontId="5" fillId="7" borderId="19" xfId="3" applyNumberFormat="1" applyFill="1" applyBorder="1" applyAlignment="1"/>
  </cellXfs>
  <cellStyles count="8">
    <cellStyle name="Comma 2" xfId="4"/>
    <cellStyle name="Hyperlink" xfId="7" builtinId="8"/>
    <cellStyle name="Normal" xfId="0" builtinId="0"/>
    <cellStyle name="Normal 2" xfId="1"/>
    <cellStyle name="Normal 2 2" xfId="2"/>
    <cellStyle name="Normal 2 3" xfId="5"/>
    <cellStyle name="Normal 3" xfId="3"/>
    <cellStyle name="Normal_Sheet1" xfId="6"/>
  </cellStyles>
  <dxfs count="83">
    <dxf>
      <fill>
        <patternFill>
          <bgColor rgb="FF92D050"/>
        </patternFill>
      </fill>
    </dxf>
    <dxf>
      <fill>
        <patternFill>
          <bgColor rgb="FF92D050"/>
        </patternFill>
      </fill>
    </dxf>
    <dxf>
      <fill>
        <patternFill>
          <bgColor rgb="FF92D050"/>
        </patternFill>
      </fill>
    </dxf>
    <dxf>
      <font>
        <color theme="0"/>
      </font>
    </dxf>
    <dxf>
      <font>
        <color theme="0"/>
      </font>
    </dxf>
    <dxf>
      <font>
        <color theme="0"/>
      </font>
    </dxf>
    <dxf>
      <font>
        <b/>
        <i val="0"/>
        <color rgb="FFFF0000"/>
      </font>
    </dxf>
    <dxf>
      <fill>
        <patternFill>
          <bgColor rgb="FF92D050"/>
        </patternFill>
      </fill>
    </dxf>
    <dxf>
      <font>
        <color theme="0"/>
      </font>
    </dxf>
    <dxf>
      <font>
        <color theme="0"/>
      </font>
    </dxf>
    <dxf>
      <font>
        <color theme="0"/>
      </font>
    </dxf>
    <dxf>
      <fill>
        <patternFill>
          <bgColor rgb="FF92D050"/>
        </patternFill>
      </fill>
    </dxf>
    <dxf>
      <font>
        <b/>
        <i val="0"/>
        <color rgb="FFFF0000"/>
      </font>
    </dxf>
    <dxf>
      <fill>
        <patternFill>
          <bgColor rgb="FF92D050"/>
        </patternFill>
      </fill>
    </dxf>
    <dxf>
      <font>
        <b/>
        <i val="0"/>
        <color rgb="FFFF0000"/>
      </font>
    </dxf>
    <dxf>
      <fill>
        <patternFill>
          <bgColor rgb="FF92D050"/>
        </patternFill>
      </fill>
    </dxf>
    <dxf>
      <font>
        <b/>
        <i val="0"/>
        <color rgb="FFFF0000"/>
      </font>
    </dxf>
    <dxf>
      <fill>
        <patternFill>
          <bgColor rgb="FF92D050"/>
        </patternFill>
      </fill>
    </dxf>
    <dxf>
      <font>
        <b/>
        <i val="0"/>
        <color rgb="FFFF0000"/>
      </font>
    </dxf>
    <dxf>
      <font>
        <b/>
        <i val="0"/>
        <color rgb="FFFF0000"/>
      </font>
    </dxf>
    <dxf>
      <fill>
        <patternFill>
          <bgColor rgb="FF92D050"/>
        </patternFill>
      </fill>
    </dxf>
    <dxf>
      <font>
        <b/>
        <i val="0"/>
        <color rgb="FFFF0000"/>
      </font>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color rgb="FFFF0000"/>
      </font>
    </dxf>
    <dxf>
      <font>
        <b/>
        <i val="0"/>
        <color rgb="FFFF0000"/>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color rgb="FFFF0000"/>
      </font>
    </dxf>
    <dxf>
      <fill>
        <patternFill>
          <bgColor rgb="FF92D050"/>
        </patternFill>
      </fill>
    </dxf>
    <dxf>
      <font>
        <b/>
        <i val="0"/>
        <color rgb="FFFF0000"/>
      </font>
    </dxf>
  </dxfs>
  <tableStyles count="0" defaultTableStyle="TableStyleMedium2" defaultPivotStyle="PivotStyleLight16"/>
  <colors>
    <mruColors>
      <color rgb="FFFF0000"/>
      <color rgb="FF0000FF"/>
      <color rgb="FFCC66FF"/>
      <color rgb="FF4F81BD"/>
      <color rgb="FF0070C0"/>
      <color rgb="FF9900FF"/>
      <color rgb="FF6600CC"/>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07/relationships/slicerCache" Target="slicerCaches/slicerCache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7/relationships/slicerCache" Target="slicerCaches/slicerCach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latin typeface="Arial" pitchFamily="34" charset="0"/>
                <a:cs typeface="Arial" pitchFamily="34" charset="0"/>
              </a:defRPr>
            </a:pPr>
            <a:r>
              <a:rPr lang="en-US" sz="1000" baseline="0">
                <a:latin typeface="Arial" pitchFamily="34" charset="0"/>
                <a:cs typeface="Arial" pitchFamily="34" charset="0"/>
              </a:rPr>
              <a:t>Co-amoxiclav, Cephalosporins &amp; Quinolones</a:t>
            </a:r>
          </a:p>
        </c:rich>
      </c:tx>
      <c:layout/>
      <c:overlay val="0"/>
    </c:title>
    <c:autoTitleDeleted val="0"/>
    <c:plotArea>
      <c:layout>
        <c:manualLayout>
          <c:layoutTarget val="inner"/>
          <c:xMode val="edge"/>
          <c:yMode val="edge"/>
          <c:x val="8.9250141350923407E-2"/>
          <c:y val="0.22749621866975037"/>
          <c:w val="0.88641130581166239"/>
          <c:h val="0.53304460371895679"/>
        </c:manualLayout>
      </c:layout>
      <c:barChart>
        <c:barDir val="col"/>
        <c:grouping val="stacked"/>
        <c:varyColors val="0"/>
        <c:ser>
          <c:idx val="0"/>
          <c:order val="0"/>
          <c:tx>
            <c:strRef>
              <c:f>'National Dashboard Charts data'!$A$11</c:f>
              <c:strCache>
                <c:ptCount val="1"/>
                <c:pt idx="0">
                  <c:v>No of CCGs meeting target</c:v>
                </c:pt>
              </c:strCache>
            </c:strRef>
          </c:tx>
          <c:spPr>
            <a:solidFill>
              <a:srgbClr val="92D050"/>
            </a:solidFill>
            <a:ln>
              <a:solidFill>
                <a:schemeClr val="tx1"/>
              </a:solidFill>
            </a:ln>
          </c:spPr>
          <c:invertIfNegative val="0"/>
          <c:dLbls>
            <c:txPr>
              <a:bodyPr/>
              <a:lstStyle/>
              <a:p>
                <a:pPr>
                  <a:defRPr b="1"/>
                </a:pPr>
                <a:endParaRPr lang="en-US"/>
              </a:p>
            </c:txPr>
            <c:showLegendKey val="0"/>
            <c:showVal val="1"/>
            <c:showCatName val="0"/>
            <c:showSerName val="0"/>
            <c:showPercent val="0"/>
            <c:showBubbleSize val="0"/>
            <c:showLeaderLines val="0"/>
          </c:dLbls>
          <c:cat>
            <c:numRef>
              <c:f>'National Dashboard Charts data'!$B$10:$N$10</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'National Dashboard Charts data'!$B$11:$N$11</c:f>
              <c:numCache>
                <c:formatCode>General</c:formatCode>
                <c:ptCount val="13"/>
                <c:pt idx="0">
                  <c:v>124</c:v>
                </c:pt>
                <c:pt idx="1">
                  <c:v>127</c:v>
                </c:pt>
                <c:pt idx="2">
                  <c:v>135</c:v>
                </c:pt>
                <c:pt idx="3">
                  <c:v>142</c:v>
                </c:pt>
                <c:pt idx="4">
                  <c:v>152</c:v>
                </c:pt>
                <c:pt idx="5">
                  <c:v>154</c:v>
                </c:pt>
                <c:pt idx="6">
                  <c:v>159</c:v>
                </c:pt>
                <c:pt idx="7">
                  <c:v>160</c:v>
                </c:pt>
                <c:pt idx="8">
                  <c:v>167</c:v>
                </c:pt>
                <c:pt idx="9">
                  <c:v>171</c:v>
                </c:pt>
                <c:pt idx="10">
                  <c:v>176</c:v>
                </c:pt>
                <c:pt idx="11">
                  <c:v>176</c:v>
                </c:pt>
                <c:pt idx="12">
                  <c:v>174</c:v>
                </c:pt>
              </c:numCache>
            </c:numRef>
          </c:val>
        </c:ser>
        <c:ser>
          <c:idx val="1"/>
          <c:order val="1"/>
          <c:tx>
            <c:strRef>
              <c:f>'National Dashboard Charts data'!$A$12</c:f>
              <c:strCache>
                <c:ptCount val="1"/>
                <c:pt idx="0">
                  <c:v>No of CCGs not meeting target</c:v>
                </c:pt>
              </c:strCache>
            </c:strRef>
          </c:tx>
          <c:spPr>
            <a:solidFill>
              <a:srgbClr val="FF0000"/>
            </a:solidFill>
            <a:ln>
              <a:solidFill>
                <a:schemeClr val="tx1"/>
              </a:solidFill>
            </a:ln>
          </c:spPr>
          <c:invertIfNegative val="0"/>
          <c:dLbls>
            <c:txPr>
              <a:bodyPr/>
              <a:lstStyle/>
              <a:p>
                <a:pPr>
                  <a:defRPr b="1"/>
                </a:pPr>
                <a:endParaRPr lang="en-US"/>
              </a:p>
            </c:txPr>
            <c:showLegendKey val="0"/>
            <c:showVal val="1"/>
            <c:showCatName val="0"/>
            <c:showSerName val="0"/>
            <c:showPercent val="0"/>
            <c:showBubbleSize val="0"/>
            <c:showLeaderLines val="0"/>
          </c:dLbls>
          <c:cat>
            <c:numRef>
              <c:f>'National Dashboard Charts data'!$B$10:$N$10</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'National Dashboard Charts data'!$B$12:$N$12</c:f>
              <c:numCache>
                <c:formatCode>General</c:formatCode>
                <c:ptCount val="13"/>
                <c:pt idx="0">
                  <c:v>85</c:v>
                </c:pt>
                <c:pt idx="1">
                  <c:v>82</c:v>
                </c:pt>
                <c:pt idx="2">
                  <c:v>74</c:v>
                </c:pt>
                <c:pt idx="3">
                  <c:v>67</c:v>
                </c:pt>
                <c:pt idx="4">
                  <c:v>57</c:v>
                </c:pt>
                <c:pt idx="5">
                  <c:v>55</c:v>
                </c:pt>
                <c:pt idx="6">
                  <c:v>50</c:v>
                </c:pt>
                <c:pt idx="7">
                  <c:v>49</c:v>
                </c:pt>
                <c:pt idx="8">
                  <c:v>42</c:v>
                </c:pt>
                <c:pt idx="9">
                  <c:v>38</c:v>
                </c:pt>
                <c:pt idx="10">
                  <c:v>33</c:v>
                </c:pt>
                <c:pt idx="11">
                  <c:v>33</c:v>
                </c:pt>
                <c:pt idx="12">
                  <c:v>35</c:v>
                </c:pt>
              </c:numCache>
            </c:numRef>
          </c:val>
        </c:ser>
        <c:dLbls>
          <c:showLegendKey val="0"/>
          <c:showVal val="1"/>
          <c:showCatName val="0"/>
          <c:showSerName val="0"/>
          <c:showPercent val="0"/>
          <c:showBubbleSize val="0"/>
        </c:dLbls>
        <c:gapWidth val="40"/>
        <c:overlap val="100"/>
        <c:axId val="35664256"/>
        <c:axId val="35666560"/>
      </c:barChart>
      <c:dateAx>
        <c:axId val="35664256"/>
        <c:scaling>
          <c:orientation val="minMax"/>
        </c:scaling>
        <c:delete val="0"/>
        <c:axPos val="b"/>
        <c:title>
          <c:tx>
            <c:rich>
              <a:bodyPr/>
              <a:lstStyle/>
              <a:p>
                <a:pPr>
                  <a:defRPr sz="800">
                    <a:latin typeface="Arial" pitchFamily="34" charset="0"/>
                    <a:cs typeface="Arial" pitchFamily="34" charset="0"/>
                  </a:defRPr>
                </a:pPr>
                <a:r>
                  <a:rPr lang="en-US" sz="800">
                    <a:latin typeface="Arial" pitchFamily="34" charset="0"/>
                    <a:cs typeface="Arial" pitchFamily="34" charset="0"/>
                  </a:rPr>
                  <a:t>12 mths to</a:t>
                </a:r>
              </a:p>
            </c:rich>
          </c:tx>
          <c:layout>
            <c:manualLayout>
              <c:xMode val="edge"/>
              <c:yMode val="edge"/>
              <c:x val="5.8504915207174086E-3"/>
              <c:y val="0.80899774462307494"/>
            </c:manualLayout>
          </c:layout>
          <c:overlay val="0"/>
        </c:title>
        <c:numFmt formatCode="mmm\-yy" sourceLinked="1"/>
        <c:majorTickMark val="none"/>
        <c:minorTickMark val="none"/>
        <c:tickLblPos val="nextTo"/>
        <c:txPr>
          <a:bodyPr rot="5400000" vert="horz"/>
          <a:lstStyle/>
          <a:p>
            <a:pPr>
              <a:defRPr sz="800" b="1">
                <a:latin typeface="Arial" pitchFamily="34" charset="0"/>
                <a:cs typeface="Arial" pitchFamily="34" charset="0"/>
              </a:defRPr>
            </a:pPr>
            <a:endParaRPr lang="en-US"/>
          </a:p>
        </c:txPr>
        <c:crossAx val="35666560"/>
        <c:crosses val="autoZero"/>
        <c:auto val="1"/>
        <c:lblOffset val="100"/>
        <c:baseTimeUnit val="months"/>
      </c:dateAx>
      <c:valAx>
        <c:axId val="35666560"/>
        <c:scaling>
          <c:orientation val="minMax"/>
        </c:scaling>
        <c:delete val="1"/>
        <c:axPos val="l"/>
        <c:numFmt formatCode="General" sourceLinked="1"/>
        <c:majorTickMark val="none"/>
        <c:minorTickMark val="none"/>
        <c:tickLblPos val="nextTo"/>
        <c:crossAx val="35664256"/>
        <c:crosses val="autoZero"/>
        <c:crossBetween val="between"/>
      </c:valAx>
    </c:plotArea>
    <c:legend>
      <c:legendPos val="t"/>
      <c:layout/>
      <c:overlay val="0"/>
      <c:txPr>
        <a:bodyPr/>
        <a:lstStyle/>
        <a:p>
          <a:pPr>
            <a:defRPr sz="800">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latin typeface="Arial" pitchFamily="34" charset="0"/>
                <a:cs typeface="Arial" pitchFamily="34" charset="0"/>
              </a:defRPr>
            </a:pPr>
            <a:r>
              <a:rPr lang="en-US"/>
              <a:t>No. CCGs who have not met either antibiotic</a:t>
            </a:r>
          </a:p>
          <a:p>
            <a:pPr>
              <a:defRPr sz="1000" baseline="0">
                <a:latin typeface="Arial" pitchFamily="34" charset="0"/>
                <a:cs typeface="Arial" pitchFamily="34" charset="0"/>
              </a:defRPr>
            </a:pPr>
            <a:r>
              <a:rPr lang="en-US"/>
              <a:t> comparator target</a:t>
            </a:r>
          </a:p>
        </c:rich>
      </c:tx>
      <c:overlay val="0"/>
    </c:title>
    <c:autoTitleDeleted val="0"/>
    <c:plotArea>
      <c:layout>
        <c:manualLayout>
          <c:layoutTarget val="inner"/>
          <c:xMode val="edge"/>
          <c:yMode val="edge"/>
          <c:x val="0.12465960273484333"/>
          <c:y val="0.16132011161088289"/>
          <c:w val="0.85529287234157458"/>
          <c:h val="0.62269584504235143"/>
        </c:manualLayout>
      </c:layout>
      <c:barChart>
        <c:barDir val="col"/>
        <c:grouping val="stacked"/>
        <c:varyColors val="0"/>
        <c:ser>
          <c:idx val="0"/>
          <c:order val="0"/>
          <c:tx>
            <c:strRef>
              <c:f>'National Dashboard Charts data'!$A$22</c:f>
              <c:strCache>
                <c:ptCount val="1"/>
                <c:pt idx="0">
                  <c:v>No. CCGs who have not met either antibiotic comparator target</c:v>
                </c:pt>
              </c:strCache>
            </c:strRef>
          </c:tx>
          <c:spPr>
            <a:solidFill>
              <a:srgbClr val="FF0000"/>
            </a:solidFill>
            <a:ln>
              <a:solidFill>
                <a:schemeClr val="tx1"/>
              </a:solidFill>
            </a:ln>
          </c:spPr>
          <c:invertIfNegative val="0"/>
          <c:dLbls>
            <c:txPr>
              <a:bodyPr/>
              <a:lstStyle/>
              <a:p>
                <a:pPr>
                  <a:defRPr sz="800" b="1">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'National Dashboard Charts data'!$B$21:$N$21</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'National Dashboard Charts data'!$B$22:$N$22</c:f>
              <c:numCache>
                <c:formatCode>General</c:formatCode>
                <c:ptCount val="13"/>
                <c:pt idx="0">
                  <c:v>6</c:v>
                </c:pt>
                <c:pt idx="1">
                  <c:v>6</c:v>
                </c:pt>
                <c:pt idx="2">
                  <c:v>7</c:v>
                </c:pt>
                <c:pt idx="3">
                  <c:v>6</c:v>
                </c:pt>
                <c:pt idx="4">
                  <c:v>5</c:v>
                </c:pt>
                <c:pt idx="5">
                  <c:v>5</c:v>
                </c:pt>
                <c:pt idx="6">
                  <c:v>5</c:v>
                </c:pt>
                <c:pt idx="7">
                  <c:v>4</c:v>
                </c:pt>
                <c:pt idx="8">
                  <c:v>4</c:v>
                </c:pt>
                <c:pt idx="9">
                  <c:v>3</c:v>
                </c:pt>
                <c:pt idx="10">
                  <c:v>2</c:v>
                </c:pt>
                <c:pt idx="11">
                  <c:v>1</c:v>
                </c:pt>
                <c:pt idx="12">
                  <c:v>2</c:v>
                </c:pt>
              </c:numCache>
            </c:numRef>
          </c:val>
        </c:ser>
        <c:dLbls>
          <c:showLegendKey val="0"/>
          <c:showVal val="1"/>
          <c:showCatName val="0"/>
          <c:showSerName val="0"/>
          <c:showPercent val="0"/>
          <c:showBubbleSize val="0"/>
        </c:dLbls>
        <c:gapWidth val="40"/>
        <c:overlap val="100"/>
        <c:axId val="29932160"/>
        <c:axId val="30386048"/>
      </c:barChart>
      <c:dateAx>
        <c:axId val="29932160"/>
        <c:scaling>
          <c:orientation val="minMax"/>
        </c:scaling>
        <c:delete val="0"/>
        <c:axPos val="b"/>
        <c:title>
          <c:tx>
            <c:rich>
              <a:bodyPr/>
              <a:lstStyle/>
              <a:p>
                <a:pPr>
                  <a:defRPr sz="800" b="1">
                    <a:latin typeface="Arial" pitchFamily="34" charset="0"/>
                    <a:cs typeface="Arial" pitchFamily="34" charset="0"/>
                  </a:defRPr>
                </a:pPr>
                <a:r>
                  <a:rPr lang="en-GB" sz="800" b="1">
                    <a:latin typeface="Arial" pitchFamily="34" charset="0"/>
                    <a:cs typeface="Arial" pitchFamily="34" charset="0"/>
                  </a:rPr>
                  <a:t>12</a:t>
                </a:r>
                <a:r>
                  <a:rPr lang="en-GB" sz="800" b="1" baseline="0">
                    <a:latin typeface="Arial" pitchFamily="34" charset="0"/>
                    <a:cs typeface="Arial" pitchFamily="34" charset="0"/>
                  </a:rPr>
                  <a:t> mths to</a:t>
                </a:r>
                <a:endParaRPr lang="en-GB" sz="800" b="1">
                  <a:latin typeface="Arial" pitchFamily="34" charset="0"/>
                  <a:cs typeface="Arial" pitchFamily="34" charset="0"/>
                </a:endParaRPr>
              </a:p>
            </c:rich>
          </c:tx>
          <c:layout>
            <c:manualLayout>
              <c:xMode val="edge"/>
              <c:yMode val="edge"/>
              <c:x val="6.3674675537883675E-3"/>
              <c:y val="0.80467177387702449"/>
            </c:manualLayout>
          </c:layout>
          <c:overlay val="0"/>
        </c:title>
        <c:numFmt formatCode="mmm\-yy" sourceLinked="1"/>
        <c:majorTickMark val="none"/>
        <c:minorTickMark val="none"/>
        <c:tickLblPos val="nextTo"/>
        <c:txPr>
          <a:bodyPr rot="5400000" vert="horz"/>
          <a:lstStyle/>
          <a:p>
            <a:pPr>
              <a:defRPr sz="800" b="1">
                <a:latin typeface="Arial" pitchFamily="34" charset="0"/>
                <a:cs typeface="Arial" pitchFamily="34" charset="0"/>
              </a:defRPr>
            </a:pPr>
            <a:endParaRPr lang="en-US"/>
          </a:p>
        </c:txPr>
        <c:crossAx val="30386048"/>
        <c:crosses val="autoZero"/>
        <c:auto val="1"/>
        <c:lblOffset val="100"/>
        <c:baseTimeUnit val="months"/>
      </c:dateAx>
      <c:valAx>
        <c:axId val="30386048"/>
        <c:scaling>
          <c:orientation val="minMax"/>
        </c:scaling>
        <c:delete val="1"/>
        <c:axPos val="l"/>
        <c:numFmt formatCode="General" sourceLinked="1"/>
        <c:majorTickMark val="out"/>
        <c:minorTickMark val="none"/>
        <c:tickLblPos val="nextTo"/>
        <c:crossAx val="29932160"/>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100">
                <a:latin typeface="Arial" pitchFamily="34" charset="0"/>
                <a:cs typeface="Arial" pitchFamily="34" charset="0"/>
              </a:rPr>
              <a:t>Antibacterial</a:t>
            </a:r>
            <a:r>
              <a:rPr lang="en-GB" sz="1100" baseline="0">
                <a:latin typeface="Arial" pitchFamily="34" charset="0"/>
                <a:cs typeface="Arial" pitchFamily="34" charset="0"/>
              </a:rPr>
              <a:t> items / STAR PU</a:t>
            </a:r>
          </a:p>
          <a:p>
            <a:pPr>
              <a:defRPr/>
            </a:pPr>
            <a:r>
              <a:rPr lang="en-GB" sz="1100" baseline="0">
                <a:latin typeface="Arial" pitchFamily="34" charset="0"/>
                <a:cs typeface="Arial" pitchFamily="34" charset="0"/>
              </a:rPr>
              <a:t>(12 months to March 2017) </a:t>
            </a:r>
            <a:endParaRPr lang="en-GB" sz="1100">
              <a:latin typeface="Arial" pitchFamily="34" charset="0"/>
              <a:cs typeface="Arial" pitchFamily="34" charset="0"/>
            </a:endParaRPr>
          </a:p>
        </c:rich>
      </c:tx>
      <c:layout>
        <c:manualLayout>
          <c:xMode val="edge"/>
          <c:yMode val="edge"/>
          <c:x val="0.39700100690545365"/>
          <c:y val="4.3750021530522404E-2"/>
        </c:manualLayout>
      </c:layout>
      <c:overlay val="0"/>
    </c:title>
    <c:autoTitleDeleted val="0"/>
    <c:plotArea>
      <c:layout/>
      <c:barChart>
        <c:barDir val="col"/>
        <c:grouping val="stacked"/>
        <c:varyColors val="0"/>
        <c:ser>
          <c:idx val="0"/>
          <c:order val="0"/>
          <c:tx>
            <c:strRef>
              <c:f>'NHS England Loc Off-data'!$C$6</c:f>
              <c:strCache>
                <c:ptCount val="1"/>
                <c:pt idx="0">
                  <c:v>No. CCGs who have met target </c:v>
                </c:pt>
              </c:strCache>
            </c:strRef>
          </c:tx>
          <c:spPr>
            <a:solidFill>
              <a:srgbClr val="92D050"/>
            </a:solidFill>
            <a:ln>
              <a:solidFill>
                <a:schemeClr val="tx1"/>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'NHS England Loc Off-data'!$B$7:$B$20</c:f>
              <c:strCache>
                <c:ptCount val="14"/>
                <c:pt idx="0">
                  <c:v>NHS England North (Cumbria and North East)</c:v>
                </c:pt>
                <c:pt idx="1">
                  <c:v>NHS England North (Lancashire)</c:v>
                </c:pt>
                <c:pt idx="2">
                  <c:v>NHS England South (South West)</c:v>
                </c:pt>
                <c:pt idx="3">
                  <c:v>NHS England South (Wessex)</c:v>
                </c:pt>
                <c:pt idx="4">
                  <c:v>NHS England North (Cheshire and Merseyside)</c:v>
                </c:pt>
                <c:pt idx="5">
                  <c:v>NHS England North (Greater Manchester)</c:v>
                </c:pt>
                <c:pt idx="6">
                  <c:v>NHS England Midlands and East (East)</c:v>
                </c:pt>
                <c:pt idx="7">
                  <c:v>NHS England Midlands and East (Central Midlands)</c:v>
                </c:pt>
                <c:pt idx="8">
                  <c:v>NHS England Midlands and East (West Midlands)</c:v>
                </c:pt>
                <c:pt idx="9">
                  <c:v>NHS England South (South Central)</c:v>
                </c:pt>
                <c:pt idx="10">
                  <c:v>NHS England Midlands and East (North Midlands)</c:v>
                </c:pt>
                <c:pt idx="11">
                  <c:v>NHS England South (South East)</c:v>
                </c:pt>
                <c:pt idx="12">
                  <c:v>NHS England North (Yorkshire and Humber)</c:v>
                </c:pt>
                <c:pt idx="13">
                  <c:v>NHS England London</c:v>
                </c:pt>
              </c:strCache>
            </c:strRef>
          </c:cat>
          <c:val>
            <c:numRef>
              <c:f>'NHS England Loc Off-data'!$C$7:$C$20</c:f>
              <c:numCache>
                <c:formatCode>General</c:formatCode>
                <c:ptCount val="14"/>
                <c:pt idx="0">
                  <c:v>5</c:v>
                </c:pt>
                <c:pt idx="1">
                  <c:v>6</c:v>
                </c:pt>
                <c:pt idx="2">
                  <c:v>7</c:v>
                </c:pt>
                <c:pt idx="3">
                  <c:v>9</c:v>
                </c:pt>
                <c:pt idx="4">
                  <c:v>9</c:v>
                </c:pt>
                <c:pt idx="5">
                  <c:v>10</c:v>
                </c:pt>
                <c:pt idx="6">
                  <c:v>11</c:v>
                </c:pt>
                <c:pt idx="7">
                  <c:v>13</c:v>
                </c:pt>
                <c:pt idx="8">
                  <c:v>13</c:v>
                </c:pt>
                <c:pt idx="9">
                  <c:v>13</c:v>
                </c:pt>
                <c:pt idx="10">
                  <c:v>16</c:v>
                </c:pt>
                <c:pt idx="11">
                  <c:v>20</c:v>
                </c:pt>
                <c:pt idx="12">
                  <c:v>20</c:v>
                </c:pt>
                <c:pt idx="13">
                  <c:v>31</c:v>
                </c:pt>
              </c:numCache>
            </c:numRef>
          </c:val>
        </c:ser>
        <c:ser>
          <c:idx val="1"/>
          <c:order val="1"/>
          <c:tx>
            <c:strRef>
              <c:f>'NHS England Loc Off-data'!$D$6</c:f>
              <c:strCache>
                <c:ptCount val="1"/>
                <c:pt idx="0">
                  <c:v>No. CCGs who have not met target </c:v>
                </c:pt>
              </c:strCache>
            </c:strRef>
          </c:tx>
          <c:spPr>
            <a:solidFill>
              <a:srgbClr val="FF0000"/>
            </a:solidFill>
            <a:ln>
              <a:solidFill>
                <a:schemeClr val="tx1"/>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'NHS England Loc Off-data'!$B$7:$B$20</c:f>
              <c:strCache>
                <c:ptCount val="14"/>
                <c:pt idx="0">
                  <c:v>NHS England North (Cumbria and North East)</c:v>
                </c:pt>
                <c:pt idx="1">
                  <c:v>NHS England North (Lancashire)</c:v>
                </c:pt>
                <c:pt idx="2">
                  <c:v>NHS England South (South West)</c:v>
                </c:pt>
                <c:pt idx="3">
                  <c:v>NHS England South (Wessex)</c:v>
                </c:pt>
                <c:pt idx="4">
                  <c:v>NHS England North (Cheshire and Merseyside)</c:v>
                </c:pt>
                <c:pt idx="5">
                  <c:v>NHS England North (Greater Manchester)</c:v>
                </c:pt>
                <c:pt idx="6">
                  <c:v>NHS England Midlands and East (East)</c:v>
                </c:pt>
                <c:pt idx="7">
                  <c:v>NHS England Midlands and East (Central Midlands)</c:v>
                </c:pt>
                <c:pt idx="8">
                  <c:v>NHS England Midlands and East (West Midlands)</c:v>
                </c:pt>
                <c:pt idx="9">
                  <c:v>NHS England South (South Central)</c:v>
                </c:pt>
                <c:pt idx="10">
                  <c:v>NHS England Midlands and East (North Midlands)</c:v>
                </c:pt>
                <c:pt idx="11">
                  <c:v>NHS England South (South East)</c:v>
                </c:pt>
                <c:pt idx="12">
                  <c:v>NHS England North (Yorkshire and Humber)</c:v>
                </c:pt>
                <c:pt idx="13">
                  <c:v>NHS England London</c:v>
                </c:pt>
              </c:strCache>
            </c:strRef>
          </c:cat>
          <c:val>
            <c:numRef>
              <c:f>'NHS England Loc Off-data'!$D$7:$D$20</c:f>
              <c:numCache>
                <c:formatCode>General</c:formatCode>
                <c:ptCount val="14"/>
                <c:pt idx="0">
                  <c:v>6</c:v>
                </c:pt>
                <c:pt idx="1">
                  <c:v>2</c:v>
                </c:pt>
                <c:pt idx="4">
                  <c:v>3</c:v>
                </c:pt>
                <c:pt idx="5">
                  <c:v>2</c:v>
                </c:pt>
                <c:pt idx="6">
                  <c:v>4</c:v>
                </c:pt>
                <c:pt idx="7">
                  <c:v>1</c:v>
                </c:pt>
                <c:pt idx="8">
                  <c:v>1</c:v>
                </c:pt>
                <c:pt idx="9">
                  <c:v>1</c:v>
                </c:pt>
                <c:pt idx="10">
                  <c:v>2</c:v>
                </c:pt>
                <c:pt idx="12">
                  <c:v>3</c:v>
                </c:pt>
                <c:pt idx="13">
                  <c:v>1</c:v>
                </c:pt>
              </c:numCache>
            </c:numRef>
          </c:val>
        </c:ser>
        <c:dLbls>
          <c:showLegendKey val="0"/>
          <c:showVal val="1"/>
          <c:showCatName val="0"/>
          <c:showSerName val="0"/>
          <c:showPercent val="0"/>
          <c:showBubbleSize val="0"/>
        </c:dLbls>
        <c:gapWidth val="40"/>
        <c:overlap val="100"/>
        <c:axId val="30795264"/>
        <c:axId val="30796800"/>
      </c:barChart>
      <c:catAx>
        <c:axId val="30795264"/>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en-US"/>
          </a:p>
        </c:txPr>
        <c:crossAx val="30796800"/>
        <c:crosses val="autoZero"/>
        <c:auto val="1"/>
        <c:lblAlgn val="ctr"/>
        <c:lblOffset val="100"/>
        <c:noMultiLvlLbl val="0"/>
      </c:catAx>
      <c:valAx>
        <c:axId val="30796800"/>
        <c:scaling>
          <c:orientation val="minMax"/>
        </c:scaling>
        <c:delete val="1"/>
        <c:axPos val="l"/>
        <c:numFmt formatCode="General" sourceLinked="1"/>
        <c:majorTickMark val="out"/>
        <c:minorTickMark val="none"/>
        <c:tickLblPos val="nextTo"/>
        <c:crossAx val="30795264"/>
        <c:crosses val="autoZero"/>
        <c:crossBetween val="between"/>
      </c:valAx>
    </c:plotArea>
    <c:legend>
      <c:legendPos val="t"/>
      <c:layout>
        <c:manualLayout>
          <c:xMode val="edge"/>
          <c:yMode val="edge"/>
          <c:x val="0.27466899127946348"/>
          <c:y val="0.18182906383001482"/>
          <c:w val="0.44569749570219003"/>
          <c:h val="5.6509132140320932E-2"/>
        </c:manualLayout>
      </c:layout>
      <c:overlay val="0"/>
      <c:txPr>
        <a:bodyPr/>
        <a:lstStyle/>
        <a:p>
          <a:pPr>
            <a:defRPr sz="800" b="1">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100">
                <a:latin typeface="Arial" pitchFamily="34" charset="0"/>
                <a:cs typeface="Arial" pitchFamily="34" charset="0"/>
              </a:rPr>
              <a:t>Co-amoxiclav, Cephalosporins &amp; Quinolones</a:t>
            </a:r>
          </a:p>
          <a:p>
            <a:pPr>
              <a:defRPr/>
            </a:pPr>
            <a:r>
              <a:rPr lang="en-GB" sz="1100">
                <a:latin typeface="Arial" pitchFamily="34" charset="0"/>
                <a:cs typeface="Arial" pitchFamily="34" charset="0"/>
              </a:rPr>
              <a:t> (12 months to</a:t>
            </a:r>
            <a:r>
              <a:rPr lang="en-GB" sz="1100" baseline="0">
                <a:latin typeface="Arial" pitchFamily="34" charset="0"/>
                <a:cs typeface="Arial" pitchFamily="34" charset="0"/>
              </a:rPr>
              <a:t> March </a:t>
            </a:r>
            <a:r>
              <a:rPr lang="en-GB" sz="1100">
                <a:latin typeface="Arial" pitchFamily="34" charset="0"/>
                <a:cs typeface="Arial" pitchFamily="34" charset="0"/>
              </a:rPr>
              <a:t>2017)</a:t>
            </a:r>
            <a:r>
              <a:rPr lang="en-GB" sz="1100" baseline="0">
                <a:latin typeface="Arial" pitchFamily="34" charset="0"/>
                <a:cs typeface="Arial" pitchFamily="34" charset="0"/>
              </a:rPr>
              <a:t> </a:t>
            </a:r>
            <a:endParaRPr lang="en-GB" sz="1100">
              <a:latin typeface="Arial" pitchFamily="34" charset="0"/>
              <a:cs typeface="Arial" pitchFamily="34" charset="0"/>
            </a:endParaRPr>
          </a:p>
        </c:rich>
      </c:tx>
      <c:layout/>
      <c:overlay val="0"/>
    </c:title>
    <c:autoTitleDeleted val="0"/>
    <c:plotArea>
      <c:layout/>
      <c:barChart>
        <c:barDir val="col"/>
        <c:grouping val="stacked"/>
        <c:varyColors val="0"/>
        <c:ser>
          <c:idx val="0"/>
          <c:order val="0"/>
          <c:tx>
            <c:strRef>
              <c:f>'NHS England Loc Off-data'!$C$28</c:f>
              <c:strCache>
                <c:ptCount val="1"/>
                <c:pt idx="0">
                  <c:v>No. CCGs who have met target </c:v>
                </c:pt>
              </c:strCache>
            </c:strRef>
          </c:tx>
          <c:spPr>
            <a:solidFill>
              <a:srgbClr val="92D050"/>
            </a:solidFill>
            <a:ln>
              <a:solidFill>
                <a:schemeClr val="tx1"/>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'NHS England Loc Off-data'!$B$29:$B$42</c:f>
              <c:strCache>
                <c:ptCount val="14"/>
                <c:pt idx="0">
                  <c:v>NHS England South (South West)</c:v>
                </c:pt>
                <c:pt idx="1">
                  <c:v>NHS England North (Lancashire)</c:v>
                </c:pt>
                <c:pt idx="2">
                  <c:v>NHS England South (Wessex)</c:v>
                </c:pt>
                <c:pt idx="3">
                  <c:v>NHS England Midlands and East (East)</c:v>
                </c:pt>
                <c:pt idx="4">
                  <c:v>NHS England North (Cumbria and North East)</c:v>
                </c:pt>
                <c:pt idx="5">
                  <c:v>NHS England North (Cheshire and Merseyside)</c:v>
                </c:pt>
                <c:pt idx="6">
                  <c:v>NHS England North (Greater Manchester)</c:v>
                </c:pt>
                <c:pt idx="7">
                  <c:v>NHS England Midlands and East (Central Midlands)</c:v>
                </c:pt>
                <c:pt idx="8">
                  <c:v>NHS England Midlands and East (West Midlands)</c:v>
                </c:pt>
                <c:pt idx="9">
                  <c:v>NHS England South (South East)</c:v>
                </c:pt>
                <c:pt idx="10">
                  <c:v>NHS England South (South Central)</c:v>
                </c:pt>
                <c:pt idx="11">
                  <c:v>NHS England Midlands and East (North Midlands)</c:v>
                </c:pt>
                <c:pt idx="12">
                  <c:v>NHS England London</c:v>
                </c:pt>
                <c:pt idx="13">
                  <c:v>NHS England North (Yorkshire and Humber)</c:v>
                </c:pt>
              </c:strCache>
            </c:strRef>
          </c:cat>
          <c:val>
            <c:numRef>
              <c:f>'NHS England Loc Off-data'!$C$29:$C$42</c:f>
              <c:numCache>
                <c:formatCode>General</c:formatCode>
                <c:ptCount val="14"/>
                <c:pt idx="0">
                  <c:v>5</c:v>
                </c:pt>
                <c:pt idx="1">
                  <c:v>6</c:v>
                </c:pt>
                <c:pt idx="2">
                  <c:v>8</c:v>
                </c:pt>
                <c:pt idx="3">
                  <c:v>10</c:v>
                </c:pt>
                <c:pt idx="4">
                  <c:v>11</c:v>
                </c:pt>
                <c:pt idx="5">
                  <c:v>11</c:v>
                </c:pt>
                <c:pt idx="6">
                  <c:v>11</c:v>
                </c:pt>
                <c:pt idx="7">
                  <c:v>11</c:v>
                </c:pt>
                <c:pt idx="8">
                  <c:v>13</c:v>
                </c:pt>
                <c:pt idx="9">
                  <c:v>13</c:v>
                </c:pt>
                <c:pt idx="10">
                  <c:v>14</c:v>
                </c:pt>
                <c:pt idx="11">
                  <c:v>18</c:v>
                </c:pt>
                <c:pt idx="12">
                  <c:v>20</c:v>
                </c:pt>
                <c:pt idx="13">
                  <c:v>23</c:v>
                </c:pt>
              </c:numCache>
            </c:numRef>
          </c:val>
        </c:ser>
        <c:ser>
          <c:idx val="1"/>
          <c:order val="1"/>
          <c:tx>
            <c:strRef>
              <c:f>'NHS England Loc Off-data'!$D$28</c:f>
              <c:strCache>
                <c:ptCount val="1"/>
                <c:pt idx="0">
                  <c:v>No. CCGs who have not met target </c:v>
                </c:pt>
              </c:strCache>
            </c:strRef>
          </c:tx>
          <c:spPr>
            <a:solidFill>
              <a:srgbClr val="FF0000"/>
            </a:solidFill>
            <a:ln>
              <a:solidFill>
                <a:schemeClr val="tx1"/>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'NHS England Loc Off-data'!$B$29:$B$42</c:f>
              <c:strCache>
                <c:ptCount val="14"/>
                <c:pt idx="0">
                  <c:v>NHS England South (South West)</c:v>
                </c:pt>
                <c:pt idx="1">
                  <c:v>NHS England North (Lancashire)</c:v>
                </c:pt>
                <c:pt idx="2">
                  <c:v>NHS England South (Wessex)</c:v>
                </c:pt>
                <c:pt idx="3">
                  <c:v>NHS England Midlands and East (East)</c:v>
                </c:pt>
                <c:pt idx="4">
                  <c:v>NHS England North (Cumbria and North East)</c:v>
                </c:pt>
                <c:pt idx="5">
                  <c:v>NHS England North (Cheshire and Merseyside)</c:v>
                </c:pt>
                <c:pt idx="6">
                  <c:v>NHS England North (Greater Manchester)</c:v>
                </c:pt>
                <c:pt idx="7">
                  <c:v>NHS England Midlands and East (Central Midlands)</c:v>
                </c:pt>
                <c:pt idx="8">
                  <c:v>NHS England Midlands and East (West Midlands)</c:v>
                </c:pt>
                <c:pt idx="9">
                  <c:v>NHS England South (South East)</c:v>
                </c:pt>
                <c:pt idx="10">
                  <c:v>NHS England South (South Central)</c:v>
                </c:pt>
                <c:pt idx="11">
                  <c:v>NHS England Midlands and East (North Midlands)</c:v>
                </c:pt>
                <c:pt idx="12">
                  <c:v>NHS England London</c:v>
                </c:pt>
                <c:pt idx="13">
                  <c:v>NHS England North (Yorkshire and Humber)</c:v>
                </c:pt>
              </c:strCache>
            </c:strRef>
          </c:cat>
          <c:val>
            <c:numRef>
              <c:f>'NHS England Loc Off-data'!$D$29:$D$42</c:f>
              <c:numCache>
                <c:formatCode>General</c:formatCode>
                <c:ptCount val="14"/>
                <c:pt idx="0">
                  <c:v>2</c:v>
                </c:pt>
                <c:pt idx="1">
                  <c:v>2</c:v>
                </c:pt>
                <c:pt idx="2">
                  <c:v>1</c:v>
                </c:pt>
                <c:pt idx="3">
                  <c:v>5</c:v>
                </c:pt>
                <c:pt idx="5">
                  <c:v>1</c:v>
                </c:pt>
                <c:pt idx="6">
                  <c:v>1</c:v>
                </c:pt>
                <c:pt idx="7">
                  <c:v>3</c:v>
                </c:pt>
                <c:pt idx="8">
                  <c:v>1</c:v>
                </c:pt>
                <c:pt idx="9">
                  <c:v>7</c:v>
                </c:pt>
                <c:pt idx="12">
                  <c:v>12</c:v>
                </c:pt>
              </c:numCache>
            </c:numRef>
          </c:val>
        </c:ser>
        <c:dLbls>
          <c:showLegendKey val="0"/>
          <c:showVal val="1"/>
          <c:showCatName val="0"/>
          <c:showSerName val="0"/>
          <c:showPercent val="0"/>
          <c:showBubbleSize val="0"/>
        </c:dLbls>
        <c:gapWidth val="40"/>
        <c:overlap val="100"/>
        <c:axId val="30958336"/>
        <c:axId val="30959872"/>
      </c:barChart>
      <c:catAx>
        <c:axId val="30958336"/>
        <c:scaling>
          <c:orientation val="minMax"/>
        </c:scaling>
        <c:delete val="0"/>
        <c:axPos val="b"/>
        <c:majorTickMark val="none"/>
        <c:minorTickMark val="none"/>
        <c:tickLblPos val="nextTo"/>
        <c:txPr>
          <a:bodyPr rot="5400000" vert="horz"/>
          <a:lstStyle/>
          <a:p>
            <a:pPr>
              <a:defRPr sz="700">
                <a:latin typeface="Arial" pitchFamily="34" charset="0"/>
                <a:cs typeface="Arial" pitchFamily="34" charset="0"/>
              </a:defRPr>
            </a:pPr>
            <a:endParaRPr lang="en-US"/>
          </a:p>
        </c:txPr>
        <c:crossAx val="30959872"/>
        <c:crosses val="autoZero"/>
        <c:auto val="1"/>
        <c:lblAlgn val="ctr"/>
        <c:lblOffset val="100"/>
        <c:noMultiLvlLbl val="0"/>
      </c:catAx>
      <c:valAx>
        <c:axId val="30959872"/>
        <c:scaling>
          <c:orientation val="minMax"/>
        </c:scaling>
        <c:delete val="1"/>
        <c:axPos val="l"/>
        <c:numFmt formatCode="General" sourceLinked="1"/>
        <c:majorTickMark val="out"/>
        <c:minorTickMark val="none"/>
        <c:tickLblPos val="nextTo"/>
        <c:crossAx val="30958336"/>
        <c:crosses val="autoZero"/>
        <c:crossBetween val="between"/>
      </c:valAx>
    </c:plotArea>
    <c:legend>
      <c:legendPos val="t"/>
      <c:layout>
        <c:manualLayout>
          <c:xMode val="edge"/>
          <c:yMode val="edge"/>
          <c:x val="0.28879761255395797"/>
          <c:y val="0.18036587097809401"/>
          <c:w val="0.42240477489208406"/>
          <c:h val="6.6157006544748084E-2"/>
        </c:manualLayout>
      </c:layout>
      <c:overlay val="0"/>
      <c:txPr>
        <a:bodyPr/>
        <a:lstStyle/>
        <a:p>
          <a:pPr>
            <a:defRPr sz="800" b="1">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GB" sz="1100">
                <a:latin typeface="Arial" pitchFamily="34" charset="0"/>
                <a:cs typeface="Arial" pitchFamily="34" charset="0"/>
              </a:rPr>
              <a:t>Antibacterial</a:t>
            </a:r>
            <a:r>
              <a:rPr lang="en-GB" sz="1100" baseline="0">
                <a:latin typeface="Arial" pitchFamily="34" charset="0"/>
                <a:cs typeface="Arial" pitchFamily="34" charset="0"/>
              </a:rPr>
              <a:t> items / STAR PU </a:t>
            </a:r>
          </a:p>
          <a:p>
            <a:pPr>
              <a:defRPr sz="1100"/>
            </a:pPr>
            <a:r>
              <a:rPr lang="en-GB" sz="1100" baseline="0">
                <a:latin typeface="Arial" pitchFamily="34" charset="0"/>
                <a:cs typeface="Arial" pitchFamily="34" charset="0"/>
              </a:rPr>
              <a:t>(12 months to March 2017)</a:t>
            </a:r>
            <a:endParaRPr lang="en-GB" sz="1100">
              <a:latin typeface="Arial" pitchFamily="34" charset="0"/>
              <a:cs typeface="Arial" pitchFamily="34" charset="0"/>
            </a:endParaRPr>
          </a:p>
        </c:rich>
      </c:tx>
      <c:layout/>
      <c:overlay val="0"/>
    </c:title>
    <c:autoTitleDeleted val="0"/>
    <c:plotArea>
      <c:layout/>
      <c:barChart>
        <c:barDir val="col"/>
        <c:grouping val="stacked"/>
        <c:varyColors val="0"/>
        <c:ser>
          <c:idx val="0"/>
          <c:order val="0"/>
          <c:tx>
            <c:strRef>
              <c:f>'NHS England Areas-data'!$C$6</c:f>
              <c:strCache>
                <c:ptCount val="1"/>
                <c:pt idx="0">
                  <c:v>No. CCGs who have met target </c:v>
                </c:pt>
              </c:strCache>
            </c:strRef>
          </c:tx>
          <c:spPr>
            <a:solidFill>
              <a:srgbClr val="92D050"/>
            </a:solidFill>
            <a:ln>
              <a:solidFill>
                <a:schemeClr val="tx1"/>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'NHS England Areas-data'!$B$7:$B$33</c:f>
              <c:strCache>
                <c:ptCount val="27"/>
                <c:pt idx="0">
                  <c:v>CUMBRIA,NORTHUMB,TYNE &amp; WEAR</c:v>
                </c:pt>
                <c:pt idx="1">
                  <c:v>DEVON,CORNWALL&amp;ISLES OF SCILLY</c:v>
                </c:pt>
                <c:pt idx="2">
                  <c:v>MERSEYSIDE</c:v>
                </c:pt>
                <c:pt idx="3">
                  <c:v>BATH,GLOS,SWINDON &amp; WILTSHIRE</c:v>
                </c:pt>
                <c:pt idx="4">
                  <c:v>BRISTOL, N SOM, SOM &amp; S GLOS</c:v>
                </c:pt>
                <c:pt idx="5">
                  <c:v>DURHAM, DARLINGTON AND TEES</c:v>
                </c:pt>
                <c:pt idx="6">
                  <c:v>SOUTH YORKSHIRE AND BASSETLAW</c:v>
                </c:pt>
                <c:pt idx="7">
                  <c:v>ESSEX </c:v>
                </c:pt>
                <c:pt idx="8">
                  <c:v>CHESHIRE, WARRINGTON &amp; WIRRAL</c:v>
                </c:pt>
                <c:pt idx="9">
                  <c:v>BIRMINGHAM &amp; THE BLACK COUNTRY</c:v>
                </c:pt>
                <c:pt idx="10">
                  <c:v>LEICESTERSHIRE &amp; LINCOLNSHIRE</c:v>
                </c:pt>
                <c:pt idx="11">
                  <c:v>LANCASHIRE</c:v>
                </c:pt>
                <c:pt idx="12">
                  <c:v>ARDEN,HEREFORDS &amp; WORCESTER</c:v>
                </c:pt>
                <c:pt idx="13">
                  <c:v>HERTFORDSHIRE &amp; SOUTH MIDLANDS</c:v>
                </c:pt>
                <c:pt idx="14">
                  <c:v>EAST ANGLIA</c:v>
                </c:pt>
                <c:pt idx="15">
                  <c:v>SHROPSHIRE AND STAFFORDSHIRE</c:v>
                </c:pt>
                <c:pt idx="16">
                  <c:v>KENT AND MEDWAY</c:v>
                </c:pt>
                <c:pt idx="17">
                  <c:v>NORTH WEST LONDON</c:v>
                </c:pt>
                <c:pt idx="18">
                  <c:v>NORTH YORKSHIRE AND HUMBER</c:v>
                </c:pt>
                <c:pt idx="19">
                  <c:v>WEST YORKSHIRE</c:v>
                </c:pt>
                <c:pt idx="20">
                  <c:v>WESSEX</c:v>
                </c:pt>
                <c:pt idx="21">
                  <c:v>DERBYSHIRE AND NOTTINGHAMSHIRE</c:v>
                </c:pt>
                <c:pt idx="22">
                  <c:v>THAMES VALLEY</c:v>
                </c:pt>
                <c:pt idx="23">
                  <c:v>GREATER MANCHESTER</c:v>
                </c:pt>
                <c:pt idx="24">
                  <c:v>SOUTH LONDON</c:v>
                </c:pt>
                <c:pt idx="25">
                  <c:v>NORTH EAST LONDON</c:v>
                </c:pt>
                <c:pt idx="26">
                  <c:v>SURREY AND SUSSEX</c:v>
                </c:pt>
              </c:strCache>
            </c:strRef>
          </c:cat>
          <c:val>
            <c:numRef>
              <c:f>'NHS England Areas-data'!$C$7:$C$33</c:f>
              <c:numCache>
                <c:formatCode>General</c:formatCode>
                <c:ptCount val="27"/>
                <c:pt idx="0">
                  <c:v>1</c:v>
                </c:pt>
                <c:pt idx="1">
                  <c:v>3</c:v>
                </c:pt>
                <c:pt idx="2">
                  <c:v>3</c:v>
                </c:pt>
                <c:pt idx="3">
                  <c:v>4</c:v>
                </c:pt>
                <c:pt idx="4">
                  <c:v>4</c:v>
                </c:pt>
                <c:pt idx="5">
                  <c:v>4</c:v>
                </c:pt>
                <c:pt idx="6">
                  <c:v>4</c:v>
                </c:pt>
                <c:pt idx="7">
                  <c:v>4</c:v>
                </c:pt>
                <c:pt idx="8">
                  <c:v>6</c:v>
                </c:pt>
                <c:pt idx="9">
                  <c:v>6</c:v>
                </c:pt>
                <c:pt idx="10">
                  <c:v>6</c:v>
                </c:pt>
                <c:pt idx="11">
                  <c:v>6</c:v>
                </c:pt>
                <c:pt idx="12">
                  <c:v>7</c:v>
                </c:pt>
                <c:pt idx="13">
                  <c:v>7</c:v>
                </c:pt>
                <c:pt idx="14">
                  <c:v>7</c:v>
                </c:pt>
                <c:pt idx="15">
                  <c:v>7</c:v>
                </c:pt>
                <c:pt idx="16">
                  <c:v>8</c:v>
                </c:pt>
                <c:pt idx="17">
                  <c:v>8</c:v>
                </c:pt>
                <c:pt idx="18">
                  <c:v>8</c:v>
                </c:pt>
                <c:pt idx="19">
                  <c:v>8</c:v>
                </c:pt>
                <c:pt idx="20">
                  <c:v>9</c:v>
                </c:pt>
                <c:pt idx="21">
                  <c:v>9</c:v>
                </c:pt>
                <c:pt idx="22">
                  <c:v>9</c:v>
                </c:pt>
                <c:pt idx="23">
                  <c:v>10</c:v>
                </c:pt>
                <c:pt idx="24">
                  <c:v>11</c:v>
                </c:pt>
                <c:pt idx="25">
                  <c:v>12</c:v>
                </c:pt>
                <c:pt idx="26">
                  <c:v>12</c:v>
                </c:pt>
              </c:numCache>
            </c:numRef>
          </c:val>
        </c:ser>
        <c:ser>
          <c:idx val="1"/>
          <c:order val="1"/>
          <c:tx>
            <c:strRef>
              <c:f>'NHS England Areas-data'!$D$6</c:f>
              <c:strCache>
                <c:ptCount val="1"/>
                <c:pt idx="0">
                  <c:v>No. CCGs who have not met target </c:v>
                </c:pt>
              </c:strCache>
            </c:strRef>
          </c:tx>
          <c:spPr>
            <a:solidFill>
              <a:srgbClr val="FF0000"/>
            </a:solidFill>
            <a:ln>
              <a:solidFill>
                <a:schemeClr val="tx1"/>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'NHS England Areas-data'!$B$7:$B$33</c:f>
              <c:strCache>
                <c:ptCount val="27"/>
                <c:pt idx="0">
                  <c:v>CUMBRIA,NORTHUMB,TYNE &amp; WEAR</c:v>
                </c:pt>
                <c:pt idx="1">
                  <c:v>DEVON,CORNWALL&amp;ISLES OF SCILLY</c:v>
                </c:pt>
                <c:pt idx="2">
                  <c:v>MERSEYSIDE</c:v>
                </c:pt>
                <c:pt idx="3">
                  <c:v>BATH,GLOS,SWINDON &amp; WILTSHIRE</c:v>
                </c:pt>
                <c:pt idx="4">
                  <c:v>BRISTOL, N SOM, SOM &amp; S GLOS</c:v>
                </c:pt>
                <c:pt idx="5">
                  <c:v>DURHAM, DARLINGTON AND TEES</c:v>
                </c:pt>
                <c:pt idx="6">
                  <c:v>SOUTH YORKSHIRE AND BASSETLAW</c:v>
                </c:pt>
                <c:pt idx="7">
                  <c:v>ESSEX </c:v>
                </c:pt>
                <c:pt idx="8">
                  <c:v>CHESHIRE, WARRINGTON &amp; WIRRAL</c:v>
                </c:pt>
                <c:pt idx="9">
                  <c:v>BIRMINGHAM &amp; THE BLACK COUNTRY</c:v>
                </c:pt>
                <c:pt idx="10">
                  <c:v>LEICESTERSHIRE &amp; LINCOLNSHIRE</c:v>
                </c:pt>
                <c:pt idx="11">
                  <c:v>LANCASHIRE</c:v>
                </c:pt>
                <c:pt idx="12">
                  <c:v>ARDEN,HEREFORDS &amp; WORCESTER</c:v>
                </c:pt>
                <c:pt idx="13">
                  <c:v>HERTFORDSHIRE &amp; SOUTH MIDLANDS</c:v>
                </c:pt>
                <c:pt idx="14">
                  <c:v>EAST ANGLIA</c:v>
                </c:pt>
                <c:pt idx="15">
                  <c:v>SHROPSHIRE AND STAFFORDSHIRE</c:v>
                </c:pt>
                <c:pt idx="16">
                  <c:v>KENT AND MEDWAY</c:v>
                </c:pt>
                <c:pt idx="17">
                  <c:v>NORTH WEST LONDON</c:v>
                </c:pt>
                <c:pt idx="18">
                  <c:v>NORTH YORKSHIRE AND HUMBER</c:v>
                </c:pt>
                <c:pt idx="19">
                  <c:v>WEST YORKSHIRE</c:v>
                </c:pt>
                <c:pt idx="20">
                  <c:v>WESSEX</c:v>
                </c:pt>
                <c:pt idx="21">
                  <c:v>DERBYSHIRE AND NOTTINGHAMSHIRE</c:v>
                </c:pt>
                <c:pt idx="22">
                  <c:v>THAMES VALLEY</c:v>
                </c:pt>
                <c:pt idx="23">
                  <c:v>GREATER MANCHESTER</c:v>
                </c:pt>
                <c:pt idx="24">
                  <c:v>SOUTH LONDON</c:v>
                </c:pt>
                <c:pt idx="25">
                  <c:v>NORTH EAST LONDON</c:v>
                </c:pt>
                <c:pt idx="26">
                  <c:v>SURREY AND SUSSEX</c:v>
                </c:pt>
              </c:strCache>
            </c:strRef>
          </c:cat>
          <c:val>
            <c:numRef>
              <c:f>'NHS England Areas-data'!$D$7:$D$33</c:f>
              <c:numCache>
                <c:formatCode>General</c:formatCode>
                <c:ptCount val="27"/>
                <c:pt idx="0">
                  <c:v>5</c:v>
                </c:pt>
                <c:pt idx="2">
                  <c:v>3</c:v>
                </c:pt>
                <c:pt idx="5">
                  <c:v>1</c:v>
                </c:pt>
                <c:pt idx="6">
                  <c:v>1</c:v>
                </c:pt>
                <c:pt idx="7">
                  <c:v>3</c:v>
                </c:pt>
                <c:pt idx="9">
                  <c:v>1</c:v>
                </c:pt>
                <c:pt idx="10">
                  <c:v>1</c:v>
                </c:pt>
                <c:pt idx="11">
                  <c:v>2</c:v>
                </c:pt>
                <c:pt idx="14">
                  <c:v>1</c:v>
                </c:pt>
                <c:pt idx="15">
                  <c:v>1</c:v>
                </c:pt>
                <c:pt idx="19">
                  <c:v>2</c:v>
                </c:pt>
                <c:pt idx="21">
                  <c:v>1</c:v>
                </c:pt>
                <c:pt idx="22">
                  <c:v>1</c:v>
                </c:pt>
                <c:pt idx="23">
                  <c:v>2</c:v>
                </c:pt>
                <c:pt idx="24">
                  <c:v>1</c:v>
                </c:pt>
              </c:numCache>
            </c:numRef>
          </c:val>
        </c:ser>
        <c:dLbls>
          <c:showLegendKey val="0"/>
          <c:showVal val="1"/>
          <c:showCatName val="0"/>
          <c:showSerName val="0"/>
          <c:showPercent val="0"/>
          <c:showBubbleSize val="0"/>
        </c:dLbls>
        <c:gapWidth val="40"/>
        <c:overlap val="100"/>
        <c:axId val="31386240"/>
        <c:axId val="31388032"/>
      </c:barChart>
      <c:catAx>
        <c:axId val="31386240"/>
        <c:scaling>
          <c:orientation val="minMax"/>
        </c:scaling>
        <c:delete val="0"/>
        <c:axPos val="b"/>
        <c:majorTickMark val="none"/>
        <c:minorTickMark val="none"/>
        <c:tickLblPos val="nextTo"/>
        <c:txPr>
          <a:bodyPr rot="5400000" vert="horz"/>
          <a:lstStyle/>
          <a:p>
            <a:pPr>
              <a:defRPr sz="700">
                <a:latin typeface="Arial" pitchFamily="34" charset="0"/>
                <a:cs typeface="Arial" pitchFamily="34" charset="0"/>
              </a:defRPr>
            </a:pPr>
            <a:endParaRPr lang="en-US"/>
          </a:p>
        </c:txPr>
        <c:crossAx val="31388032"/>
        <c:crosses val="autoZero"/>
        <c:auto val="1"/>
        <c:lblAlgn val="ctr"/>
        <c:lblOffset val="100"/>
        <c:noMultiLvlLbl val="0"/>
      </c:catAx>
      <c:valAx>
        <c:axId val="31388032"/>
        <c:scaling>
          <c:orientation val="minMax"/>
        </c:scaling>
        <c:delete val="1"/>
        <c:axPos val="l"/>
        <c:numFmt formatCode="General" sourceLinked="1"/>
        <c:majorTickMark val="none"/>
        <c:minorTickMark val="none"/>
        <c:tickLblPos val="nextTo"/>
        <c:crossAx val="31386240"/>
        <c:crosses val="autoZero"/>
        <c:crossBetween val="between"/>
      </c:valAx>
    </c:plotArea>
    <c:legend>
      <c:legendPos val="t"/>
      <c:layout>
        <c:manualLayout>
          <c:xMode val="edge"/>
          <c:yMode val="edge"/>
          <c:x val="0.28748561180754983"/>
          <c:y val="0.14575927581425141"/>
          <c:w val="0.4026969267213778"/>
          <c:h val="4.5763814839797884E-2"/>
        </c:manualLayout>
      </c:layout>
      <c:overlay val="0"/>
      <c:txPr>
        <a:bodyPr/>
        <a:lstStyle/>
        <a:p>
          <a:pPr>
            <a:defRPr sz="800" b="1">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100">
                <a:latin typeface="Arial" pitchFamily="34" charset="0"/>
                <a:cs typeface="Arial" pitchFamily="34" charset="0"/>
              </a:rPr>
              <a:t>Co-amoxiclav,</a:t>
            </a:r>
            <a:r>
              <a:rPr lang="en-GB" sz="1100" baseline="0">
                <a:latin typeface="Arial" pitchFamily="34" charset="0"/>
                <a:cs typeface="Arial" pitchFamily="34" charset="0"/>
              </a:rPr>
              <a:t> Cephalosporins &amp; Quinolones  </a:t>
            </a:r>
          </a:p>
          <a:p>
            <a:pPr>
              <a:defRPr/>
            </a:pPr>
            <a:r>
              <a:rPr lang="en-GB" sz="1100" baseline="0">
                <a:latin typeface="Arial" pitchFamily="34" charset="0"/>
                <a:cs typeface="Arial" pitchFamily="34" charset="0"/>
              </a:rPr>
              <a:t>(12 months to March 2017)</a:t>
            </a:r>
            <a:endParaRPr lang="en-GB" sz="1100">
              <a:latin typeface="Arial" pitchFamily="34" charset="0"/>
              <a:cs typeface="Arial" pitchFamily="34" charset="0"/>
            </a:endParaRPr>
          </a:p>
        </c:rich>
      </c:tx>
      <c:layout/>
      <c:overlay val="0"/>
    </c:title>
    <c:autoTitleDeleted val="0"/>
    <c:plotArea>
      <c:layout/>
      <c:barChart>
        <c:barDir val="col"/>
        <c:grouping val="stacked"/>
        <c:varyColors val="0"/>
        <c:ser>
          <c:idx val="0"/>
          <c:order val="0"/>
          <c:tx>
            <c:strRef>
              <c:f>'NHS England Areas-data'!$C$41</c:f>
              <c:strCache>
                <c:ptCount val="1"/>
                <c:pt idx="0">
                  <c:v>No. CCGs who have met target </c:v>
                </c:pt>
              </c:strCache>
            </c:strRef>
          </c:tx>
          <c:spPr>
            <a:solidFill>
              <a:srgbClr val="92D050"/>
            </a:solidFill>
            <a:ln>
              <a:solidFill>
                <a:schemeClr val="tx1"/>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'NHS England Areas-data'!$B$42:$B$68</c:f>
              <c:strCache>
                <c:ptCount val="27"/>
                <c:pt idx="0">
                  <c:v>DEVON,CORNWALL&amp;ISLES OF SCILLY </c:v>
                </c:pt>
                <c:pt idx="1">
                  <c:v>NORTH WEST LONDON </c:v>
                </c:pt>
                <c:pt idx="2">
                  <c:v>BATH,GLOS,SWINDON &amp; WILTSHIRE </c:v>
                </c:pt>
                <c:pt idx="3">
                  <c:v>BRISTOL, N SOM, SOM &amp; S GLOS </c:v>
                </c:pt>
                <c:pt idx="4">
                  <c:v>LEICESTERSHIRE &amp; LINCOLNSHIRE </c:v>
                </c:pt>
                <c:pt idx="5">
                  <c:v>DURHAM, DARLINGTON AND TEES </c:v>
                </c:pt>
                <c:pt idx="6">
                  <c:v>SOUTH YORKSHIRE AND BASSETLAW </c:v>
                </c:pt>
                <c:pt idx="7">
                  <c:v>CHESHIRE, WARRINGTON &amp; WIRRAL </c:v>
                </c:pt>
                <c:pt idx="8">
                  <c:v>ESSEX  </c:v>
                </c:pt>
                <c:pt idx="9">
                  <c:v>EAST ANGLIA </c:v>
                </c:pt>
                <c:pt idx="10">
                  <c:v>CUMBRIA,NORTHUMB,TYNE &amp; WEAR </c:v>
                </c:pt>
                <c:pt idx="11">
                  <c:v>MERSEYSIDE </c:v>
                </c:pt>
                <c:pt idx="12">
                  <c:v>ARDEN,HEREFORDS &amp; WORCESTER </c:v>
                </c:pt>
                <c:pt idx="13">
                  <c:v>KENT AND MEDWAY </c:v>
                </c:pt>
                <c:pt idx="14">
                  <c:v>LANCASHIRE </c:v>
                </c:pt>
                <c:pt idx="15">
                  <c:v>BIRMINGHAM &amp; THE BLACK COUNTRY </c:v>
                </c:pt>
                <c:pt idx="16">
                  <c:v>HERTFORDSHIRE &amp; SOUTH MIDLANDS </c:v>
                </c:pt>
                <c:pt idx="17">
                  <c:v>NORTH EAST LONDON </c:v>
                </c:pt>
                <c:pt idx="18">
                  <c:v>SURREY AND SUSSEX </c:v>
                </c:pt>
                <c:pt idx="19">
                  <c:v>NORTH YORKSHIRE AND HUMBER </c:v>
                </c:pt>
                <c:pt idx="20">
                  <c:v>SHROPSHIRE AND STAFFORDSHIRE </c:v>
                </c:pt>
                <c:pt idx="21">
                  <c:v>WESSEX </c:v>
                </c:pt>
                <c:pt idx="22">
                  <c:v>DERBYSHIRE AND NOTTINGHAMSHIRE </c:v>
                </c:pt>
                <c:pt idx="23">
                  <c:v>THAMES VALLEY </c:v>
                </c:pt>
                <c:pt idx="24">
                  <c:v>WEST YORKSHIRE </c:v>
                </c:pt>
                <c:pt idx="25">
                  <c:v>GREATER MANCHESTER </c:v>
                </c:pt>
                <c:pt idx="26">
                  <c:v>SOUTH LONDON </c:v>
                </c:pt>
              </c:strCache>
            </c:strRef>
          </c:cat>
          <c:val>
            <c:numRef>
              <c:f>'NHS England Areas-data'!$C$42:$C$68</c:f>
              <c:numCache>
                <c:formatCode>General</c:formatCode>
                <c:ptCount val="27"/>
                <c:pt idx="0">
                  <c:v>1</c:v>
                </c:pt>
                <c:pt idx="1">
                  <c:v>2</c:v>
                </c:pt>
                <c:pt idx="2">
                  <c:v>4</c:v>
                </c:pt>
                <c:pt idx="3">
                  <c:v>4</c:v>
                </c:pt>
                <c:pt idx="4">
                  <c:v>4</c:v>
                </c:pt>
                <c:pt idx="5">
                  <c:v>5</c:v>
                </c:pt>
                <c:pt idx="6">
                  <c:v>5</c:v>
                </c:pt>
                <c:pt idx="7">
                  <c:v>5</c:v>
                </c:pt>
                <c:pt idx="8">
                  <c:v>5</c:v>
                </c:pt>
                <c:pt idx="9">
                  <c:v>5</c:v>
                </c:pt>
                <c:pt idx="10">
                  <c:v>6</c:v>
                </c:pt>
                <c:pt idx="11">
                  <c:v>6</c:v>
                </c:pt>
                <c:pt idx="12">
                  <c:v>6</c:v>
                </c:pt>
                <c:pt idx="13">
                  <c:v>6</c:v>
                </c:pt>
                <c:pt idx="14">
                  <c:v>6</c:v>
                </c:pt>
                <c:pt idx="15">
                  <c:v>7</c:v>
                </c:pt>
                <c:pt idx="16">
                  <c:v>7</c:v>
                </c:pt>
                <c:pt idx="17">
                  <c:v>7</c:v>
                </c:pt>
                <c:pt idx="18">
                  <c:v>7</c:v>
                </c:pt>
                <c:pt idx="19">
                  <c:v>8</c:v>
                </c:pt>
                <c:pt idx="20">
                  <c:v>8</c:v>
                </c:pt>
                <c:pt idx="21">
                  <c:v>8</c:v>
                </c:pt>
                <c:pt idx="22">
                  <c:v>10</c:v>
                </c:pt>
                <c:pt idx="23">
                  <c:v>10</c:v>
                </c:pt>
                <c:pt idx="24">
                  <c:v>10</c:v>
                </c:pt>
                <c:pt idx="25">
                  <c:v>11</c:v>
                </c:pt>
                <c:pt idx="26">
                  <c:v>11</c:v>
                </c:pt>
              </c:numCache>
            </c:numRef>
          </c:val>
        </c:ser>
        <c:ser>
          <c:idx val="1"/>
          <c:order val="1"/>
          <c:tx>
            <c:strRef>
              <c:f>'NHS England Areas-data'!$D$41</c:f>
              <c:strCache>
                <c:ptCount val="1"/>
                <c:pt idx="0">
                  <c:v>No. CCGs who have not met target </c:v>
                </c:pt>
              </c:strCache>
            </c:strRef>
          </c:tx>
          <c:spPr>
            <a:solidFill>
              <a:srgbClr val="FF0000"/>
            </a:solidFill>
            <a:ln>
              <a:solidFill>
                <a:schemeClr val="tx1"/>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'NHS England Areas-data'!$B$42:$B$68</c:f>
              <c:strCache>
                <c:ptCount val="27"/>
                <c:pt idx="0">
                  <c:v>DEVON,CORNWALL&amp;ISLES OF SCILLY </c:v>
                </c:pt>
                <c:pt idx="1">
                  <c:v>NORTH WEST LONDON </c:v>
                </c:pt>
                <c:pt idx="2">
                  <c:v>BATH,GLOS,SWINDON &amp; WILTSHIRE </c:v>
                </c:pt>
                <c:pt idx="3">
                  <c:v>BRISTOL, N SOM, SOM &amp; S GLOS </c:v>
                </c:pt>
                <c:pt idx="4">
                  <c:v>LEICESTERSHIRE &amp; LINCOLNSHIRE </c:v>
                </c:pt>
                <c:pt idx="5">
                  <c:v>DURHAM, DARLINGTON AND TEES </c:v>
                </c:pt>
                <c:pt idx="6">
                  <c:v>SOUTH YORKSHIRE AND BASSETLAW </c:v>
                </c:pt>
                <c:pt idx="7">
                  <c:v>CHESHIRE, WARRINGTON &amp; WIRRAL </c:v>
                </c:pt>
                <c:pt idx="8">
                  <c:v>ESSEX  </c:v>
                </c:pt>
                <c:pt idx="9">
                  <c:v>EAST ANGLIA </c:v>
                </c:pt>
                <c:pt idx="10">
                  <c:v>CUMBRIA,NORTHUMB,TYNE &amp; WEAR </c:v>
                </c:pt>
                <c:pt idx="11">
                  <c:v>MERSEYSIDE </c:v>
                </c:pt>
                <c:pt idx="12">
                  <c:v>ARDEN,HEREFORDS &amp; WORCESTER </c:v>
                </c:pt>
                <c:pt idx="13">
                  <c:v>KENT AND MEDWAY </c:v>
                </c:pt>
                <c:pt idx="14">
                  <c:v>LANCASHIRE </c:v>
                </c:pt>
                <c:pt idx="15">
                  <c:v>BIRMINGHAM &amp; THE BLACK COUNTRY </c:v>
                </c:pt>
                <c:pt idx="16">
                  <c:v>HERTFORDSHIRE &amp; SOUTH MIDLANDS </c:v>
                </c:pt>
                <c:pt idx="17">
                  <c:v>NORTH EAST LONDON </c:v>
                </c:pt>
                <c:pt idx="18">
                  <c:v>SURREY AND SUSSEX </c:v>
                </c:pt>
                <c:pt idx="19">
                  <c:v>NORTH YORKSHIRE AND HUMBER </c:v>
                </c:pt>
                <c:pt idx="20">
                  <c:v>SHROPSHIRE AND STAFFORDSHIRE </c:v>
                </c:pt>
                <c:pt idx="21">
                  <c:v>WESSEX </c:v>
                </c:pt>
                <c:pt idx="22">
                  <c:v>DERBYSHIRE AND NOTTINGHAMSHIRE </c:v>
                </c:pt>
                <c:pt idx="23">
                  <c:v>THAMES VALLEY </c:v>
                </c:pt>
                <c:pt idx="24">
                  <c:v>WEST YORKSHIRE </c:v>
                </c:pt>
                <c:pt idx="25">
                  <c:v>GREATER MANCHESTER </c:v>
                </c:pt>
                <c:pt idx="26">
                  <c:v>SOUTH LONDON </c:v>
                </c:pt>
              </c:strCache>
            </c:strRef>
          </c:cat>
          <c:val>
            <c:numRef>
              <c:f>'NHS England Areas-data'!$D$42:$D$68</c:f>
              <c:numCache>
                <c:formatCode>General</c:formatCode>
                <c:ptCount val="27"/>
                <c:pt idx="0">
                  <c:v>2</c:v>
                </c:pt>
                <c:pt idx="1">
                  <c:v>6</c:v>
                </c:pt>
                <c:pt idx="4">
                  <c:v>3</c:v>
                </c:pt>
                <c:pt idx="7">
                  <c:v>1</c:v>
                </c:pt>
                <c:pt idx="8">
                  <c:v>2</c:v>
                </c:pt>
                <c:pt idx="9">
                  <c:v>3</c:v>
                </c:pt>
                <c:pt idx="12">
                  <c:v>1</c:v>
                </c:pt>
                <c:pt idx="13">
                  <c:v>2</c:v>
                </c:pt>
                <c:pt idx="14">
                  <c:v>2</c:v>
                </c:pt>
                <c:pt idx="17">
                  <c:v>5</c:v>
                </c:pt>
                <c:pt idx="18">
                  <c:v>5</c:v>
                </c:pt>
                <c:pt idx="21">
                  <c:v>1</c:v>
                </c:pt>
                <c:pt idx="25">
                  <c:v>1</c:v>
                </c:pt>
                <c:pt idx="26">
                  <c:v>1</c:v>
                </c:pt>
              </c:numCache>
            </c:numRef>
          </c:val>
        </c:ser>
        <c:dLbls>
          <c:showLegendKey val="0"/>
          <c:showVal val="1"/>
          <c:showCatName val="0"/>
          <c:showSerName val="0"/>
          <c:showPercent val="0"/>
          <c:showBubbleSize val="0"/>
        </c:dLbls>
        <c:gapWidth val="40"/>
        <c:overlap val="100"/>
        <c:axId val="31795072"/>
        <c:axId val="31796608"/>
      </c:barChart>
      <c:catAx>
        <c:axId val="31795072"/>
        <c:scaling>
          <c:orientation val="minMax"/>
        </c:scaling>
        <c:delete val="0"/>
        <c:axPos val="b"/>
        <c:majorTickMark val="none"/>
        <c:minorTickMark val="none"/>
        <c:tickLblPos val="nextTo"/>
        <c:txPr>
          <a:bodyPr rot="5400000" vert="horz"/>
          <a:lstStyle/>
          <a:p>
            <a:pPr>
              <a:defRPr sz="700">
                <a:latin typeface="Arial" pitchFamily="34" charset="0"/>
                <a:cs typeface="Arial" pitchFamily="34" charset="0"/>
              </a:defRPr>
            </a:pPr>
            <a:endParaRPr lang="en-US"/>
          </a:p>
        </c:txPr>
        <c:crossAx val="31796608"/>
        <c:crosses val="autoZero"/>
        <c:auto val="1"/>
        <c:lblAlgn val="ctr"/>
        <c:lblOffset val="100"/>
        <c:noMultiLvlLbl val="0"/>
      </c:catAx>
      <c:valAx>
        <c:axId val="31796608"/>
        <c:scaling>
          <c:orientation val="minMax"/>
        </c:scaling>
        <c:delete val="1"/>
        <c:axPos val="l"/>
        <c:numFmt formatCode="General" sourceLinked="1"/>
        <c:majorTickMark val="none"/>
        <c:minorTickMark val="none"/>
        <c:tickLblPos val="nextTo"/>
        <c:crossAx val="31795072"/>
        <c:crosses val="autoZero"/>
        <c:crossBetween val="between"/>
      </c:valAx>
    </c:plotArea>
    <c:legend>
      <c:legendPos val="t"/>
      <c:layout>
        <c:manualLayout>
          <c:xMode val="edge"/>
          <c:yMode val="edge"/>
          <c:x val="0.3110236666272484"/>
          <c:y val="0.14289604179200815"/>
          <c:w val="0.40372503786173947"/>
          <c:h val="4.6167053924453021E-2"/>
        </c:manualLayout>
      </c:layout>
      <c:overlay val="0"/>
      <c:txPr>
        <a:bodyPr/>
        <a:lstStyle/>
        <a:p>
          <a:pPr>
            <a:defRPr sz="800" b="1">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1400" b="1" i="0" u="none" strike="noStrike" baseline="0">
                <a:solidFill>
                  <a:srgbClr val="000000"/>
                </a:solidFill>
                <a:latin typeface="Arial"/>
                <a:ea typeface="Arial"/>
                <a:cs typeface="Arial"/>
              </a:defRPr>
            </a:pPr>
            <a:r>
              <a:rPr lang="en-GB" sz="1400"/>
              <a:t>CCGs</a:t>
            </a:r>
            <a:r>
              <a:rPr lang="en-GB" sz="1400" baseline="0"/>
              <a:t> in ENGLAND</a:t>
            </a:r>
            <a:r>
              <a:rPr lang="en-GB" sz="1400"/>
              <a:t>: Antibacterial items/STAR PU</a:t>
            </a:r>
          </a:p>
        </c:rich>
      </c:tx>
      <c:layout>
        <c:manualLayout>
          <c:xMode val="edge"/>
          <c:yMode val="edge"/>
          <c:x val="0.34130580179768222"/>
          <c:y val="1.2161690693790922E-2"/>
        </c:manualLayout>
      </c:layout>
      <c:overlay val="0"/>
      <c:spPr>
        <a:noFill/>
        <a:ln w="25400">
          <a:noFill/>
        </a:ln>
      </c:spPr>
    </c:title>
    <c:autoTitleDeleted val="0"/>
    <c:plotArea>
      <c:layout>
        <c:manualLayout>
          <c:layoutTarget val="inner"/>
          <c:xMode val="edge"/>
          <c:yMode val="edge"/>
          <c:x val="8.2249414944819035E-2"/>
          <c:y val="6.2410948315130617E-2"/>
          <c:w val="0.91703420532220459"/>
          <c:h val="0.86038888065832186"/>
        </c:manualLayout>
      </c:layout>
      <c:lineChart>
        <c:grouping val="standard"/>
        <c:varyColors val="0"/>
        <c:ser>
          <c:idx val="0"/>
          <c:order val="0"/>
          <c:tx>
            <c:strRef>
              <c:f>'CCG Data-antibstarpu'!$D$3</c:f>
              <c:strCache>
                <c:ptCount val="1"/>
                <c:pt idx="0">
                  <c:v>AIREDALE, WHARFEDALE AND CRAVEN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Data-antibstarpu'!$H$3:$T$3</c:f>
              <c:numCache>
                <c:formatCode>#,##0.000</c:formatCode>
                <c:ptCount val="13"/>
                <c:pt idx="0">
                  <c:v>1.0509999999999999</c:v>
                </c:pt>
                <c:pt idx="1">
                  <c:v>1.0469999999999999</c:v>
                </c:pt>
                <c:pt idx="2" formatCode="0.000">
                  <c:v>1.046</c:v>
                </c:pt>
                <c:pt idx="3" formatCode="0.000">
                  <c:v>1.038</c:v>
                </c:pt>
                <c:pt idx="4" formatCode="0.000">
                  <c:v>1.032</c:v>
                </c:pt>
                <c:pt idx="5" formatCode="0.000">
                  <c:v>1.036</c:v>
                </c:pt>
                <c:pt idx="6" formatCode="0.000">
                  <c:v>1.034</c:v>
                </c:pt>
                <c:pt idx="7" formatCode="0.000">
                  <c:v>1.0309999999999999</c:v>
                </c:pt>
                <c:pt idx="8" formatCode="0.000">
                  <c:v>1.0369999999999999</c:v>
                </c:pt>
                <c:pt idx="9" formatCode="0.000">
                  <c:v>1.0429999999999999</c:v>
                </c:pt>
                <c:pt idx="10" formatCode="0.000">
                  <c:v>1.044</c:v>
                </c:pt>
                <c:pt idx="11" formatCode="0.000">
                  <c:v>1.0369999999999999</c:v>
                </c:pt>
                <c:pt idx="12" formatCode="General">
                  <c:v>1.036</c:v>
                </c:pt>
              </c:numCache>
            </c:numRef>
          </c:val>
          <c:smooth val="1"/>
        </c:ser>
        <c:ser>
          <c:idx val="1"/>
          <c:order val="1"/>
          <c:tx>
            <c:strRef>
              <c:f>'CCG Data-antibstarpu'!$D$4</c:f>
              <c:strCache>
                <c:ptCount val="1"/>
                <c:pt idx="0">
                  <c:v>ASHFORD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Data-antibstarpu'!$H$4:$T$4</c:f>
              <c:numCache>
                <c:formatCode>#,##0.000</c:formatCode>
                <c:ptCount val="13"/>
                <c:pt idx="0">
                  <c:v>1.1919999999999999</c:v>
                </c:pt>
                <c:pt idx="1">
                  <c:v>1.1879999999999999</c:v>
                </c:pt>
                <c:pt idx="2" formatCode="0.000">
                  <c:v>1.1859999999999999</c:v>
                </c:pt>
                <c:pt idx="3" formatCode="0.000">
                  <c:v>1.179</c:v>
                </c:pt>
                <c:pt idx="4" formatCode="0.000">
                  <c:v>1.173</c:v>
                </c:pt>
                <c:pt idx="5" formatCode="0.000">
                  <c:v>1.1779999999999999</c:v>
                </c:pt>
                <c:pt idx="6" formatCode="0.000">
                  <c:v>1.169</c:v>
                </c:pt>
                <c:pt idx="7" formatCode="0.000">
                  <c:v>1.165</c:v>
                </c:pt>
                <c:pt idx="8" formatCode="0.000">
                  <c:v>1.17</c:v>
                </c:pt>
                <c:pt idx="9" formatCode="0.000">
                  <c:v>1.17</c:v>
                </c:pt>
                <c:pt idx="10" formatCode="0.000">
                  <c:v>1.18</c:v>
                </c:pt>
                <c:pt idx="11" formatCode="0.000">
                  <c:v>1.165</c:v>
                </c:pt>
                <c:pt idx="12" formatCode="General">
                  <c:v>1.145</c:v>
                </c:pt>
              </c:numCache>
            </c:numRef>
          </c:val>
          <c:smooth val="0"/>
        </c:ser>
        <c:ser>
          <c:idx val="2"/>
          <c:order val="2"/>
          <c:tx>
            <c:strRef>
              <c:f>'CCG Data-antibstarpu'!$D$5</c:f>
              <c:strCache>
                <c:ptCount val="1"/>
                <c:pt idx="0">
                  <c:v>AYLESBURY VALE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Data-antibstarpu'!$H$5:$T$5</c:f>
              <c:numCache>
                <c:formatCode>#,##0.000</c:formatCode>
                <c:ptCount val="13"/>
                <c:pt idx="0">
                  <c:v>1.079</c:v>
                </c:pt>
                <c:pt idx="1">
                  <c:v>1.079</c:v>
                </c:pt>
                <c:pt idx="2" formatCode="0.000">
                  <c:v>1.079</c:v>
                </c:pt>
                <c:pt idx="3" formatCode="0.000">
                  <c:v>1.0720000000000001</c:v>
                </c:pt>
                <c:pt idx="4" formatCode="0.000">
                  <c:v>1.0660000000000001</c:v>
                </c:pt>
                <c:pt idx="5" formatCode="0.000">
                  <c:v>1.07</c:v>
                </c:pt>
                <c:pt idx="6" formatCode="0.000">
                  <c:v>1.0629999999999999</c:v>
                </c:pt>
                <c:pt idx="7" formatCode="0.000">
                  <c:v>1.0589999999999999</c:v>
                </c:pt>
                <c:pt idx="8" formatCode="0.000">
                  <c:v>1.0660000000000001</c:v>
                </c:pt>
                <c:pt idx="9" formatCode="0.000">
                  <c:v>1.0669999999999999</c:v>
                </c:pt>
                <c:pt idx="10" formatCode="0.000">
                  <c:v>1.0740000000000001</c:v>
                </c:pt>
                <c:pt idx="11" formatCode="0.000">
                  <c:v>1.0669999999999999</c:v>
                </c:pt>
                <c:pt idx="12" formatCode="General">
                  <c:v>1.0580000000000001</c:v>
                </c:pt>
              </c:numCache>
            </c:numRef>
          </c:val>
          <c:smooth val="0"/>
        </c:ser>
        <c:ser>
          <c:idx val="3"/>
          <c:order val="3"/>
          <c:tx>
            <c:strRef>
              <c:f>'CCG Data-antibstarpu'!$D$6</c:f>
              <c:strCache>
                <c:ptCount val="1"/>
                <c:pt idx="0">
                  <c:v>BARKING &amp; DAGENHAM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Data-antibstarpu'!$H$6:$T$6</c:f>
              <c:numCache>
                <c:formatCode>#,##0.000</c:formatCode>
                <c:ptCount val="13"/>
                <c:pt idx="0">
                  <c:v>1.0449999999999999</c:v>
                </c:pt>
                <c:pt idx="1">
                  <c:v>1.05</c:v>
                </c:pt>
                <c:pt idx="2" formatCode="0.000">
                  <c:v>1.0489999999999999</c:v>
                </c:pt>
                <c:pt idx="3" formatCode="0.000">
                  <c:v>1.06</c:v>
                </c:pt>
                <c:pt idx="4" formatCode="0.000">
                  <c:v>1.0580000000000001</c:v>
                </c:pt>
                <c:pt idx="5" formatCode="0.000">
                  <c:v>1.0620000000000001</c:v>
                </c:pt>
                <c:pt idx="6" formatCode="0.000">
                  <c:v>1.046</c:v>
                </c:pt>
                <c:pt idx="7" formatCode="0.000">
                  <c:v>1.0429999999999999</c:v>
                </c:pt>
                <c:pt idx="8" formatCode="0.000">
                  <c:v>1.0469999999999999</c:v>
                </c:pt>
                <c:pt idx="9" formatCode="0.000">
                  <c:v>1.04</c:v>
                </c:pt>
                <c:pt idx="10" formatCode="0.000">
                  <c:v>1.048</c:v>
                </c:pt>
                <c:pt idx="11" formatCode="0.000">
                  <c:v>1.034</c:v>
                </c:pt>
                <c:pt idx="12" formatCode="General">
                  <c:v>1.0189999999999999</c:v>
                </c:pt>
              </c:numCache>
            </c:numRef>
          </c:val>
          <c:smooth val="0"/>
        </c:ser>
        <c:ser>
          <c:idx val="4"/>
          <c:order val="4"/>
          <c:tx>
            <c:strRef>
              <c:f>'CCG Data-antibstarpu'!$D$7</c:f>
              <c:strCache>
                <c:ptCount val="1"/>
                <c:pt idx="0">
                  <c:v>BARNET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Data-antibstarpu'!$H$7:$T$7</c:f>
              <c:numCache>
                <c:formatCode>#,##0.000</c:formatCode>
                <c:ptCount val="13"/>
                <c:pt idx="0">
                  <c:v>0.88100000000000001</c:v>
                </c:pt>
                <c:pt idx="1">
                  <c:v>0.88100000000000001</c:v>
                </c:pt>
                <c:pt idx="2" formatCode="0.000">
                  <c:v>0.88</c:v>
                </c:pt>
                <c:pt idx="3" formatCode="0.000">
                  <c:v>0.872</c:v>
                </c:pt>
                <c:pt idx="4" formatCode="0.000">
                  <c:v>0.871</c:v>
                </c:pt>
                <c:pt idx="5" formatCode="0.000">
                  <c:v>0.875</c:v>
                </c:pt>
                <c:pt idx="6" formatCode="0.000">
                  <c:v>0.86599999999999999</c:v>
                </c:pt>
                <c:pt idx="7" formatCode="0.000">
                  <c:v>0.86399999999999999</c:v>
                </c:pt>
                <c:pt idx="8" formatCode="0.000">
                  <c:v>0.86099999999999999</c:v>
                </c:pt>
                <c:pt idx="9" formatCode="0.000">
                  <c:v>0.85899999999999999</c:v>
                </c:pt>
                <c:pt idx="10" formatCode="0.000">
                  <c:v>0.86699999999999999</c:v>
                </c:pt>
                <c:pt idx="11" formatCode="0.000">
                  <c:v>0.86</c:v>
                </c:pt>
                <c:pt idx="12" formatCode="General">
                  <c:v>0.84499999999999997</c:v>
                </c:pt>
              </c:numCache>
            </c:numRef>
          </c:val>
          <c:smooth val="0"/>
        </c:ser>
        <c:ser>
          <c:idx val="5"/>
          <c:order val="5"/>
          <c:tx>
            <c:strRef>
              <c:f>'CCG Data-antibstarpu'!$D$8</c:f>
              <c:strCache>
                <c:ptCount val="1"/>
                <c:pt idx="0">
                  <c:v>BARNSLEY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Data-antibstarpu'!$H$8:$T$8</c:f>
              <c:numCache>
                <c:formatCode>#,##0.000</c:formatCode>
                <c:ptCount val="13"/>
                <c:pt idx="0">
                  <c:v>1.1599999999999999</c:v>
                </c:pt>
                <c:pt idx="1">
                  <c:v>1.157</c:v>
                </c:pt>
                <c:pt idx="2" formatCode="0.000">
                  <c:v>1.1539999999999999</c:v>
                </c:pt>
                <c:pt idx="3" formatCode="0.000">
                  <c:v>1.147</c:v>
                </c:pt>
                <c:pt idx="4" formatCode="0.000">
                  <c:v>1.139</c:v>
                </c:pt>
                <c:pt idx="5" formatCode="0.000">
                  <c:v>1.139</c:v>
                </c:pt>
                <c:pt idx="6" formatCode="0.000">
                  <c:v>1.1319999999999999</c:v>
                </c:pt>
                <c:pt idx="7" formatCode="0.000">
                  <c:v>1.131</c:v>
                </c:pt>
                <c:pt idx="8" formatCode="0.000">
                  <c:v>1.1419999999999999</c:v>
                </c:pt>
                <c:pt idx="9" formatCode="0.000">
                  <c:v>1.145</c:v>
                </c:pt>
                <c:pt idx="10" formatCode="0.000">
                  <c:v>1.1559999999999999</c:v>
                </c:pt>
                <c:pt idx="11" formatCode="0.000">
                  <c:v>1.1499999999999999</c:v>
                </c:pt>
                <c:pt idx="12" formatCode="General">
                  <c:v>1.1479999999999999</c:v>
                </c:pt>
              </c:numCache>
            </c:numRef>
          </c:val>
          <c:smooth val="0"/>
        </c:ser>
        <c:ser>
          <c:idx val="6"/>
          <c:order val="6"/>
          <c:tx>
            <c:strRef>
              <c:f>'CCG Data-antibstarpu'!$D$9</c:f>
              <c:strCache>
                <c:ptCount val="1"/>
                <c:pt idx="0">
                  <c:v>BASILDON AND BRENTWOOD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Data-antibstarpu'!$H$9:$T$9</c:f>
              <c:numCache>
                <c:formatCode>#,##0.000</c:formatCode>
                <c:ptCount val="13"/>
                <c:pt idx="0">
                  <c:v>1.1539999999999999</c:v>
                </c:pt>
                <c:pt idx="1">
                  <c:v>1.161</c:v>
                </c:pt>
                <c:pt idx="2" formatCode="0.000">
                  <c:v>1.1719999999999999</c:v>
                </c:pt>
                <c:pt idx="3" formatCode="0.000">
                  <c:v>1.175</c:v>
                </c:pt>
                <c:pt idx="4" formatCode="0.000">
                  <c:v>1.18</c:v>
                </c:pt>
                <c:pt idx="5" formatCode="0.000">
                  <c:v>1.1890000000000001</c:v>
                </c:pt>
                <c:pt idx="6" formatCode="0.000">
                  <c:v>1.1879999999999999</c:v>
                </c:pt>
                <c:pt idx="7" formatCode="0.000">
                  <c:v>1.1879999999999999</c:v>
                </c:pt>
                <c:pt idx="8" formatCode="0.000">
                  <c:v>1.202</c:v>
                </c:pt>
                <c:pt idx="9" formatCode="0.000">
                  <c:v>1.218</c:v>
                </c:pt>
                <c:pt idx="10" formatCode="0.000">
                  <c:v>1.234</c:v>
                </c:pt>
                <c:pt idx="11" formatCode="0.000">
                  <c:v>1.226</c:v>
                </c:pt>
                <c:pt idx="12" formatCode="General">
                  <c:v>1.2170000000000001</c:v>
                </c:pt>
              </c:numCache>
            </c:numRef>
          </c:val>
          <c:smooth val="0"/>
        </c:ser>
        <c:ser>
          <c:idx val="7"/>
          <c:order val="7"/>
          <c:tx>
            <c:strRef>
              <c:f>'CCG Data-antibstarpu'!$D$10</c:f>
              <c:strCache>
                <c:ptCount val="1"/>
                <c:pt idx="0">
                  <c:v>BASSETLAW</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Data-antibstarpu'!$H$10:$T$10</c:f>
              <c:numCache>
                <c:formatCode>#,##0.000</c:formatCode>
                <c:ptCount val="13"/>
                <c:pt idx="0">
                  <c:v>1.161</c:v>
                </c:pt>
                <c:pt idx="1">
                  <c:v>1.163</c:v>
                </c:pt>
                <c:pt idx="2" formatCode="0.000">
                  <c:v>1.1619999999999999</c:v>
                </c:pt>
                <c:pt idx="3" formatCode="0.000">
                  <c:v>1.1579999999999999</c:v>
                </c:pt>
                <c:pt idx="4" formatCode="0.000">
                  <c:v>1.1499999999999999</c:v>
                </c:pt>
                <c:pt idx="5" formatCode="0.000">
                  <c:v>1.149</c:v>
                </c:pt>
                <c:pt idx="6" formatCode="0.000">
                  <c:v>1.1399999999999999</c:v>
                </c:pt>
                <c:pt idx="7" formatCode="0.000">
                  <c:v>1.1319999999999999</c:v>
                </c:pt>
                <c:pt idx="8" formatCode="0.000">
                  <c:v>1.137</c:v>
                </c:pt>
                <c:pt idx="9" formatCode="0.000">
                  <c:v>1.1359999999999999</c:v>
                </c:pt>
                <c:pt idx="10" formatCode="0.000">
                  <c:v>1.143</c:v>
                </c:pt>
                <c:pt idx="11" formatCode="0.000">
                  <c:v>1.135</c:v>
                </c:pt>
                <c:pt idx="12" formatCode="General">
                  <c:v>1.119</c:v>
                </c:pt>
              </c:numCache>
            </c:numRef>
          </c:val>
          <c:smooth val="0"/>
        </c:ser>
        <c:ser>
          <c:idx val="8"/>
          <c:order val="8"/>
          <c:tx>
            <c:strRef>
              <c:f>'CCG Data-antibstarpu'!$D$11</c:f>
              <c:strCache>
                <c:ptCount val="1"/>
                <c:pt idx="0">
                  <c:v>BATH AND NORTH EAST SOMERSET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Data-antibstarpu'!$H$11:$T$11</c:f>
              <c:numCache>
                <c:formatCode>#,##0.000</c:formatCode>
                <c:ptCount val="13"/>
                <c:pt idx="0">
                  <c:v>0.92700000000000005</c:v>
                </c:pt>
                <c:pt idx="1">
                  <c:v>0.92100000000000004</c:v>
                </c:pt>
                <c:pt idx="2" formatCode="0.000">
                  <c:v>0.91300000000000003</c:v>
                </c:pt>
                <c:pt idx="3" formatCode="0.000">
                  <c:v>0.90600000000000003</c:v>
                </c:pt>
                <c:pt idx="4" formatCode="0.000">
                  <c:v>0.89600000000000002</c:v>
                </c:pt>
                <c:pt idx="5" formatCode="0.000">
                  <c:v>0.89500000000000002</c:v>
                </c:pt>
                <c:pt idx="6" formatCode="0.000">
                  <c:v>0.90100000000000002</c:v>
                </c:pt>
                <c:pt idx="7" formatCode="0.000">
                  <c:v>0.89300000000000002</c:v>
                </c:pt>
                <c:pt idx="8" formatCode="0.000">
                  <c:v>0.88700000000000001</c:v>
                </c:pt>
                <c:pt idx="9" formatCode="0.000">
                  <c:v>0.877</c:v>
                </c:pt>
                <c:pt idx="10" formatCode="0.000">
                  <c:v>0.878</c:v>
                </c:pt>
                <c:pt idx="11" formatCode="0.000">
                  <c:v>0.87</c:v>
                </c:pt>
                <c:pt idx="12" formatCode="General">
                  <c:v>0.85899999999999999</c:v>
                </c:pt>
              </c:numCache>
            </c:numRef>
          </c:val>
          <c:smooth val="0"/>
        </c:ser>
        <c:ser>
          <c:idx val="9"/>
          <c:order val="9"/>
          <c:tx>
            <c:strRef>
              <c:f>'CCG Data-antibstarpu'!$D$12</c:f>
              <c:strCache>
                <c:ptCount val="1"/>
                <c:pt idx="0">
                  <c:v>BEDFORDSHIRE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Data-antibstarpu'!$H$12:$T$12</c:f>
              <c:numCache>
                <c:formatCode>#,##0.000</c:formatCode>
                <c:ptCount val="13"/>
                <c:pt idx="0">
                  <c:v>1.081</c:v>
                </c:pt>
                <c:pt idx="1">
                  <c:v>1.083</c:v>
                </c:pt>
                <c:pt idx="2" formatCode="0.000">
                  <c:v>1.0860000000000001</c:v>
                </c:pt>
                <c:pt idx="3" formatCode="0.000">
                  <c:v>1.085</c:v>
                </c:pt>
                <c:pt idx="4" formatCode="0.000">
                  <c:v>1.087</c:v>
                </c:pt>
                <c:pt idx="5" formatCode="0.000">
                  <c:v>1.091</c:v>
                </c:pt>
                <c:pt idx="6" formatCode="0.000">
                  <c:v>1.087</c:v>
                </c:pt>
                <c:pt idx="7" formatCode="0.000">
                  <c:v>1.0860000000000001</c:v>
                </c:pt>
                <c:pt idx="8" formatCode="0.000">
                  <c:v>1.0920000000000001</c:v>
                </c:pt>
                <c:pt idx="9" formatCode="0.000">
                  <c:v>1.095</c:v>
                </c:pt>
                <c:pt idx="10" formatCode="0.000">
                  <c:v>1.1040000000000001</c:v>
                </c:pt>
                <c:pt idx="11" formatCode="0.000">
                  <c:v>1.0960000000000001</c:v>
                </c:pt>
                <c:pt idx="12" formatCode="General">
                  <c:v>1.0860000000000001</c:v>
                </c:pt>
              </c:numCache>
            </c:numRef>
          </c:val>
          <c:smooth val="0"/>
        </c:ser>
        <c:ser>
          <c:idx val="10"/>
          <c:order val="10"/>
          <c:tx>
            <c:strRef>
              <c:f>'CCG Data-antibstarpu'!$D$13</c:f>
              <c:strCache>
                <c:ptCount val="1"/>
                <c:pt idx="0">
                  <c:v>BEXLEY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Data-antibstarpu'!$H$13:$T$13</c:f>
              <c:numCache>
                <c:formatCode>#,##0.000</c:formatCode>
                <c:ptCount val="13"/>
                <c:pt idx="0">
                  <c:v>1.204</c:v>
                </c:pt>
                <c:pt idx="1">
                  <c:v>1.204</c:v>
                </c:pt>
                <c:pt idx="2" formatCode="0.000">
                  <c:v>1.2110000000000001</c:v>
                </c:pt>
                <c:pt idx="3" formatCode="0.000">
                  <c:v>1.212</c:v>
                </c:pt>
                <c:pt idx="4" formatCode="0.000">
                  <c:v>1.21</c:v>
                </c:pt>
                <c:pt idx="5" formatCode="0.000">
                  <c:v>1.2130000000000001</c:v>
                </c:pt>
                <c:pt idx="6" formatCode="0.000">
                  <c:v>1.2050000000000001</c:v>
                </c:pt>
                <c:pt idx="7" formatCode="0.000">
                  <c:v>1.1990000000000001</c:v>
                </c:pt>
                <c:pt idx="8" formatCode="0.000">
                  <c:v>1.1990000000000001</c:v>
                </c:pt>
                <c:pt idx="9" formatCode="0.000">
                  <c:v>1.1970000000000001</c:v>
                </c:pt>
                <c:pt idx="10" formatCode="0.000">
                  <c:v>1.2050000000000001</c:v>
                </c:pt>
                <c:pt idx="11" formatCode="0.000">
                  <c:v>1.194</c:v>
                </c:pt>
                <c:pt idx="12" formatCode="General">
                  <c:v>1.18</c:v>
                </c:pt>
              </c:numCache>
            </c:numRef>
          </c:val>
          <c:smooth val="0"/>
        </c:ser>
        <c:ser>
          <c:idx val="11"/>
          <c:order val="11"/>
          <c:tx>
            <c:strRef>
              <c:f>'CCG Data-antibstarpu'!$D$14</c:f>
              <c:strCache>
                <c:ptCount val="1"/>
                <c:pt idx="0">
                  <c:v>BIRMINGHAM CROSSCITY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Data-antibstarpu'!$H$14:$T$14</c:f>
              <c:numCache>
                <c:formatCode>#,##0.000</c:formatCode>
                <c:ptCount val="13"/>
                <c:pt idx="0">
                  <c:v>1.075</c:v>
                </c:pt>
                <c:pt idx="1">
                  <c:v>1.07</c:v>
                </c:pt>
                <c:pt idx="2" formatCode="0.000">
                  <c:v>1.0649999999999999</c:v>
                </c:pt>
                <c:pt idx="3" formatCode="0.000">
                  <c:v>1.07</c:v>
                </c:pt>
                <c:pt idx="4" formatCode="0.000">
                  <c:v>1.0669999999999999</c:v>
                </c:pt>
                <c:pt idx="5" formatCode="0.000">
                  <c:v>1.071</c:v>
                </c:pt>
                <c:pt idx="6" formatCode="0.000">
                  <c:v>1.0649999999999999</c:v>
                </c:pt>
                <c:pt idx="7" formatCode="0.000">
                  <c:v>1.06</c:v>
                </c:pt>
                <c:pt idx="8" formatCode="0.000">
                  <c:v>1.0609999999999999</c:v>
                </c:pt>
                <c:pt idx="9" formatCode="0.000">
                  <c:v>1.0569999999999999</c:v>
                </c:pt>
                <c:pt idx="10" formatCode="0.000">
                  <c:v>1.0620000000000001</c:v>
                </c:pt>
                <c:pt idx="11" formatCode="0.000">
                  <c:v>1.0589999999999999</c:v>
                </c:pt>
                <c:pt idx="12" formatCode="General">
                  <c:v>1.05</c:v>
                </c:pt>
              </c:numCache>
            </c:numRef>
          </c:val>
          <c:smooth val="0"/>
        </c:ser>
        <c:ser>
          <c:idx val="12"/>
          <c:order val="12"/>
          <c:tx>
            <c:strRef>
              <c:f>'CCG Data-antibstarpu'!$D$15</c:f>
              <c:strCache>
                <c:ptCount val="1"/>
                <c:pt idx="0">
                  <c:v>BIRMINGHAM SOUTH AND CENTRAL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Data-antibstarpu'!$H$15:$T$15</c:f>
              <c:numCache>
                <c:formatCode>#,##0.000</c:formatCode>
                <c:ptCount val="13"/>
                <c:pt idx="0">
                  <c:v>1.2050000000000001</c:v>
                </c:pt>
                <c:pt idx="1">
                  <c:v>1.214</c:v>
                </c:pt>
                <c:pt idx="2" formatCode="0.000">
                  <c:v>1.2170000000000001</c:v>
                </c:pt>
                <c:pt idx="3" formatCode="0.000">
                  <c:v>1.1830000000000001</c:v>
                </c:pt>
                <c:pt idx="4" formatCode="0.000">
                  <c:v>1.1879999999999999</c:v>
                </c:pt>
                <c:pt idx="5" formatCode="0.000">
                  <c:v>1.1950000000000001</c:v>
                </c:pt>
                <c:pt idx="6" formatCode="0.000">
                  <c:v>1.1919999999999999</c:v>
                </c:pt>
                <c:pt idx="7" formatCode="0.000">
                  <c:v>1.1970000000000001</c:v>
                </c:pt>
                <c:pt idx="8" formatCode="0.000">
                  <c:v>1.2070000000000001</c:v>
                </c:pt>
                <c:pt idx="9" formatCode="0.000">
                  <c:v>1.21</c:v>
                </c:pt>
                <c:pt idx="10" formatCode="0.000">
                  <c:v>1.2250000000000001</c:v>
                </c:pt>
                <c:pt idx="11" formatCode="0.000">
                  <c:v>1.216</c:v>
                </c:pt>
                <c:pt idx="12" formatCode="General">
                  <c:v>1.202</c:v>
                </c:pt>
              </c:numCache>
            </c:numRef>
          </c:val>
          <c:smooth val="0"/>
        </c:ser>
        <c:ser>
          <c:idx val="13"/>
          <c:order val="13"/>
          <c:tx>
            <c:strRef>
              <c:f>'CCG Data-antibstarpu'!$D$16</c:f>
              <c:strCache>
                <c:ptCount val="1"/>
                <c:pt idx="0">
                  <c:v>BLACKBURN WITH DARWEN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Data-antibstarpu'!$H$16:$T$16</c:f>
              <c:numCache>
                <c:formatCode>#,##0.000</c:formatCode>
                <c:ptCount val="13"/>
                <c:pt idx="0">
                  <c:v>1.2230000000000001</c:v>
                </c:pt>
                <c:pt idx="1">
                  <c:v>1.2270000000000001</c:v>
                </c:pt>
                <c:pt idx="2" formatCode="0.000">
                  <c:v>1.2250000000000001</c:v>
                </c:pt>
                <c:pt idx="3" formatCode="0.000">
                  <c:v>1.216</c:v>
                </c:pt>
                <c:pt idx="4" formatCode="0.000">
                  <c:v>1.2090000000000001</c:v>
                </c:pt>
                <c:pt idx="5" formatCode="0.000">
                  <c:v>1.214</c:v>
                </c:pt>
                <c:pt idx="6" formatCode="0.000">
                  <c:v>1.208</c:v>
                </c:pt>
                <c:pt idx="7" formatCode="0.000">
                  <c:v>1.2010000000000001</c:v>
                </c:pt>
                <c:pt idx="8" formatCode="0.000">
                  <c:v>1.2050000000000001</c:v>
                </c:pt>
                <c:pt idx="9" formatCode="0.000">
                  <c:v>1.2010000000000001</c:v>
                </c:pt>
                <c:pt idx="10" formatCode="0.000">
                  <c:v>1.2070000000000001</c:v>
                </c:pt>
                <c:pt idx="11" formatCode="0.000">
                  <c:v>1.2</c:v>
                </c:pt>
                <c:pt idx="12" formatCode="General">
                  <c:v>1.19</c:v>
                </c:pt>
              </c:numCache>
            </c:numRef>
          </c:val>
          <c:smooth val="0"/>
        </c:ser>
        <c:ser>
          <c:idx val="14"/>
          <c:order val="14"/>
          <c:tx>
            <c:strRef>
              <c:f>'CCG Data-antibstarpu'!$D$17</c:f>
              <c:strCache>
                <c:ptCount val="1"/>
                <c:pt idx="0">
                  <c:v>BLACKPOOL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Data-antibstarpu'!$H$17:$T$17</c:f>
              <c:numCache>
                <c:formatCode>#,##0.000</c:formatCode>
                <c:ptCount val="13"/>
                <c:pt idx="0">
                  <c:v>1.3280000000000001</c:v>
                </c:pt>
                <c:pt idx="1">
                  <c:v>1.333</c:v>
                </c:pt>
                <c:pt idx="2" formatCode="0.000">
                  <c:v>1.3380000000000001</c:v>
                </c:pt>
                <c:pt idx="3" formatCode="0.000">
                  <c:v>1.3360000000000001</c:v>
                </c:pt>
                <c:pt idx="4" formatCode="0.000">
                  <c:v>1.3360000000000001</c:v>
                </c:pt>
                <c:pt idx="5" formatCode="0.000">
                  <c:v>1.345</c:v>
                </c:pt>
                <c:pt idx="6" formatCode="0.000">
                  <c:v>1.345</c:v>
                </c:pt>
                <c:pt idx="7" formatCode="0.000">
                  <c:v>1.347</c:v>
                </c:pt>
                <c:pt idx="8" formatCode="0.000">
                  <c:v>1.351</c:v>
                </c:pt>
                <c:pt idx="9" formatCode="0.000">
                  <c:v>1.3520000000000001</c:v>
                </c:pt>
                <c:pt idx="10" formatCode="0.000">
                  <c:v>1.359</c:v>
                </c:pt>
                <c:pt idx="11" formatCode="0.000">
                  <c:v>1.3520000000000001</c:v>
                </c:pt>
                <c:pt idx="12" formatCode="General">
                  <c:v>1.341</c:v>
                </c:pt>
              </c:numCache>
            </c:numRef>
          </c:val>
          <c:smooth val="0"/>
        </c:ser>
        <c:ser>
          <c:idx val="15"/>
          <c:order val="15"/>
          <c:tx>
            <c:strRef>
              <c:f>'CCG Data-antibstarpu'!$D$18</c:f>
              <c:strCache>
                <c:ptCount val="1"/>
                <c:pt idx="0">
                  <c:v>BOLTON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Data-antibstarpu'!$H$18:$T$18</c:f>
              <c:numCache>
                <c:formatCode>#,##0.000</c:formatCode>
                <c:ptCount val="13"/>
                <c:pt idx="0">
                  <c:v>1.226</c:v>
                </c:pt>
                <c:pt idx="1">
                  <c:v>1.226</c:v>
                </c:pt>
                <c:pt idx="2" formatCode="0.000">
                  <c:v>1.228</c:v>
                </c:pt>
                <c:pt idx="3" formatCode="0.000">
                  <c:v>1.222</c:v>
                </c:pt>
                <c:pt idx="4" formatCode="0.000">
                  <c:v>1.226</c:v>
                </c:pt>
                <c:pt idx="5" formatCode="0.000">
                  <c:v>1.2370000000000001</c:v>
                </c:pt>
                <c:pt idx="6" formatCode="0.000">
                  <c:v>1.2390000000000001</c:v>
                </c:pt>
                <c:pt idx="7" formatCode="0.000">
                  <c:v>1.238</c:v>
                </c:pt>
                <c:pt idx="8" formatCode="0.000">
                  <c:v>1.248</c:v>
                </c:pt>
                <c:pt idx="9" formatCode="0.000">
                  <c:v>1.2470000000000001</c:v>
                </c:pt>
                <c:pt idx="10" formatCode="0.000">
                  <c:v>1.258</c:v>
                </c:pt>
                <c:pt idx="11" formatCode="0.000">
                  <c:v>1.2549999999999999</c:v>
                </c:pt>
                <c:pt idx="12" formatCode="General">
                  <c:v>1.246</c:v>
                </c:pt>
              </c:numCache>
            </c:numRef>
          </c:val>
          <c:smooth val="0"/>
        </c:ser>
        <c:ser>
          <c:idx val="16"/>
          <c:order val="16"/>
          <c:tx>
            <c:strRef>
              <c:f>'CCG Data-antibstarpu'!$D$19</c:f>
              <c:strCache>
                <c:ptCount val="1"/>
                <c:pt idx="0">
                  <c:v>BRACKNELL AND ASCOT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Data-antibstarpu'!$H$19:$T$19</c:f>
              <c:numCache>
                <c:formatCode>#,##0.000</c:formatCode>
                <c:ptCount val="13"/>
                <c:pt idx="0">
                  <c:v>1.0169999999999999</c:v>
                </c:pt>
                <c:pt idx="1">
                  <c:v>1.02</c:v>
                </c:pt>
                <c:pt idx="2" formatCode="0.000">
                  <c:v>1.0169999999999999</c:v>
                </c:pt>
                <c:pt idx="3" formatCode="0.000">
                  <c:v>1.0209999999999999</c:v>
                </c:pt>
                <c:pt idx="4" formatCode="0.000">
                  <c:v>1.0209999999999999</c:v>
                </c:pt>
                <c:pt idx="5" formatCode="0.000">
                  <c:v>1.028</c:v>
                </c:pt>
                <c:pt idx="6" formatCode="0.000">
                  <c:v>1.0189999999999999</c:v>
                </c:pt>
                <c:pt idx="7" formatCode="0.000">
                  <c:v>1.0149999999999999</c:v>
                </c:pt>
                <c:pt idx="8" formatCode="0.000">
                  <c:v>1.0189999999999999</c:v>
                </c:pt>
                <c:pt idx="9" formatCode="0.000">
                  <c:v>1.0269999999999999</c:v>
                </c:pt>
                <c:pt idx="10" formatCode="0.000">
                  <c:v>1.038</c:v>
                </c:pt>
                <c:pt idx="11" formatCode="0.000">
                  <c:v>1.0249999999999999</c:v>
                </c:pt>
                <c:pt idx="12" formatCode="General">
                  <c:v>1.0109999999999999</c:v>
                </c:pt>
              </c:numCache>
            </c:numRef>
          </c:val>
          <c:smooth val="0"/>
        </c:ser>
        <c:ser>
          <c:idx val="17"/>
          <c:order val="17"/>
          <c:tx>
            <c:strRef>
              <c:f>'CCG Data-antibstarpu'!$D$20</c:f>
              <c:strCache>
                <c:ptCount val="1"/>
                <c:pt idx="0">
                  <c:v>BRADFORD CITY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Data-antibstarpu'!$H$20:$T$20</c:f>
              <c:numCache>
                <c:formatCode>#,##0.000</c:formatCode>
                <c:ptCount val="13"/>
                <c:pt idx="0">
                  <c:v>1.167</c:v>
                </c:pt>
                <c:pt idx="1">
                  <c:v>1.1739999999999999</c:v>
                </c:pt>
                <c:pt idx="2" formatCode="0.000">
                  <c:v>1.18</c:v>
                </c:pt>
                <c:pt idx="3" formatCode="0.000">
                  <c:v>1.1870000000000001</c:v>
                </c:pt>
                <c:pt idx="4" formatCode="0.000">
                  <c:v>1.1870000000000001</c:v>
                </c:pt>
                <c:pt idx="5" formatCode="0.000">
                  <c:v>1.2</c:v>
                </c:pt>
                <c:pt idx="6" formatCode="0.000">
                  <c:v>1.1779999999999999</c:v>
                </c:pt>
                <c:pt idx="7" formatCode="0.000">
                  <c:v>1.181</c:v>
                </c:pt>
                <c:pt idx="8" formatCode="0.000">
                  <c:v>1.1950000000000001</c:v>
                </c:pt>
                <c:pt idx="9" formatCode="0.000">
                  <c:v>1.1879999999999999</c:v>
                </c:pt>
                <c:pt idx="10" formatCode="0.000">
                  <c:v>1.1890000000000001</c:v>
                </c:pt>
                <c:pt idx="11" formatCode="0.000">
                  <c:v>1.1779999999999999</c:v>
                </c:pt>
                <c:pt idx="12" formatCode="General">
                  <c:v>1.1639999999999999</c:v>
                </c:pt>
              </c:numCache>
            </c:numRef>
          </c:val>
          <c:smooth val="0"/>
        </c:ser>
        <c:ser>
          <c:idx val="18"/>
          <c:order val="18"/>
          <c:tx>
            <c:strRef>
              <c:f>'CCG Data-antibstarpu'!$D$21</c:f>
              <c:strCache>
                <c:ptCount val="1"/>
                <c:pt idx="0">
                  <c:v>BRADFORD DISTRICTS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Data-antibstarpu'!$H$21:$T$21</c:f>
              <c:numCache>
                <c:formatCode>#,##0.000</c:formatCode>
                <c:ptCount val="13"/>
                <c:pt idx="0">
                  <c:v>1.1719999999999999</c:v>
                </c:pt>
                <c:pt idx="1">
                  <c:v>1.1719999999999999</c:v>
                </c:pt>
                <c:pt idx="2" formatCode="0.000">
                  <c:v>1.175</c:v>
                </c:pt>
                <c:pt idx="3" formatCode="0.000">
                  <c:v>1.1739999999999999</c:v>
                </c:pt>
                <c:pt idx="4" formatCode="0.000">
                  <c:v>1.1659999999999999</c:v>
                </c:pt>
                <c:pt idx="5" formatCode="0.000">
                  <c:v>1.175</c:v>
                </c:pt>
                <c:pt idx="6" formatCode="0.000">
                  <c:v>1.1759999999999999</c:v>
                </c:pt>
                <c:pt idx="7" formatCode="0.000">
                  <c:v>1.1739999999999999</c:v>
                </c:pt>
                <c:pt idx="8" formatCode="0.000">
                  <c:v>1.1819999999999999</c:v>
                </c:pt>
                <c:pt idx="9" formatCode="0.000">
                  <c:v>1.1870000000000001</c:v>
                </c:pt>
                <c:pt idx="10" formatCode="0.000">
                  <c:v>1.19</c:v>
                </c:pt>
                <c:pt idx="11" formatCode="0.000">
                  <c:v>1.18</c:v>
                </c:pt>
                <c:pt idx="12" formatCode="General">
                  <c:v>1.1679999999999999</c:v>
                </c:pt>
              </c:numCache>
            </c:numRef>
          </c:val>
          <c:smooth val="0"/>
        </c:ser>
        <c:ser>
          <c:idx val="19"/>
          <c:order val="19"/>
          <c:tx>
            <c:strRef>
              <c:f>'CCG Data-antibstarpu'!$D$22</c:f>
              <c:strCache>
                <c:ptCount val="1"/>
                <c:pt idx="0">
                  <c:v>BRENT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Data-antibstarpu'!$H$22:$T$22</c:f>
              <c:numCache>
                <c:formatCode>#,##0.000</c:formatCode>
                <c:ptCount val="13"/>
                <c:pt idx="0">
                  <c:v>0.80200000000000005</c:v>
                </c:pt>
                <c:pt idx="1">
                  <c:v>0.8</c:v>
                </c:pt>
                <c:pt idx="2" formatCode="0.000">
                  <c:v>0.8</c:v>
                </c:pt>
                <c:pt idx="3" formatCode="0.000">
                  <c:v>0.80200000000000005</c:v>
                </c:pt>
                <c:pt idx="4" formatCode="0.000">
                  <c:v>0.8</c:v>
                </c:pt>
                <c:pt idx="5" formatCode="0.000">
                  <c:v>0.80400000000000005</c:v>
                </c:pt>
                <c:pt idx="6" formatCode="0.000">
                  <c:v>0.80800000000000005</c:v>
                </c:pt>
                <c:pt idx="7" formatCode="0.000">
                  <c:v>0.80600000000000005</c:v>
                </c:pt>
                <c:pt idx="8" formatCode="0.000">
                  <c:v>0.80500000000000005</c:v>
                </c:pt>
                <c:pt idx="9" formatCode="0.000">
                  <c:v>0.80600000000000005</c:v>
                </c:pt>
                <c:pt idx="10" formatCode="0.000">
                  <c:v>0.81100000000000005</c:v>
                </c:pt>
                <c:pt idx="11" formatCode="0.000">
                  <c:v>0.8</c:v>
                </c:pt>
                <c:pt idx="12" formatCode="General">
                  <c:v>0.78600000000000003</c:v>
                </c:pt>
              </c:numCache>
            </c:numRef>
          </c:val>
          <c:smooth val="0"/>
        </c:ser>
        <c:ser>
          <c:idx val="20"/>
          <c:order val="20"/>
          <c:tx>
            <c:strRef>
              <c:f>'CCG Data-antibstarpu'!$D$23</c:f>
              <c:strCache>
                <c:ptCount val="1"/>
                <c:pt idx="0">
                  <c:v>BRIGHTON &amp; HOVE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Data-antibstarpu'!$H$23:$T$23</c:f>
              <c:numCache>
                <c:formatCode>#,##0.000</c:formatCode>
                <c:ptCount val="13"/>
                <c:pt idx="0">
                  <c:v>0.83699999999999997</c:v>
                </c:pt>
                <c:pt idx="1">
                  <c:v>0.83599999999999997</c:v>
                </c:pt>
                <c:pt idx="2" formatCode="0.000">
                  <c:v>0.83199999999999996</c:v>
                </c:pt>
                <c:pt idx="3" formatCode="0.000">
                  <c:v>0.83299999999999996</c:v>
                </c:pt>
                <c:pt idx="4" formatCode="0.000">
                  <c:v>0.83</c:v>
                </c:pt>
                <c:pt idx="5" formatCode="0.000">
                  <c:v>0.83499999999999996</c:v>
                </c:pt>
                <c:pt idx="6" formatCode="0.000">
                  <c:v>0.83399999999999996</c:v>
                </c:pt>
                <c:pt idx="7" formatCode="0.000">
                  <c:v>0.83199999999999996</c:v>
                </c:pt>
                <c:pt idx="8" formatCode="0.000">
                  <c:v>0.83699999999999997</c:v>
                </c:pt>
                <c:pt idx="9" formatCode="0.000">
                  <c:v>0.83299999999999996</c:v>
                </c:pt>
                <c:pt idx="10" formatCode="0.000">
                  <c:v>0.84099999999999997</c:v>
                </c:pt>
                <c:pt idx="11" formatCode="0.000">
                  <c:v>0.83799999999999997</c:v>
                </c:pt>
                <c:pt idx="12" formatCode="General">
                  <c:v>0.84</c:v>
                </c:pt>
              </c:numCache>
            </c:numRef>
          </c:val>
          <c:smooth val="0"/>
        </c:ser>
        <c:ser>
          <c:idx val="21"/>
          <c:order val="21"/>
          <c:tx>
            <c:strRef>
              <c:f>'CCG Data-antibstarpu'!$D$24</c:f>
              <c:strCache>
                <c:ptCount val="1"/>
                <c:pt idx="0">
                  <c:v>BRISTOL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Data-antibstarpu'!$H$24:$T$24</c:f>
              <c:numCache>
                <c:formatCode>#,##0.000</c:formatCode>
                <c:ptCount val="13"/>
                <c:pt idx="0">
                  <c:v>0.97199999999999998</c:v>
                </c:pt>
                <c:pt idx="1">
                  <c:v>0.97799999999999998</c:v>
                </c:pt>
                <c:pt idx="2" formatCode="0.000">
                  <c:v>0.97699999999999998</c:v>
                </c:pt>
                <c:pt idx="3" formatCode="0.000">
                  <c:v>0.97</c:v>
                </c:pt>
                <c:pt idx="4" formatCode="0.000">
                  <c:v>0.96799999999999997</c:v>
                </c:pt>
                <c:pt idx="5" formatCode="0.000">
                  <c:v>0.97199999999999998</c:v>
                </c:pt>
                <c:pt idx="6" formatCode="0.000">
                  <c:v>0.97099999999999997</c:v>
                </c:pt>
                <c:pt idx="7" formatCode="0.000">
                  <c:v>0.96899999999999997</c:v>
                </c:pt>
                <c:pt idx="8" formatCode="0.000">
                  <c:v>0.97399999999999998</c:v>
                </c:pt>
                <c:pt idx="9" formatCode="0.000">
                  <c:v>0.97</c:v>
                </c:pt>
                <c:pt idx="10" formatCode="0.000">
                  <c:v>0.97299999999999998</c:v>
                </c:pt>
                <c:pt idx="11" formatCode="0.000">
                  <c:v>0.96199999999999997</c:v>
                </c:pt>
                <c:pt idx="12" formatCode="General">
                  <c:v>0.94499999999999995</c:v>
                </c:pt>
              </c:numCache>
            </c:numRef>
          </c:val>
          <c:smooth val="0"/>
        </c:ser>
        <c:ser>
          <c:idx val="22"/>
          <c:order val="22"/>
          <c:tx>
            <c:strRef>
              <c:f>'CCG Data-antibstarpu'!$D$25</c:f>
              <c:strCache>
                <c:ptCount val="1"/>
                <c:pt idx="0">
                  <c:v>BROMLEY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Data-antibstarpu'!$H$25:$T$25</c:f>
              <c:numCache>
                <c:formatCode>#,##0.000</c:formatCode>
                <c:ptCount val="13"/>
                <c:pt idx="0">
                  <c:v>0.91500000000000004</c:v>
                </c:pt>
                <c:pt idx="1">
                  <c:v>0.91600000000000004</c:v>
                </c:pt>
                <c:pt idx="2" formatCode="0.000">
                  <c:v>0.91800000000000004</c:v>
                </c:pt>
                <c:pt idx="3" formatCode="0.000">
                  <c:v>0.91600000000000004</c:v>
                </c:pt>
                <c:pt idx="4" formatCode="0.000">
                  <c:v>0.91400000000000003</c:v>
                </c:pt>
                <c:pt idx="5" formatCode="0.000">
                  <c:v>0.91800000000000004</c:v>
                </c:pt>
                <c:pt idx="6" formatCode="0.000">
                  <c:v>0.90900000000000003</c:v>
                </c:pt>
                <c:pt idx="7" formatCode="0.000">
                  <c:v>0.90100000000000002</c:v>
                </c:pt>
                <c:pt idx="8" formatCode="0.000">
                  <c:v>0.9</c:v>
                </c:pt>
                <c:pt idx="9" formatCode="0.000">
                  <c:v>0.89900000000000002</c:v>
                </c:pt>
                <c:pt idx="10" formatCode="0.000">
                  <c:v>0.90400000000000003</c:v>
                </c:pt>
                <c:pt idx="11" formatCode="0.000">
                  <c:v>0.89200000000000002</c:v>
                </c:pt>
                <c:pt idx="12" formatCode="General">
                  <c:v>0.88300000000000001</c:v>
                </c:pt>
              </c:numCache>
            </c:numRef>
          </c:val>
          <c:smooth val="0"/>
        </c:ser>
        <c:ser>
          <c:idx val="23"/>
          <c:order val="23"/>
          <c:tx>
            <c:strRef>
              <c:f>'CCG Data-antibstarpu'!$D$26</c:f>
              <c:strCache>
                <c:ptCount val="1"/>
                <c:pt idx="0">
                  <c:v>BURY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Data-antibstarpu'!$H$26:$T$26</c:f>
              <c:numCache>
                <c:formatCode>#,##0.000</c:formatCode>
                <c:ptCount val="13"/>
                <c:pt idx="0">
                  <c:v>1.1990000000000001</c:v>
                </c:pt>
                <c:pt idx="1">
                  <c:v>1.1919999999999999</c:v>
                </c:pt>
                <c:pt idx="2" formatCode="0.000">
                  <c:v>1.1819999999999999</c:v>
                </c:pt>
                <c:pt idx="3" formatCode="0.000">
                  <c:v>1.17</c:v>
                </c:pt>
                <c:pt idx="4" formatCode="0.000">
                  <c:v>1.1619999999999999</c:v>
                </c:pt>
                <c:pt idx="5" formatCode="0.000">
                  <c:v>1.1619999999999999</c:v>
                </c:pt>
                <c:pt idx="6" formatCode="0.000">
                  <c:v>1.155</c:v>
                </c:pt>
                <c:pt idx="7" formatCode="0.000">
                  <c:v>1.1599999999999999</c:v>
                </c:pt>
                <c:pt idx="8" formatCode="0.000">
                  <c:v>1.1659999999999999</c:v>
                </c:pt>
                <c:pt idx="9" formatCode="0.000">
                  <c:v>1.1659999999999999</c:v>
                </c:pt>
                <c:pt idx="10" formatCode="0.000">
                  <c:v>1.171</c:v>
                </c:pt>
                <c:pt idx="11" formatCode="0.000">
                  <c:v>1.1619999999999999</c:v>
                </c:pt>
                <c:pt idx="12" formatCode="General">
                  <c:v>1.151</c:v>
                </c:pt>
              </c:numCache>
            </c:numRef>
          </c:val>
          <c:smooth val="0"/>
        </c:ser>
        <c:ser>
          <c:idx val="24"/>
          <c:order val="24"/>
          <c:tx>
            <c:strRef>
              <c:f>'CCG Data-antibstarpu'!$D$27</c:f>
              <c:strCache>
                <c:ptCount val="1"/>
                <c:pt idx="0">
                  <c:v>CALDERDALE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Data-antibstarpu'!$H$27:$T$27</c:f>
              <c:numCache>
                <c:formatCode>#,##0.000</c:formatCode>
                <c:ptCount val="13"/>
                <c:pt idx="0">
                  <c:v>1.167</c:v>
                </c:pt>
                <c:pt idx="1">
                  <c:v>1.1679999999999999</c:v>
                </c:pt>
                <c:pt idx="2" formatCode="0.000">
                  <c:v>1.17</c:v>
                </c:pt>
                <c:pt idx="3" formatCode="0.000">
                  <c:v>1.173</c:v>
                </c:pt>
                <c:pt idx="4" formatCode="0.000">
                  <c:v>1.175</c:v>
                </c:pt>
                <c:pt idx="5" formatCode="0.000">
                  <c:v>1.1859999999999999</c:v>
                </c:pt>
                <c:pt idx="6" formatCode="0.000">
                  <c:v>1.1919999999999999</c:v>
                </c:pt>
                <c:pt idx="7" formatCode="0.000">
                  <c:v>1.196</c:v>
                </c:pt>
                <c:pt idx="8" formatCode="0.000">
                  <c:v>1.2110000000000001</c:v>
                </c:pt>
                <c:pt idx="9" formatCode="0.000">
                  <c:v>1.22</c:v>
                </c:pt>
                <c:pt idx="10" formatCode="0.000">
                  <c:v>1.232</c:v>
                </c:pt>
                <c:pt idx="11" formatCode="0.000">
                  <c:v>1.236</c:v>
                </c:pt>
                <c:pt idx="12" formatCode="General">
                  <c:v>1.2350000000000001</c:v>
                </c:pt>
              </c:numCache>
            </c:numRef>
          </c:val>
          <c:smooth val="0"/>
        </c:ser>
        <c:ser>
          <c:idx val="25"/>
          <c:order val="25"/>
          <c:tx>
            <c:strRef>
              <c:f>'CCG Data-antibstarpu'!$D$28</c:f>
              <c:strCache>
                <c:ptCount val="1"/>
                <c:pt idx="0">
                  <c:v>CAMBRIDGESHIRE AND PETERBOROUGH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Data-antibstarpu'!$H$28:$T$28</c:f>
              <c:numCache>
                <c:formatCode>#,##0.000</c:formatCode>
                <c:ptCount val="13"/>
                <c:pt idx="0">
                  <c:v>1.1120000000000001</c:v>
                </c:pt>
                <c:pt idx="1">
                  <c:v>1.115</c:v>
                </c:pt>
                <c:pt idx="2" formatCode="0.000">
                  <c:v>1.115</c:v>
                </c:pt>
                <c:pt idx="3" formatCode="0.000">
                  <c:v>1.113</c:v>
                </c:pt>
                <c:pt idx="4" formatCode="0.000">
                  <c:v>1.111</c:v>
                </c:pt>
                <c:pt idx="5" formatCode="0.000">
                  <c:v>1.117</c:v>
                </c:pt>
                <c:pt idx="6" formatCode="0.000">
                  <c:v>1.1140000000000001</c:v>
                </c:pt>
                <c:pt idx="7" formatCode="0.000">
                  <c:v>1.109</c:v>
                </c:pt>
                <c:pt idx="8" formatCode="0.000">
                  <c:v>1.115</c:v>
                </c:pt>
                <c:pt idx="9" formatCode="0.000">
                  <c:v>1.1160000000000001</c:v>
                </c:pt>
                <c:pt idx="10" formatCode="0.000">
                  <c:v>1.125</c:v>
                </c:pt>
                <c:pt idx="11" formatCode="0.000">
                  <c:v>1.1180000000000001</c:v>
                </c:pt>
                <c:pt idx="12" formatCode="General">
                  <c:v>1.1040000000000001</c:v>
                </c:pt>
              </c:numCache>
            </c:numRef>
          </c:val>
          <c:smooth val="0"/>
        </c:ser>
        <c:ser>
          <c:idx val="26"/>
          <c:order val="26"/>
          <c:tx>
            <c:strRef>
              <c:f>'CCG Data-antibstarpu'!$D$29</c:f>
              <c:strCache>
                <c:ptCount val="1"/>
                <c:pt idx="0">
                  <c:v>CAMDEN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Data-antibstarpu'!$H$29:$T$29</c:f>
              <c:numCache>
                <c:formatCode>#,##0.000</c:formatCode>
                <c:ptCount val="13"/>
                <c:pt idx="0">
                  <c:v>0.622</c:v>
                </c:pt>
                <c:pt idx="1">
                  <c:v>0.624</c:v>
                </c:pt>
                <c:pt idx="2" formatCode="0.000">
                  <c:v>0.626</c:v>
                </c:pt>
                <c:pt idx="3" formatCode="0.000">
                  <c:v>0.626</c:v>
                </c:pt>
                <c:pt idx="4" formatCode="0.000">
                  <c:v>0.623</c:v>
                </c:pt>
                <c:pt idx="5" formatCode="0.000">
                  <c:v>0.626</c:v>
                </c:pt>
                <c:pt idx="6" formatCode="0.000">
                  <c:v>0.628</c:v>
                </c:pt>
                <c:pt idx="7" formatCode="0.000">
                  <c:v>0.625</c:v>
                </c:pt>
                <c:pt idx="8" formatCode="0.000">
                  <c:v>0.628</c:v>
                </c:pt>
                <c:pt idx="9" formatCode="0.000">
                  <c:v>0.621</c:v>
                </c:pt>
                <c:pt idx="10" formatCode="0.000">
                  <c:v>0.625</c:v>
                </c:pt>
                <c:pt idx="11" formatCode="0.000">
                  <c:v>0.61799999999999999</c:v>
                </c:pt>
                <c:pt idx="12" formatCode="General">
                  <c:v>0.60199999999999998</c:v>
                </c:pt>
              </c:numCache>
            </c:numRef>
          </c:val>
          <c:smooth val="0"/>
        </c:ser>
        <c:ser>
          <c:idx val="27"/>
          <c:order val="27"/>
          <c:tx>
            <c:strRef>
              <c:f>'CCG Data-antibstarpu'!$D$30</c:f>
              <c:strCache>
                <c:ptCount val="1"/>
                <c:pt idx="0">
                  <c:v>CANNOCK CHASE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Data-antibstarpu'!$H$30:$T$30</c:f>
              <c:numCache>
                <c:formatCode>#,##0.000</c:formatCode>
                <c:ptCount val="13"/>
                <c:pt idx="0">
                  <c:v>1.2250000000000001</c:v>
                </c:pt>
                <c:pt idx="1">
                  <c:v>1.2190000000000001</c:v>
                </c:pt>
                <c:pt idx="2" formatCode="0.000">
                  <c:v>1.2230000000000001</c:v>
                </c:pt>
                <c:pt idx="3" formatCode="0.000">
                  <c:v>1.222</c:v>
                </c:pt>
                <c:pt idx="4" formatCode="0.000">
                  <c:v>1.2190000000000001</c:v>
                </c:pt>
                <c:pt idx="5" formatCode="0.000">
                  <c:v>1.23</c:v>
                </c:pt>
                <c:pt idx="6" formatCode="0.000">
                  <c:v>1.23</c:v>
                </c:pt>
                <c:pt idx="7" formatCode="0.000">
                  <c:v>1.224</c:v>
                </c:pt>
                <c:pt idx="8" formatCode="0.000">
                  <c:v>1.2310000000000001</c:v>
                </c:pt>
                <c:pt idx="9" formatCode="0.000">
                  <c:v>1.232</c:v>
                </c:pt>
                <c:pt idx="10" formatCode="0.000">
                  <c:v>1.2270000000000001</c:v>
                </c:pt>
                <c:pt idx="11" formatCode="0.000">
                  <c:v>1.2190000000000001</c:v>
                </c:pt>
                <c:pt idx="12" formatCode="General">
                  <c:v>1.2150000000000001</c:v>
                </c:pt>
              </c:numCache>
            </c:numRef>
          </c:val>
          <c:smooth val="0"/>
        </c:ser>
        <c:ser>
          <c:idx val="28"/>
          <c:order val="28"/>
          <c:tx>
            <c:strRef>
              <c:f>'CCG Data-antibstarpu'!$D$31</c:f>
              <c:strCache>
                <c:ptCount val="1"/>
                <c:pt idx="0">
                  <c:v>CANTERBURY AND COASTAL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Data-antibstarpu'!$H$31:$T$31</c:f>
              <c:numCache>
                <c:formatCode>#,##0.000</c:formatCode>
                <c:ptCount val="13"/>
                <c:pt idx="0">
                  <c:v>1.222</c:v>
                </c:pt>
                <c:pt idx="1">
                  <c:v>1.218</c:v>
                </c:pt>
                <c:pt idx="2" formatCode="0.000">
                  <c:v>1.214</c:v>
                </c:pt>
                <c:pt idx="3" formatCode="0.000">
                  <c:v>1.212</c:v>
                </c:pt>
                <c:pt idx="4" formatCode="0.000">
                  <c:v>1.212</c:v>
                </c:pt>
                <c:pt idx="5" formatCode="0.000">
                  <c:v>1.2170000000000001</c:v>
                </c:pt>
                <c:pt idx="6" formatCode="0.000">
                  <c:v>1.214</c:v>
                </c:pt>
                <c:pt idx="7" formatCode="0.000">
                  <c:v>1.206</c:v>
                </c:pt>
                <c:pt idx="8" formatCode="0.000">
                  <c:v>1.2110000000000001</c:v>
                </c:pt>
                <c:pt idx="9" formatCode="0.000">
                  <c:v>1.206</c:v>
                </c:pt>
                <c:pt idx="10" formatCode="0.000">
                  <c:v>1.214</c:v>
                </c:pt>
                <c:pt idx="11" formatCode="0.000">
                  <c:v>1.2010000000000001</c:v>
                </c:pt>
                <c:pt idx="12" formatCode="General">
                  <c:v>1.175</c:v>
                </c:pt>
              </c:numCache>
            </c:numRef>
          </c:val>
          <c:smooth val="0"/>
        </c:ser>
        <c:ser>
          <c:idx val="29"/>
          <c:order val="29"/>
          <c:tx>
            <c:strRef>
              <c:f>'CCG Data-antibstarpu'!$D$32</c:f>
              <c:strCache>
                <c:ptCount val="1"/>
                <c:pt idx="0">
                  <c:v>CASTLE POINT AND ROCHFORD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Data-antibstarpu'!$H$32:$T$32</c:f>
              <c:numCache>
                <c:formatCode>#,##0.000</c:formatCode>
                <c:ptCount val="13"/>
                <c:pt idx="0">
                  <c:v>1.1000000000000001</c:v>
                </c:pt>
                <c:pt idx="1">
                  <c:v>1.1100000000000001</c:v>
                </c:pt>
                <c:pt idx="2" formatCode="0.000">
                  <c:v>1.115</c:v>
                </c:pt>
                <c:pt idx="3" formatCode="0.000">
                  <c:v>1.1240000000000001</c:v>
                </c:pt>
                <c:pt idx="4" formatCode="0.000">
                  <c:v>1.127</c:v>
                </c:pt>
                <c:pt idx="5" formatCode="0.000">
                  <c:v>1.1359999999999999</c:v>
                </c:pt>
                <c:pt idx="6" formatCode="0.000">
                  <c:v>1.133</c:v>
                </c:pt>
                <c:pt idx="7" formatCode="0.000">
                  <c:v>1.1279999999999999</c:v>
                </c:pt>
                <c:pt idx="8" formatCode="0.000">
                  <c:v>1.137</c:v>
                </c:pt>
                <c:pt idx="9" formatCode="0.000">
                  <c:v>1.149</c:v>
                </c:pt>
                <c:pt idx="10" formatCode="0.000">
                  <c:v>1.1459999999999999</c:v>
                </c:pt>
                <c:pt idx="11" formatCode="0.000">
                  <c:v>1.147</c:v>
                </c:pt>
                <c:pt idx="12" formatCode="General">
                  <c:v>1.133</c:v>
                </c:pt>
              </c:numCache>
            </c:numRef>
          </c:val>
          <c:smooth val="0"/>
        </c:ser>
        <c:ser>
          <c:idx val="30"/>
          <c:order val="30"/>
          <c:tx>
            <c:strRef>
              <c:f>'CCG Data-antibstarpu'!$D$33</c:f>
              <c:strCache>
                <c:ptCount val="1"/>
                <c:pt idx="0">
                  <c:v>CENTRAL LONDON (WESTMINSTER)</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Data-antibstarpu'!$H$33:$T$33</c:f>
              <c:numCache>
                <c:formatCode>#,##0.000</c:formatCode>
                <c:ptCount val="13"/>
                <c:pt idx="0">
                  <c:v>0.69599999999999995</c:v>
                </c:pt>
                <c:pt idx="1">
                  <c:v>0.70199999999999996</c:v>
                </c:pt>
                <c:pt idx="2" formatCode="0.000">
                  <c:v>0.70599999999999996</c:v>
                </c:pt>
                <c:pt idx="3" formatCode="0.000">
                  <c:v>0.71399999999999997</c:v>
                </c:pt>
                <c:pt idx="4" formatCode="0.000">
                  <c:v>0.71299999999999997</c:v>
                </c:pt>
                <c:pt idx="5" formatCode="0.000">
                  <c:v>0.71799999999999997</c:v>
                </c:pt>
                <c:pt idx="6" formatCode="0.000">
                  <c:v>0.72199999999999998</c:v>
                </c:pt>
                <c:pt idx="7" formatCode="0.000">
                  <c:v>0.72</c:v>
                </c:pt>
                <c:pt idx="8" formatCode="0.000">
                  <c:v>0.72</c:v>
                </c:pt>
                <c:pt idx="9" formatCode="0.000">
                  <c:v>0.71699999999999997</c:v>
                </c:pt>
                <c:pt idx="10" formatCode="0.000">
                  <c:v>0.72199999999999998</c:v>
                </c:pt>
                <c:pt idx="11" formatCode="0.000">
                  <c:v>0.71499999999999997</c:v>
                </c:pt>
                <c:pt idx="12" formatCode="General">
                  <c:v>0.69599999999999995</c:v>
                </c:pt>
              </c:numCache>
            </c:numRef>
          </c:val>
          <c:smooth val="0"/>
        </c:ser>
        <c:ser>
          <c:idx val="34"/>
          <c:order val="31"/>
          <c:tx>
            <c:strRef>
              <c:f>'CCG Data-antibstarpu'!$D$34</c:f>
              <c:strCache>
                <c:ptCount val="1"/>
                <c:pt idx="0">
                  <c:v>CENTRAL MANCHESTER</c:v>
                </c:pt>
              </c:strCache>
            </c:strRef>
          </c:tx>
          <c:spPr>
            <a:ln w="38100" cap="rnd" cmpd="sng" algn="ctr">
              <a:noFill/>
              <a:prstDash val="solid"/>
              <a:round/>
              <a:headEnd type="none" w="med" len="med"/>
              <a:tailEnd type="none" w="med" len="med"/>
            </a:ln>
            <a:effectLst/>
            <a:extLst>
              <a:ext uri="{91240B29-F687-4F45-9708-019B960494DF}">
                <a14:hiddenLine xmlns:a14="http://schemas.microsoft.com/office/drawing/2010/main" w="38100" cap="rnd" cmpd="sng" algn="ctr">
                  <a:solidFill>
                    <a:srgbClr val="333399"/>
                  </a:solidFill>
                  <a:prstDash val="solid"/>
                  <a:round/>
                  <a:headEnd type="none" w="med" len="med"/>
                  <a:tailEnd type="none" w="med" len="med"/>
                </a14:hiddenLine>
              </a:ext>
            </a:extLst>
          </c:spPr>
          <c:marker>
            <c:symbol val="circle"/>
            <c:size val="8"/>
            <c:spPr>
              <a:solidFill>
                <a:srgbClr val="4F81BD"/>
              </a:solidFill>
              <a:ln w="38100" cap="rnd" cmpd="sng" algn="ctr">
                <a:noFill/>
                <a:prstDash val="solid"/>
                <a:round/>
                <a:headEnd type="none" w="med" len="med"/>
                <a:tailEnd type="none" w="med" len="med"/>
              </a:ln>
              <a:effectLst/>
              <a:extLst>
                <a:ext uri="{91240B29-F687-4F45-9708-019B960494DF}">
                  <a14:hiddenLine xmlns:a14="http://schemas.microsoft.com/office/drawing/2010/main" w="38100"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Data-antibstarpu'!$H$34:$U$34</c:f>
              <c:numCache>
                <c:formatCode>#,##0.000</c:formatCode>
                <c:ptCount val="14"/>
                <c:pt idx="0">
                  <c:v>1.056</c:v>
                </c:pt>
                <c:pt idx="1">
                  <c:v>1.0609999999999999</c:v>
                </c:pt>
                <c:pt idx="2" formatCode="0.000">
                  <c:v>1.0609999999999999</c:v>
                </c:pt>
                <c:pt idx="3" formatCode="0.000">
                  <c:v>1.054</c:v>
                </c:pt>
                <c:pt idx="4" formatCode="0.000">
                  <c:v>1.0549999999999999</c:v>
                </c:pt>
                <c:pt idx="5" formatCode="0.000">
                  <c:v>1.0629999999999999</c:v>
                </c:pt>
                <c:pt idx="6" formatCode="0.000">
                  <c:v>1.0649999999999999</c:v>
                </c:pt>
                <c:pt idx="7" formatCode="0.000">
                  <c:v>1.0669999999999999</c:v>
                </c:pt>
                <c:pt idx="8" formatCode="0.000">
                  <c:v>1.073</c:v>
                </c:pt>
                <c:pt idx="9" formatCode="0.000">
                  <c:v>1.056</c:v>
                </c:pt>
                <c:pt idx="10" formatCode="0.000">
                  <c:v>1.0629999999999999</c:v>
                </c:pt>
                <c:pt idx="11" formatCode="0.000">
                  <c:v>1.056</c:v>
                </c:pt>
                <c:pt idx="12" formatCode="General">
                  <c:v>1.032</c:v>
                </c:pt>
              </c:numCache>
            </c:numRef>
          </c:val>
          <c:smooth val="0"/>
        </c:ser>
        <c:ser>
          <c:idx val="31"/>
          <c:order val="32"/>
          <c:tx>
            <c:strRef>
              <c:f>'CCG Data-antibstarpu'!$D$35</c:f>
              <c:strCache>
                <c:ptCount val="1"/>
                <c:pt idx="0">
                  <c:v>CHILTERN</c:v>
                </c:pt>
              </c:strCache>
            </c:strRef>
          </c:tx>
          <c:spPr>
            <a:ln w="12700" cap="rnd" cmpd="sng" algn="ctr">
              <a:noFill/>
              <a:prstDash val="solid"/>
              <a:round/>
              <a:headEnd type="none" w="med" len="med"/>
              <a:tailEnd type="none" w="med" len="med"/>
            </a:ln>
            <a:effectLst/>
            <a:extLst>
              <a:ext uri="{91240B29-F687-4F45-9708-019B960494DF}">
                <a14:hiddenLine xmlns:a14="http://schemas.microsoft.com/office/drawing/2010/main" w="12700" cap="rnd" cmpd="sng" algn="ctr">
                  <a:solidFill>
                    <a:srgbClr val="333399"/>
                  </a:solidFill>
                  <a:prstDash val="solid"/>
                  <a:round/>
                  <a:headEnd type="none" w="med" len="med"/>
                  <a:tailEnd type="none" w="med" len="med"/>
                </a14:hiddenLine>
              </a:ext>
            </a:extLst>
          </c:spPr>
          <c:marker>
            <c:symbol val="circle"/>
            <c:size val="8"/>
            <c:spPr>
              <a:solidFill>
                <a:srgbClr val="4F81BD"/>
              </a:solidFill>
              <a:ln w="12700" cap="rnd" cmpd="sng" algn="ctr">
                <a:noFill/>
                <a:prstDash val="solid"/>
                <a:round/>
                <a:headEnd type="none" w="med" len="med"/>
                <a:tailEnd type="none" w="med" len="med"/>
              </a:ln>
              <a:effectLst/>
              <a:extLst>
                <a:ext uri="{91240B29-F687-4F45-9708-019B960494DF}">
                  <a14:hiddenLine xmlns:a14="http://schemas.microsoft.com/office/drawing/2010/main" w="12700"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Data-antibstarpu'!$H$35:$U$35</c:f>
              <c:numCache>
                <c:formatCode>#,##0.000</c:formatCode>
                <c:ptCount val="14"/>
                <c:pt idx="0">
                  <c:v>1.083</c:v>
                </c:pt>
                <c:pt idx="1">
                  <c:v>1.083</c:v>
                </c:pt>
                <c:pt idx="2" formatCode="0.000">
                  <c:v>1.0820000000000001</c:v>
                </c:pt>
                <c:pt idx="3" formatCode="0.000">
                  <c:v>1.079</c:v>
                </c:pt>
                <c:pt idx="4" formatCode="0.000">
                  <c:v>1.083</c:v>
                </c:pt>
                <c:pt idx="5" formatCode="0.000">
                  <c:v>1.087</c:v>
                </c:pt>
                <c:pt idx="6" formatCode="0.000">
                  <c:v>1.081</c:v>
                </c:pt>
                <c:pt idx="7" formatCode="0.000">
                  <c:v>1.077</c:v>
                </c:pt>
                <c:pt idx="8" formatCode="0.000">
                  <c:v>1.08</c:v>
                </c:pt>
                <c:pt idx="9" formatCode="0.000">
                  <c:v>1.0820000000000001</c:v>
                </c:pt>
                <c:pt idx="10" formatCode="0.000">
                  <c:v>1.0860000000000001</c:v>
                </c:pt>
                <c:pt idx="11" formatCode="0.000">
                  <c:v>1.0760000000000001</c:v>
                </c:pt>
                <c:pt idx="12" formatCode="General">
                  <c:v>1.0649999999999999</c:v>
                </c:pt>
              </c:numCache>
            </c:numRef>
          </c:val>
          <c:smooth val="0"/>
        </c:ser>
        <c:ser>
          <c:idx val="32"/>
          <c:order val="33"/>
          <c:tx>
            <c:strRef>
              <c:f>'CCG Data-antibstarpu'!$D$36</c:f>
              <c:strCache>
                <c:ptCount val="1"/>
                <c:pt idx="0">
                  <c:v>CHORLEY AND SOUTH RIBBLE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Data-antibstarpu'!$H$36:$T$36</c:f>
              <c:numCache>
                <c:formatCode>#,##0.000</c:formatCode>
                <c:ptCount val="13"/>
                <c:pt idx="0">
                  <c:v>1.175</c:v>
                </c:pt>
                <c:pt idx="1">
                  <c:v>1.1739999999999999</c:v>
                </c:pt>
                <c:pt idx="2" formatCode="0.000">
                  <c:v>1.1719999999999999</c:v>
                </c:pt>
                <c:pt idx="3" formatCode="0.000">
                  <c:v>1.163</c:v>
                </c:pt>
                <c:pt idx="4" formatCode="0.000">
                  <c:v>1.159</c:v>
                </c:pt>
                <c:pt idx="5" formatCode="0.000">
                  <c:v>1.161</c:v>
                </c:pt>
                <c:pt idx="6" formatCode="0.000">
                  <c:v>1.155</c:v>
                </c:pt>
                <c:pt idx="7" formatCode="0.000">
                  <c:v>1.153</c:v>
                </c:pt>
                <c:pt idx="8" formatCode="0.000">
                  <c:v>1.1539999999999999</c:v>
                </c:pt>
                <c:pt idx="9" formatCode="0.000">
                  <c:v>1.147</c:v>
                </c:pt>
                <c:pt idx="10" formatCode="0.000">
                  <c:v>1.1459999999999999</c:v>
                </c:pt>
                <c:pt idx="11" formatCode="0.000">
                  <c:v>1.1259999999999999</c:v>
                </c:pt>
                <c:pt idx="12" formatCode="General">
                  <c:v>1.1060000000000001</c:v>
                </c:pt>
              </c:numCache>
            </c:numRef>
          </c:val>
          <c:smooth val="0"/>
        </c:ser>
        <c:ser>
          <c:idx val="33"/>
          <c:order val="34"/>
          <c:tx>
            <c:strRef>
              <c:f>'CCG Data-antibstarpu'!$D$37</c:f>
              <c:strCache>
                <c:ptCount val="1"/>
                <c:pt idx="0">
                  <c:v>CITY AND HACKNEY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Data-antibstarpu'!$H$37:$T$37</c:f>
              <c:numCache>
                <c:formatCode>#,##0.000</c:formatCode>
                <c:ptCount val="13"/>
                <c:pt idx="0">
                  <c:v>0.73399999999999999</c:v>
                </c:pt>
                <c:pt idx="1">
                  <c:v>0.73399999999999999</c:v>
                </c:pt>
                <c:pt idx="2" formatCode="0.000">
                  <c:v>0.73299999999999998</c:v>
                </c:pt>
                <c:pt idx="3" formatCode="0.000">
                  <c:v>0.72799999999999998</c:v>
                </c:pt>
                <c:pt idx="4" formatCode="0.000">
                  <c:v>0.72199999999999998</c:v>
                </c:pt>
                <c:pt idx="5" formatCode="0.000">
                  <c:v>0.72599999999999998</c:v>
                </c:pt>
                <c:pt idx="6" formatCode="0.000">
                  <c:v>0.71799999999999997</c:v>
                </c:pt>
                <c:pt idx="7" formatCode="0.000">
                  <c:v>0.71499999999999997</c:v>
                </c:pt>
                <c:pt idx="8" formatCode="0.000">
                  <c:v>0.71399999999999997</c:v>
                </c:pt>
                <c:pt idx="9" formatCode="0.000">
                  <c:v>0.70599999999999996</c:v>
                </c:pt>
                <c:pt idx="10" formatCode="0.000">
                  <c:v>0.70899999999999996</c:v>
                </c:pt>
                <c:pt idx="11" formatCode="0.000">
                  <c:v>0.70199999999999996</c:v>
                </c:pt>
                <c:pt idx="12" formatCode="General">
                  <c:v>0.69299999999999995</c:v>
                </c:pt>
              </c:numCache>
            </c:numRef>
          </c:val>
          <c:smooth val="0"/>
        </c:ser>
        <c:ser>
          <c:idx val="35"/>
          <c:order val="35"/>
          <c:tx>
            <c:strRef>
              <c:f>'CCG Data-antibstarpu'!$D$38</c:f>
              <c:strCache>
                <c:ptCount val="1"/>
                <c:pt idx="0">
                  <c:v>COASTAL WEST SUSSEX</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Data-antibstarpu'!$H$38:$T$38</c:f>
              <c:numCache>
                <c:formatCode>#,##0.000</c:formatCode>
                <c:ptCount val="13"/>
                <c:pt idx="0">
                  <c:v>0.995</c:v>
                </c:pt>
                <c:pt idx="1">
                  <c:v>1.0009999999999999</c:v>
                </c:pt>
                <c:pt idx="2" formatCode="0.000">
                  <c:v>1.0029999999999999</c:v>
                </c:pt>
                <c:pt idx="3" formatCode="0.000">
                  <c:v>1.0009999999999999</c:v>
                </c:pt>
                <c:pt idx="4" formatCode="0.000">
                  <c:v>0.997</c:v>
                </c:pt>
                <c:pt idx="5" formatCode="0.000">
                  <c:v>1.0029999999999999</c:v>
                </c:pt>
                <c:pt idx="6" formatCode="0.000">
                  <c:v>1.0009999999999999</c:v>
                </c:pt>
                <c:pt idx="7" formatCode="0.000">
                  <c:v>0.999</c:v>
                </c:pt>
                <c:pt idx="8" formatCode="0.000">
                  <c:v>1.006</c:v>
                </c:pt>
                <c:pt idx="9" formatCode="0.000">
                  <c:v>1.0069999999999999</c:v>
                </c:pt>
                <c:pt idx="10" formatCode="0.000">
                  <c:v>1.0149999999999999</c:v>
                </c:pt>
                <c:pt idx="11" formatCode="0.000">
                  <c:v>1.01</c:v>
                </c:pt>
                <c:pt idx="12" formatCode="General">
                  <c:v>1</c:v>
                </c:pt>
              </c:numCache>
            </c:numRef>
          </c:val>
          <c:smooth val="0"/>
        </c:ser>
        <c:ser>
          <c:idx val="36"/>
          <c:order val="36"/>
          <c:tx>
            <c:strRef>
              <c:f>'CCG Data-antibstarpu'!$D$39</c:f>
              <c:strCache>
                <c:ptCount val="1"/>
                <c:pt idx="0">
                  <c:v>CORBY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Data-antibstarpu'!$H$39:$T$39</c:f>
              <c:numCache>
                <c:formatCode>#,##0.000</c:formatCode>
                <c:ptCount val="13"/>
                <c:pt idx="0">
                  <c:v>1.018</c:v>
                </c:pt>
                <c:pt idx="1">
                  <c:v>1.0169999999999999</c:v>
                </c:pt>
                <c:pt idx="2" formatCode="0.000">
                  <c:v>1.0129999999999999</c:v>
                </c:pt>
                <c:pt idx="3" formatCode="0.000">
                  <c:v>1.004</c:v>
                </c:pt>
                <c:pt idx="4" formatCode="0.000">
                  <c:v>0.99199999999999999</c:v>
                </c:pt>
                <c:pt idx="5" formatCode="0.000">
                  <c:v>0.996</c:v>
                </c:pt>
                <c:pt idx="6" formatCode="0.000">
                  <c:v>0.998</c:v>
                </c:pt>
                <c:pt idx="7" formatCode="0.000">
                  <c:v>1.008</c:v>
                </c:pt>
                <c:pt idx="8" formatCode="0.000">
                  <c:v>1.0249999999999999</c:v>
                </c:pt>
                <c:pt idx="9" formatCode="0.000">
                  <c:v>1.0269999999999999</c:v>
                </c:pt>
                <c:pt idx="10" formatCode="0.000">
                  <c:v>1.038</c:v>
                </c:pt>
                <c:pt idx="11" formatCode="0.000">
                  <c:v>1.0429999999999999</c:v>
                </c:pt>
                <c:pt idx="12" formatCode="General">
                  <c:v>1.0469999999999999</c:v>
                </c:pt>
              </c:numCache>
            </c:numRef>
          </c:val>
          <c:smooth val="0"/>
        </c:ser>
        <c:ser>
          <c:idx val="37"/>
          <c:order val="37"/>
          <c:tx>
            <c:strRef>
              <c:f>'CCG Data-antibstarpu'!$D$40</c:f>
              <c:strCache>
                <c:ptCount val="1"/>
                <c:pt idx="0">
                  <c:v>COVENTRY AND RUGBY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Data-antibstarpu'!$H$40:$T$40</c:f>
              <c:numCache>
                <c:formatCode>#,##0.000</c:formatCode>
                <c:ptCount val="13"/>
                <c:pt idx="0">
                  <c:v>1.026</c:v>
                </c:pt>
                <c:pt idx="1">
                  <c:v>1.03</c:v>
                </c:pt>
                <c:pt idx="2" formatCode="0.000">
                  <c:v>1.0309999999999999</c:v>
                </c:pt>
                <c:pt idx="3" formatCode="0.000">
                  <c:v>1.03</c:v>
                </c:pt>
                <c:pt idx="4" formatCode="0.000">
                  <c:v>1.028</c:v>
                </c:pt>
                <c:pt idx="5" formatCode="0.000">
                  <c:v>1.0329999999999999</c:v>
                </c:pt>
                <c:pt idx="6" formatCode="0.000">
                  <c:v>1.0249999999999999</c:v>
                </c:pt>
                <c:pt idx="7" formatCode="0.000">
                  <c:v>1.0169999999999999</c:v>
                </c:pt>
                <c:pt idx="8" formatCode="0.000">
                  <c:v>1.0229999999999999</c:v>
                </c:pt>
                <c:pt idx="9" formatCode="0.000">
                  <c:v>1.018</c:v>
                </c:pt>
                <c:pt idx="10" formatCode="0.000">
                  <c:v>1.022</c:v>
                </c:pt>
                <c:pt idx="11" formatCode="0.000">
                  <c:v>1.014</c:v>
                </c:pt>
                <c:pt idx="12" formatCode="General">
                  <c:v>1.0049999999999999</c:v>
                </c:pt>
              </c:numCache>
            </c:numRef>
          </c:val>
          <c:smooth val="0"/>
        </c:ser>
        <c:ser>
          <c:idx val="38"/>
          <c:order val="38"/>
          <c:tx>
            <c:strRef>
              <c:f>'CCG Data-antibstarpu'!$D$41</c:f>
              <c:strCache>
                <c:ptCount val="1"/>
                <c:pt idx="0">
                  <c:v>CRAWLEY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Data-antibstarpu'!$H$41:$T$41</c:f>
              <c:numCache>
                <c:formatCode>#,##0.000</c:formatCode>
                <c:ptCount val="13"/>
                <c:pt idx="0">
                  <c:v>1.028</c:v>
                </c:pt>
                <c:pt idx="1">
                  <c:v>1.0189999999999999</c:v>
                </c:pt>
                <c:pt idx="2" formatCode="0.000">
                  <c:v>1.008</c:v>
                </c:pt>
                <c:pt idx="3" formatCode="0.000">
                  <c:v>1</c:v>
                </c:pt>
                <c:pt idx="4" formatCode="0.000">
                  <c:v>0.99299999999999999</c:v>
                </c:pt>
                <c:pt idx="5" formatCode="0.000">
                  <c:v>0.98599999999999999</c:v>
                </c:pt>
                <c:pt idx="6" formatCode="0.000">
                  <c:v>0.97</c:v>
                </c:pt>
                <c:pt idx="7" formatCode="0.000">
                  <c:v>0.96599999999999997</c:v>
                </c:pt>
                <c:pt idx="8" formatCode="0.000">
                  <c:v>0.97199999999999998</c:v>
                </c:pt>
                <c:pt idx="9" formatCode="0.000">
                  <c:v>0.97799999999999998</c:v>
                </c:pt>
                <c:pt idx="10" formatCode="0.000">
                  <c:v>0.98299999999999998</c:v>
                </c:pt>
                <c:pt idx="11" formatCode="0.000">
                  <c:v>0.97399999999999998</c:v>
                </c:pt>
                <c:pt idx="12" formatCode="General">
                  <c:v>0.96899999999999997</c:v>
                </c:pt>
              </c:numCache>
            </c:numRef>
          </c:val>
          <c:smooth val="0"/>
        </c:ser>
        <c:ser>
          <c:idx val="39"/>
          <c:order val="39"/>
          <c:tx>
            <c:strRef>
              <c:f>'CCG Data-antibstarpu'!$D$42</c:f>
              <c:strCache>
                <c:ptCount val="1"/>
                <c:pt idx="0">
                  <c:v>CROYDON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Data-antibstarpu'!$H$42:$T$42</c:f>
              <c:numCache>
                <c:formatCode>#,##0.000</c:formatCode>
                <c:ptCount val="13"/>
                <c:pt idx="0">
                  <c:v>0.97199999999999998</c:v>
                </c:pt>
                <c:pt idx="1">
                  <c:v>0.96599999999999997</c:v>
                </c:pt>
                <c:pt idx="2" formatCode="0.000">
                  <c:v>0.96399999999999997</c:v>
                </c:pt>
                <c:pt idx="3" formatCode="0.000">
                  <c:v>0.95799999999999996</c:v>
                </c:pt>
                <c:pt idx="4" formatCode="0.000">
                  <c:v>0.95599999999999996</c:v>
                </c:pt>
                <c:pt idx="5" formatCode="0.000">
                  <c:v>0.95799999999999996</c:v>
                </c:pt>
                <c:pt idx="6" formatCode="0.000">
                  <c:v>0.94899999999999995</c:v>
                </c:pt>
                <c:pt idx="7" formatCode="0.000">
                  <c:v>0.94</c:v>
                </c:pt>
                <c:pt idx="8" formatCode="0.000">
                  <c:v>0.94199999999999995</c:v>
                </c:pt>
                <c:pt idx="9" formatCode="0.000">
                  <c:v>0.94199999999999995</c:v>
                </c:pt>
                <c:pt idx="10" formatCode="0.000">
                  <c:v>0.94799999999999995</c:v>
                </c:pt>
                <c:pt idx="11" formatCode="0.000">
                  <c:v>0.93799999999999994</c:v>
                </c:pt>
                <c:pt idx="12" formatCode="General">
                  <c:v>0.92500000000000004</c:v>
                </c:pt>
              </c:numCache>
            </c:numRef>
          </c:val>
          <c:smooth val="0"/>
        </c:ser>
        <c:ser>
          <c:idx val="40"/>
          <c:order val="40"/>
          <c:tx>
            <c:strRef>
              <c:f>'CCG Data-antibstarpu'!$D$43</c:f>
              <c:strCache>
                <c:ptCount val="1"/>
                <c:pt idx="0">
                  <c:v>CUMBRIA</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Data-antibstarpu'!$H$43:$T$43</c:f>
              <c:numCache>
                <c:formatCode>#,##0.000</c:formatCode>
                <c:ptCount val="13"/>
                <c:pt idx="0">
                  <c:v>1.196</c:v>
                </c:pt>
                <c:pt idx="1">
                  <c:v>1.1950000000000001</c:v>
                </c:pt>
                <c:pt idx="2" formatCode="0.000">
                  <c:v>1.1910000000000001</c:v>
                </c:pt>
                <c:pt idx="3" formatCode="0.000">
                  <c:v>1.1870000000000001</c:v>
                </c:pt>
                <c:pt idx="4" formatCode="0.000">
                  <c:v>1.1839999999999999</c:v>
                </c:pt>
                <c:pt idx="5" formatCode="0.000">
                  <c:v>1.1919999999999999</c:v>
                </c:pt>
                <c:pt idx="6" formatCode="0.000">
                  <c:v>1.194</c:v>
                </c:pt>
                <c:pt idx="7" formatCode="0.000">
                  <c:v>1.194</c:v>
                </c:pt>
                <c:pt idx="8" formatCode="0.000">
                  <c:v>1.202</c:v>
                </c:pt>
                <c:pt idx="9" formatCode="0.000">
                  <c:v>1.2090000000000001</c:v>
                </c:pt>
                <c:pt idx="10" formatCode="0.000">
                  <c:v>1.2170000000000001</c:v>
                </c:pt>
                <c:pt idx="11" formatCode="0.000">
                  <c:v>1.2090000000000001</c:v>
                </c:pt>
                <c:pt idx="12" formatCode="General">
                  <c:v>1.2010000000000001</c:v>
                </c:pt>
              </c:numCache>
            </c:numRef>
          </c:val>
          <c:smooth val="0"/>
        </c:ser>
        <c:ser>
          <c:idx val="41"/>
          <c:order val="41"/>
          <c:tx>
            <c:strRef>
              <c:f>'CCG Data-antibstarpu'!$D$44</c:f>
              <c:strCache>
                <c:ptCount val="1"/>
                <c:pt idx="0">
                  <c:v>DARLINGTON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Data-antibstarpu'!$H$44:$T$44</c:f>
              <c:numCache>
                <c:formatCode>#,##0.000</c:formatCode>
                <c:ptCount val="13"/>
                <c:pt idx="0">
                  <c:v>1.18</c:v>
                </c:pt>
                <c:pt idx="1">
                  <c:v>1.1779999999999999</c:v>
                </c:pt>
                <c:pt idx="2" formatCode="0.000">
                  <c:v>1.175</c:v>
                </c:pt>
                <c:pt idx="3" formatCode="0.000">
                  <c:v>1.17</c:v>
                </c:pt>
                <c:pt idx="4" formatCode="0.000">
                  <c:v>1.1619999999999999</c:v>
                </c:pt>
                <c:pt idx="5" formatCode="0.000">
                  <c:v>1.163</c:v>
                </c:pt>
                <c:pt idx="6" formatCode="0.000">
                  <c:v>1.165</c:v>
                </c:pt>
                <c:pt idx="7" formatCode="0.000">
                  <c:v>1.1659999999999999</c:v>
                </c:pt>
                <c:pt idx="8" formatCode="0.000">
                  <c:v>1.1779999999999999</c:v>
                </c:pt>
                <c:pt idx="9" formatCode="0.000">
                  <c:v>1.1870000000000001</c:v>
                </c:pt>
                <c:pt idx="10" formatCode="0.000">
                  <c:v>1.202</c:v>
                </c:pt>
                <c:pt idx="11" formatCode="0.000">
                  <c:v>1.1990000000000001</c:v>
                </c:pt>
                <c:pt idx="12" formatCode="General">
                  <c:v>1.202</c:v>
                </c:pt>
              </c:numCache>
            </c:numRef>
          </c:val>
          <c:smooth val="0"/>
        </c:ser>
        <c:ser>
          <c:idx val="42"/>
          <c:order val="42"/>
          <c:tx>
            <c:strRef>
              <c:f>'CCG Data-antibstarpu'!$D$45</c:f>
              <c:strCache>
                <c:ptCount val="1"/>
                <c:pt idx="0">
                  <c:v>DARTFORD, GRAVESHAM AND SWANLEY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Data-antibstarpu'!$H$45:$T$45</c:f>
              <c:numCache>
                <c:formatCode>#,##0.000</c:formatCode>
                <c:ptCount val="13"/>
                <c:pt idx="0">
                  <c:v>1.1659999999999999</c:v>
                </c:pt>
                <c:pt idx="1">
                  <c:v>1.165</c:v>
                </c:pt>
                <c:pt idx="2" formatCode="0.000">
                  <c:v>1.161</c:v>
                </c:pt>
                <c:pt idx="3" formatCode="0.000">
                  <c:v>1.1519999999999999</c:v>
                </c:pt>
                <c:pt idx="4" formatCode="0.000">
                  <c:v>1.143</c:v>
                </c:pt>
                <c:pt idx="5" formatCode="0.000">
                  <c:v>1.145</c:v>
                </c:pt>
                <c:pt idx="6" formatCode="0.000">
                  <c:v>1.137</c:v>
                </c:pt>
                <c:pt idx="7" formatCode="0.000">
                  <c:v>1.129</c:v>
                </c:pt>
                <c:pt idx="8" formatCode="0.000">
                  <c:v>1.133</c:v>
                </c:pt>
                <c:pt idx="9" formatCode="0.000">
                  <c:v>1.1379999999999999</c:v>
                </c:pt>
                <c:pt idx="10" formatCode="0.000">
                  <c:v>1.155</c:v>
                </c:pt>
                <c:pt idx="11" formatCode="0.000">
                  <c:v>1.141</c:v>
                </c:pt>
                <c:pt idx="12" formatCode="General">
                  <c:v>1.129</c:v>
                </c:pt>
              </c:numCache>
            </c:numRef>
          </c:val>
          <c:smooth val="0"/>
        </c:ser>
        <c:ser>
          <c:idx val="43"/>
          <c:order val="43"/>
          <c:tx>
            <c:strRef>
              <c:f>'CCG Data-antibstarpu'!$D$46</c:f>
              <c:strCache>
                <c:ptCount val="1"/>
                <c:pt idx="0">
                  <c:v>DONCASTER</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Data-antibstarpu'!$H$46:$T$46</c:f>
              <c:numCache>
                <c:formatCode>#,##0.000</c:formatCode>
                <c:ptCount val="13"/>
                <c:pt idx="0">
                  <c:v>1.2350000000000001</c:v>
                </c:pt>
                <c:pt idx="1">
                  <c:v>1.2330000000000001</c:v>
                </c:pt>
                <c:pt idx="2" formatCode="0.000">
                  <c:v>1.23</c:v>
                </c:pt>
                <c:pt idx="3" formatCode="0.000">
                  <c:v>1.23</c:v>
                </c:pt>
                <c:pt idx="4" formatCode="0.000">
                  <c:v>1.2250000000000001</c:v>
                </c:pt>
                <c:pt idx="5" formatCode="0.000">
                  <c:v>1.228</c:v>
                </c:pt>
                <c:pt idx="6" formatCode="0.000">
                  <c:v>1.22</c:v>
                </c:pt>
                <c:pt idx="7" formatCode="0.000">
                  <c:v>1.212</c:v>
                </c:pt>
                <c:pt idx="8" formatCode="0.000">
                  <c:v>1.2150000000000001</c:v>
                </c:pt>
                <c:pt idx="9" formatCode="0.000">
                  <c:v>1.2110000000000001</c:v>
                </c:pt>
                <c:pt idx="10" formatCode="0.000">
                  <c:v>1.2190000000000001</c:v>
                </c:pt>
                <c:pt idx="11" formatCode="0.000">
                  <c:v>1.2150000000000001</c:v>
                </c:pt>
                <c:pt idx="12" formatCode="General">
                  <c:v>1.2050000000000001</c:v>
                </c:pt>
              </c:numCache>
            </c:numRef>
          </c:val>
          <c:smooth val="0"/>
        </c:ser>
        <c:ser>
          <c:idx val="44"/>
          <c:order val="44"/>
          <c:tx>
            <c:strRef>
              <c:f>'CCG Data-antibstarpu'!$D$47</c:f>
              <c:strCache>
                <c:ptCount val="1"/>
                <c:pt idx="0">
                  <c:v>DORSET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Data-antibstarpu'!$H$47:$T$47</c:f>
              <c:numCache>
                <c:formatCode>#,##0.000</c:formatCode>
                <c:ptCount val="13"/>
                <c:pt idx="0">
                  <c:v>1.0269999999999999</c:v>
                </c:pt>
                <c:pt idx="1">
                  <c:v>1.026</c:v>
                </c:pt>
                <c:pt idx="2" formatCode="0.000">
                  <c:v>1.024</c:v>
                </c:pt>
                <c:pt idx="3" formatCode="0.000">
                  <c:v>1.02</c:v>
                </c:pt>
                <c:pt idx="4" formatCode="0.000">
                  <c:v>1.018</c:v>
                </c:pt>
                <c:pt idx="5" formatCode="0.000">
                  <c:v>1.018</c:v>
                </c:pt>
                <c:pt idx="6" formatCode="0.000">
                  <c:v>1.012</c:v>
                </c:pt>
                <c:pt idx="7" formatCode="0.000">
                  <c:v>1.0069999999999999</c:v>
                </c:pt>
                <c:pt idx="8" formatCode="0.000">
                  <c:v>1.01</c:v>
                </c:pt>
                <c:pt idx="9" formatCode="0.000">
                  <c:v>1.0109999999999999</c:v>
                </c:pt>
                <c:pt idx="10" formatCode="0.000">
                  <c:v>1.016</c:v>
                </c:pt>
                <c:pt idx="11" formatCode="0.000">
                  <c:v>1.0089999999999999</c:v>
                </c:pt>
                <c:pt idx="12" formatCode="General">
                  <c:v>1.0029999999999999</c:v>
                </c:pt>
              </c:numCache>
            </c:numRef>
          </c:val>
          <c:smooth val="0"/>
        </c:ser>
        <c:ser>
          <c:idx val="45"/>
          <c:order val="45"/>
          <c:tx>
            <c:strRef>
              <c:f>'CCG Data-antibstarpu'!$D$48</c:f>
              <c:strCache>
                <c:ptCount val="1"/>
                <c:pt idx="0">
                  <c:v>DUDLEY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Data-antibstarpu'!$H$48:$T$48</c:f>
              <c:numCache>
                <c:formatCode>#,##0.000</c:formatCode>
                <c:ptCount val="13"/>
                <c:pt idx="0">
                  <c:v>1.119</c:v>
                </c:pt>
                <c:pt idx="1">
                  <c:v>1.119</c:v>
                </c:pt>
                <c:pt idx="2" formatCode="0.000">
                  <c:v>1.121</c:v>
                </c:pt>
                <c:pt idx="3" formatCode="0.000">
                  <c:v>1.1180000000000001</c:v>
                </c:pt>
                <c:pt idx="4" formatCode="0.000">
                  <c:v>1.121</c:v>
                </c:pt>
                <c:pt idx="5" formatCode="0.000">
                  <c:v>1.127</c:v>
                </c:pt>
                <c:pt idx="6" formatCode="0.000">
                  <c:v>1.125</c:v>
                </c:pt>
                <c:pt idx="7" formatCode="0.000">
                  <c:v>1.1240000000000001</c:v>
                </c:pt>
                <c:pt idx="8" formatCode="0.000">
                  <c:v>1.1299999999999999</c:v>
                </c:pt>
                <c:pt idx="9" formatCode="0.000">
                  <c:v>1.1399999999999999</c:v>
                </c:pt>
                <c:pt idx="10" formatCode="0.000">
                  <c:v>1.145</c:v>
                </c:pt>
                <c:pt idx="11" formatCode="0.000">
                  <c:v>1.141</c:v>
                </c:pt>
                <c:pt idx="12" formatCode="General">
                  <c:v>1.137</c:v>
                </c:pt>
              </c:numCache>
            </c:numRef>
          </c:val>
          <c:smooth val="0"/>
        </c:ser>
        <c:ser>
          <c:idx val="46"/>
          <c:order val="46"/>
          <c:tx>
            <c:strRef>
              <c:f>'CCG Data-antibstarpu'!$D$49</c:f>
              <c:strCache>
                <c:ptCount val="1"/>
                <c:pt idx="0">
                  <c:v>DURHAM DALES,EASINGTON &amp; SEDGEFIELD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Data-antibstarpu'!$H$49:$T$49</c:f>
              <c:numCache>
                <c:formatCode>#,##0.000</c:formatCode>
                <c:ptCount val="13"/>
                <c:pt idx="0">
                  <c:v>1.3560000000000001</c:v>
                </c:pt>
                <c:pt idx="1">
                  <c:v>1.349</c:v>
                </c:pt>
                <c:pt idx="2" formatCode="0.000">
                  <c:v>1.341</c:v>
                </c:pt>
                <c:pt idx="3" formatCode="0.000">
                  <c:v>1.333</c:v>
                </c:pt>
                <c:pt idx="4" formatCode="0.000">
                  <c:v>1.3220000000000001</c:v>
                </c:pt>
                <c:pt idx="5" formatCode="0.000">
                  <c:v>1.325</c:v>
                </c:pt>
                <c:pt idx="6" formatCode="0.000">
                  <c:v>1.3180000000000001</c:v>
                </c:pt>
                <c:pt idx="7" formatCode="0.000">
                  <c:v>1.3129999999999999</c:v>
                </c:pt>
                <c:pt idx="8" formatCode="0.000">
                  <c:v>1.319</c:v>
                </c:pt>
                <c:pt idx="9" formatCode="0.000">
                  <c:v>1.3169999999999999</c:v>
                </c:pt>
                <c:pt idx="10" formatCode="0.000">
                  <c:v>1.321</c:v>
                </c:pt>
                <c:pt idx="11" formatCode="0.000">
                  <c:v>1.3129999999999999</c:v>
                </c:pt>
                <c:pt idx="12" formatCode="General">
                  <c:v>1.3049999999999999</c:v>
                </c:pt>
              </c:numCache>
            </c:numRef>
          </c:val>
          <c:smooth val="0"/>
        </c:ser>
        <c:ser>
          <c:idx val="47"/>
          <c:order val="47"/>
          <c:tx>
            <c:strRef>
              <c:f>'CCG Data-antibstarpu'!$D$50</c:f>
              <c:strCache>
                <c:ptCount val="1"/>
                <c:pt idx="0">
                  <c:v>EALING</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Data-antibstarpu'!$H$50:$T$50</c:f>
              <c:numCache>
                <c:formatCode>#,##0.000</c:formatCode>
                <c:ptCount val="13"/>
                <c:pt idx="0">
                  <c:v>0.86699999999999999</c:v>
                </c:pt>
                <c:pt idx="1">
                  <c:v>0.86399999999999999</c:v>
                </c:pt>
                <c:pt idx="2" formatCode="0.000">
                  <c:v>0.86099999999999999</c:v>
                </c:pt>
                <c:pt idx="3" formatCode="0.000">
                  <c:v>0.86199999999999999</c:v>
                </c:pt>
                <c:pt idx="4" formatCode="0.000">
                  <c:v>0.86399999999999999</c:v>
                </c:pt>
                <c:pt idx="5" formatCode="0.000">
                  <c:v>0.86699999999999999</c:v>
                </c:pt>
                <c:pt idx="6" formatCode="0.000">
                  <c:v>0.86499999999999999</c:v>
                </c:pt>
                <c:pt idx="7" formatCode="0.000">
                  <c:v>0.86099999999999999</c:v>
                </c:pt>
                <c:pt idx="8" formatCode="0.000">
                  <c:v>0.86199999999999999</c:v>
                </c:pt>
                <c:pt idx="9" formatCode="0.000">
                  <c:v>0.86</c:v>
                </c:pt>
                <c:pt idx="10" formatCode="0.000">
                  <c:v>0.86899999999999999</c:v>
                </c:pt>
                <c:pt idx="11" formatCode="0.000">
                  <c:v>0.85899999999999999</c:v>
                </c:pt>
                <c:pt idx="12" formatCode="General">
                  <c:v>0.84399999999999997</c:v>
                </c:pt>
              </c:numCache>
            </c:numRef>
          </c:val>
          <c:smooth val="0"/>
        </c:ser>
        <c:ser>
          <c:idx val="48"/>
          <c:order val="48"/>
          <c:tx>
            <c:strRef>
              <c:f>'CCG Data-antibstarpu'!$D$51</c:f>
              <c:strCache>
                <c:ptCount val="1"/>
                <c:pt idx="0">
                  <c:v>EAST AND NORTH HERTFORDSHIRE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Data-antibstarpu'!$H$51:$T$51</c:f>
              <c:numCache>
                <c:formatCode>#,##0.000</c:formatCode>
                <c:ptCount val="13"/>
                <c:pt idx="0">
                  <c:v>1.143</c:v>
                </c:pt>
                <c:pt idx="1">
                  <c:v>1.1459999999999999</c:v>
                </c:pt>
                <c:pt idx="2" formatCode="0.000">
                  <c:v>1.1499999999999999</c:v>
                </c:pt>
                <c:pt idx="3" formatCode="0.000">
                  <c:v>1.1519999999999999</c:v>
                </c:pt>
                <c:pt idx="4" formatCode="0.000">
                  <c:v>1.157</c:v>
                </c:pt>
                <c:pt idx="5" formatCode="0.000">
                  <c:v>1.1639999999999999</c:v>
                </c:pt>
                <c:pt idx="6" formatCode="0.000">
                  <c:v>1.1619999999999999</c:v>
                </c:pt>
                <c:pt idx="7" formatCode="0.000">
                  <c:v>1.163</c:v>
                </c:pt>
                <c:pt idx="8" formatCode="0.000">
                  <c:v>1.1679999999999999</c:v>
                </c:pt>
                <c:pt idx="9" formatCode="0.000">
                  <c:v>1.171</c:v>
                </c:pt>
                <c:pt idx="10" formatCode="0.000">
                  <c:v>1.177</c:v>
                </c:pt>
                <c:pt idx="11" formatCode="0.000">
                  <c:v>1.163</c:v>
                </c:pt>
                <c:pt idx="12" formatCode="General">
                  <c:v>1.1499999999999999</c:v>
                </c:pt>
              </c:numCache>
            </c:numRef>
          </c:val>
          <c:smooth val="0"/>
        </c:ser>
        <c:ser>
          <c:idx val="49"/>
          <c:order val="49"/>
          <c:tx>
            <c:strRef>
              <c:f>'CCG Data-antibstarpu'!$D$52</c:f>
              <c:strCache>
                <c:ptCount val="1"/>
                <c:pt idx="0">
                  <c:v>EAST LANCASHIRE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Data-antibstarpu'!$H$52:$T$52</c:f>
              <c:numCache>
                <c:formatCode>#,##0.000</c:formatCode>
                <c:ptCount val="13"/>
                <c:pt idx="0">
                  <c:v>1.2130000000000001</c:v>
                </c:pt>
                <c:pt idx="1">
                  <c:v>1.2110000000000001</c:v>
                </c:pt>
                <c:pt idx="2" formatCode="0.000">
                  <c:v>1.2030000000000001</c:v>
                </c:pt>
                <c:pt idx="3" formatCode="0.000">
                  <c:v>1.19</c:v>
                </c:pt>
                <c:pt idx="4" formatCode="0.000">
                  <c:v>1.1819999999999999</c:v>
                </c:pt>
                <c:pt idx="5" formatCode="0.000">
                  <c:v>1.1839999999999999</c:v>
                </c:pt>
                <c:pt idx="6" formatCode="0.000">
                  <c:v>1.179</c:v>
                </c:pt>
                <c:pt idx="7" formatCode="0.000">
                  <c:v>1.179</c:v>
                </c:pt>
                <c:pt idx="8" formatCode="0.000">
                  <c:v>1.181</c:v>
                </c:pt>
                <c:pt idx="9" formatCode="0.000">
                  <c:v>1.181</c:v>
                </c:pt>
                <c:pt idx="10" formatCode="0.000">
                  <c:v>1.1879999999999999</c:v>
                </c:pt>
                <c:pt idx="11" formatCode="0.000">
                  <c:v>1.1759999999999999</c:v>
                </c:pt>
                <c:pt idx="12" formatCode="General">
                  <c:v>1.159</c:v>
                </c:pt>
              </c:numCache>
            </c:numRef>
          </c:val>
          <c:smooth val="0"/>
        </c:ser>
        <c:ser>
          <c:idx val="50"/>
          <c:order val="50"/>
          <c:tx>
            <c:strRef>
              <c:f>'CCG Data-antibstarpu'!$D$53</c:f>
              <c:strCache>
                <c:ptCount val="1"/>
                <c:pt idx="0">
                  <c:v>EAST LEICESTERSHIRE AND RUTLAND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Data-antibstarpu'!$H$53:$T$53</c:f>
              <c:numCache>
                <c:formatCode>#,##0.000</c:formatCode>
                <c:ptCount val="13"/>
                <c:pt idx="0">
                  <c:v>1.04</c:v>
                </c:pt>
                <c:pt idx="1">
                  <c:v>1.038</c:v>
                </c:pt>
                <c:pt idx="2" formatCode="0.000">
                  <c:v>1.034</c:v>
                </c:pt>
                <c:pt idx="3" formatCode="0.000">
                  <c:v>1.0309999999999999</c:v>
                </c:pt>
                <c:pt idx="4" formatCode="0.000">
                  <c:v>1.026</c:v>
                </c:pt>
                <c:pt idx="5" formatCode="0.000">
                  <c:v>1.03</c:v>
                </c:pt>
                <c:pt idx="6" formatCode="0.000">
                  <c:v>1.0229999999999999</c:v>
                </c:pt>
                <c:pt idx="7" formatCode="0.000">
                  <c:v>1.0229999999999999</c:v>
                </c:pt>
                <c:pt idx="8" formatCode="0.000">
                  <c:v>1.0249999999999999</c:v>
                </c:pt>
                <c:pt idx="9" formatCode="0.000">
                  <c:v>1.03</c:v>
                </c:pt>
                <c:pt idx="10" formatCode="0.000">
                  <c:v>1.034</c:v>
                </c:pt>
                <c:pt idx="11" formatCode="0.000">
                  <c:v>1.0289999999999999</c:v>
                </c:pt>
                <c:pt idx="12" formatCode="General">
                  <c:v>1.0249999999999999</c:v>
                </c:pt>
              </c:numCache>
            </c:numRef>
          </c:val>
          <c:smooth val="0"/>
        </c:ser>
        <c:ser>
          <c:idx val="51"/>
          <c:order val="51"/>
          <c:tx>
            <c:strRef>
              <c:f>'CCG Data-antibstarpu'!$D$54</c:f>
              <c:strCache>
                <c:ptCount val="1"/>
                <c:pt idx="0">
                  <c:v>EAST RIDING OF YORKSHIRE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Data-antibstarpu'!$H$54:$T$54</c:f>
              <c:numCache>
                <c:formatCode>#,##0.000</c:formatCode>
                <c:ptCount val="13"/>
                <c:pt idx="0">
                  <c:v>1.109</c:v>
                </c:pt>
                <c:pt idx="1">
                  <c:v>1.109</c:v>
                </c:pt>
                <c:pt idx="2" formatCode="0.000">
                  <c:v>1.1100000000000001</c:v>
                </c:pt>
                <c:pt idx="3" formatCode="0.000">
                  <c:v>1.111</c:v>
                </c:pt>
                <c:pt idx="4" formatCode="0.000">
                  <c:v>1.109</c:v>
                </c:pt>
                <c:pt idx="5" formatCode="0.000">
                  <c:v>1.1140000000000001</c:v>
                </c:pt>
                <c:pt idx="6" formatCode="0.000">
                  <c:v>1.115</c:v>
                </c:pt>
                <c:pt idx="7" formatCode="0.000">
                  <c:v>1.113</c:v>
                </c:pt>
                <c:pt idx="8" formatCode="0.000">
                  <c:v>1.1220000000000001</c:v>
                </c:pt>
                <c:pt idx="9" formatCode="0.000">
                  <c:v>1.121</c:v>
                </c:pt>
                <c:pt idx="10" formatCode="0.000">
                  <c:v>1.129</c:v>
                </c:pt>
                <c:pt idx="11" formatCode="0.000">
                  <c:v>1.127</c:v>
                </c:pt>
                <c:pt idx="12" formatCode="General">
                  <c:v>1.121</c:v>
                </c:pt>
              </c:numCache>
            </c:numRef>
          </c:val>
          <c:smooth val="0"/>
        </c:ser>
        <c:ser>
          <c:idx val="52"/>
          <c:order val="52"/>
          <c:tx>
            <c:strRef>
              <c:f>'CCG Data-antibstarpu'!$D$55</c:f>
              <c:strCache>
                <c:ptCount val="1"/>
                <c:pt idx="0">
                  <c:v>EAST STAFFORDSHIRE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Data-antibstarpu'!$H$55:$T$55</c:f>
              <c:numCache>
                <c:formatCode>#,##0.000</c:formatCode>
                <c:ptCount val="13"/>
                <c:pt idx="0">
                  <c:v>1.1779999999999999</c:v>
                </c:pt>
                <c:pt idx="1">
                  <c:v>1.177</c:v>
                </c:pt>
                <c:pt idx="2" formatCode="0.000">
                  <c:v>1.179</c:v>
                </c:pt>
                <c:pt idx="3" formatCode="0.000">
                  <c:v>1.1779999999999999</c:v>
                </c:pt>
                <c:pt idx="4" formatCode="0.000">
                  <c:v>1.1759999999999999</c:v>
                </c:pt>
                <c:pt idx="5" formatCode="0.000">
                  <c:v>1.1830000000000001</c:v>
                </c:pt>
                <c:pt idx="6" formatCode="0.000">
                  <c:v>1.175</c:v>
                </c:pt>
                <c:pt idx="7" formatCode="0.000">
                  <c:v>1.175</c:v>
                </c:pt>
                <c:pt idx="8" formatCode="0.000">
                  <c:v>1.1830000000000001</c:v>
                </c:pt>
                <c:pt idx="9" formatCode="0.000">
                  <c:v>1.1910000000000001</c:v>
                </c:pt>
                <c:pt idx="10" formatCode="0.000">
                  <c:v>1.202</c:v>
                </c:pt>
                <c:pt idx="11" formatCode="0.000">
                  <c:v>1.198</c:v>
                </c:pt>
                <c:pt idx="12" formatCode="General">
                  <c:v>1.19</c:v>
                </c:pt>
              </c:numCache>
            </c:numRef>
          </c:val>
          <c:smooth val="0"/>
        </c:ser>
        <c:ser>
          <c:idx val="53"/>
          <c:order val="53"/>
          <c:tx>
            <c:strRef>
              <c:f>'CCG Data-antibstarpu'!$D$56</c:f>
              <c:strCache>
                <c:ptCount val="1"/>
                <c:pt idx="0">
                  <c:v>EAST SURREY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Data-antibstarpu'!$H$56:$T$56</c:f>
              <c:numCache>
                <c:formatCode>#,##0.000</c:formatCode>
                <c:ptCount val="13"/>
                <c:pt idx="0">
                  <c:v>1.024</c:v>
                </c:pt>
                <c:pt idx="1">
                  <c:v>1.0269999999999999</c:v>
                </c:pt>
                <c:pt idx="2" formatCode="0.000">
                  <c:v>1.026</c:v>
                </c:pt>
                <c:pt idx="3" formatCode="0.000">
                  <c:v>1.024</c:v>
                </c:pt>
                <c:pt idx="4" formatCode="0.000">
                  <c:v>1.0209999999999999</c:v>
                </c:pt>
                <c:pt idx="5" formatCode="0.000">
                  <c:v>1.0229999999999999</c:v>
                </c:pt>
                <c:pt idx="6" formatCode="0.000">
                  <c:v>1.014</c:v>
                </c:pt>
                <c:pt idx="7" formatCode="0.000">
                  <c:v>1.01</c:v>
                </c:pt>
                <c:pt idx="8" formatCode="0.000">
                  <c:v>1.01</c:v>
                </c:pt>
                <c:pt idx="9" formatCode="0.000">
                  <c:v>1.0109999999999999</c:v>
                </c:pt>
                <c:pt idx="10" formatCode="0.000">
                  <c:v>1.012</c:v>
                </c:pt>
                <c:pt idx="11" formatCode="0.000">
                  <c:v>0.997</c:v>
                </c:pt>
                <c:pt idx="12" formatCode="General">
                  <c:v>0.98599999999999999</c:v>
                </c:pt>
              </c:numCache>
            </c:numRef>
          </c:val>
          <c:smooth val="0"/>
        </c:ser>
        <c:ser>
          <c:idx val="54"/>
          <c:order val="54"/>
          <c:tx>
            <c:strRef>
              <c:f>'CCG Data-antibstarpu'!$D$57</c:f>
              <c:strCache>
                <c:ptCount val="1"/>
                <c:pt idx="0">
                  <c:v>EASTBOURNE, HAILSHAM AND SEAFORD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Data-antibstarpu'!$H$57:$T$57</c:f>
              <c:numCache>
                <c:formatCode>#,##0.000</c:formatCode>
                <c:ptCount val="13"/>
                <c:pt idx="0">
                  <c:v>1.08</c:v>
                </c:pt>
                <c:pt idx="1">
                  <c:v>1.085</c:v>
                </c:pt>
                <c:pt idx="2" formatCode="0.000">
                  <c:v>1.085</c:v>
                </c:pt>
                <c:pt idx="3" formatCode="0.000">
                  <c:v>1.0780000000000001</c:v>
                </c:pt>
                <c:pt idx="4" formatCode="0.000">
                  <c:v>1.0760000000000001</c:v>
                </c:pt>
                <c:pt idx="5" formatCode="0.000">
                  <c:v>1.079</c:v>
                </c:pt>
                <c:pt idx="6" formatCode="0.000">
                  <c:v>1.069</c:v>
                </c:pt>
                <c:pt idx="7" formatCode="0.000">
                  <c:v>1.0580000000000001</c:v>
                </c:pt>
                <c:pt idx="8" formatCode="0.000">
                  <c:v>1.06</c:v>
                </c:pt>
                <c:pt idx="9" formatCode="0.000">
                  <c:v>1.05</c:v>
                </c:pt>
                <c:pt idx="10" formatCode="0.000">
                  <c:v>1.06</c:v>
                </c:pt>
                <c:pt idx="11" formatCode="0.000">
                  <c:v>1.0469999999999999</c:v>
                </c:pt>
                <c:pt idx="12" formatCode="General">
                  <c:v>1.0289999999999999</c:v>
                </c:pt>
              </c:numCache>
            </c:numRef>
          </c:val>
          <c:smooth val="0"/>
        </c:ser>
        <c:ser>
          <c:idx val="55"/>
          <c:order val="55"/>
          <c:tx>
            <c:strRef>
              <c:f>'CCG Data-antibstarpu'!$D$58</c:f>
              <c:strCache>
                <c:ptCount val="1"/>
                <c:pt idx="0">
                  <c:v>EASTERN CHESHIRE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Data-antibstarpu'!$H$58:$T$58</c:f>
              <c:numCache>
                <c:formatCode>#,##0.000</c:formatCode>
                <c:ptCount val="13"/>
                <c:pt idx="0">
                  <c:v>1.0409999999999999</c:v>
                </c:pt>
                <c:pt idx="1">
                  <c:v>1.042</c:v>
                </c:pt>
                <c:pt idx="2" formatCode="0.000">
                  <c:v>1.036</c:v>
                </c:pt>
                <c:pt idx="3" formatCode="0.000">
                  <c:v>1.03</c:v>
                </c:pt>
                <c:pt idx="4" formatCode="0.000">
                  <c:v>1.026</c:v>
                </c:pt>
                <c:pt idx="5" formatCode="0.000">
                  <c:v>1.032</c:v>
                </c:pt>
                <c:pt idx="6" formatCode="0.000">
                  <c:v>1.0269999999999999</c:v>
                </c:pt>
                <c:pt idx="7" formatCode="0.000">
                  <c:v>1.0249999999999999</c:v>
                </c:pt>
                <c:pt idx="8" formatCode="0.000">
                  <c:v>1.034</c:v>
                </c:pt>
                <c:pt idx="9" formatCode="0.000">
                  <c:v>1.0389999999999999</c:v>
                </c:pt>
                <c:pt idx="10" formatCode="0.000">
                  <c:v>1.044</c:v>
                </c:pt>
                <c:pt idx="11" formatCode="0.000">
                  <c:v>1.0329999999999999</c:v>
                </c:pt>
                <c:pt idx="12" formatCode="General">
                  <c:v>1.0189999999999999</c:v>
                </c:pt>
              </c:numCache>
            </c:numRef>
          </c:val>
          <c:smooth val="0"/>
        </c:ser>
        <c:ser>
          <c:idx val="56"/>
          <c:order val="56"/>
          <c:tx>
            <c:strRef>
              <c:f>'CCG Data-antibstarpu'!$D$59</c:f>
              <c:strCache>
                <c:ptCount val="1"/>
                <c:pt idx="0">
                  <c:v>ENFIELD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Data-antibstarpu'!$H$59:$T$59</c:f>
              <c:numCache>
                <c:formatCode>#,##0.000</c:formatCode>
                <c:ptCount val="13"/>
                <c:pt idx="0">
                  <c:v>0.93799999999999994</c:v>
                </c:pt>
                <c:pt idx="1">
                  <c:v>0.93500000000000005</c:v>
                </c:pt>
                <c:pt idx="2" formatCode="0.000">
                  <c:v>0.93400000000000005</c:v>
                </c:pt>
                <c:pt idx="3" formatCode="0.000">
                  <c:v>0.92600000000000005</c:v>
                </c:pt>
                <c:pt idx="4" formatCode="0.000">
                  <c:v>0.92500000000000004</c:v>
                </c:pt>
                <c:pt idx="5" formatCode="0.000">
                  <c:v>0.92600000000000005</c:v>
                </c:pt>
                <c:pt idx="6" formatCode="0.000">
                  <c:v>0.92300000000000004</c:v>
                </c:pt>
                <c:pt idx="7" formatCode="0.000">
                  <c:v>0.91800000000000004</c:v>
                </c:pt>
                <c:pt idx="8" formatCode="0.000">
                  <c:v>0.92</c:v>
                </c:pt>
                <c:pt idx="9" formatCode="0.000">
                  <c:v>0.91400000000000003</c:v>
                </c:pt>
                <c:pt idx="10" formatCode="0.000">
                  <c:v>0.92200000000000004</c:v>
                </c:pt>
                <c:pt idx="11" formatCode="0.000">
                  <c:v>0.91500000000000004</c:v>
                </c:pt>
                <c:pt idx="12" formatCode="General">
                  <c:v>0.90600000000000003</c:v>
                </c:pt>
              </c:numCache>
            </c:numRef>
          </c:val>
          <c:smooth val="0"/>
        </c:ser>
        <c:ser>
          <c:idx val="57"/>
          <c:order val="57"/>
          <c:tx>
            <c:strRef>
              <c:f>'CCG Data-antibstarpu'!$D$60</c:f>
              <c:strCache>
                <c:ptCount val="1"/>
                <c:pt idx="0">
                  <c:v>EREWASH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Data-antibstarpu'!$H$60:$T$60</c:f>
              <c:numCache>
                <c:formatCode>#,##0.000</c:formatCode>
                <c:ptCount val="13"/>
                <c:pt idx="0">
                  <c:v>0.91900000000000004</c:v>
                </c:pt>
                <c:pt idx="1">
                  <c:v>0.91200000000000003</c:v>
                </c:pt>
                <c:pt idx="2" formatCode="0.000">
                  <c:v>0.90400000000000003</c:v>
                </c:pt>
                <c:pt idx="3" formatCode="0.000">
                  <c:v>0.89600000000000002</c:v>
                </c:pt>
                <c:pt idx="4" formatCode="0.000">
                  <c:v>0.89100000000000001</c:v>
                </c:pt>
                <c:pt idx="5" formatCode="0.000">
                  <c:v>0.89500000000000002</c:v>
                </c:pt>
                <c:pt idx="6" formatCode="0.000">
                  <c:v>0.89200000000000002</c:v>
                </c:pt>
                <c:pt idx="7" formatCode="0.000">
                  <c:v>0.88800000000000001</c:v>
                </c:pt>
                <c:pt idx="8" formatCode="0.000">
                  <c:v>0.89400000000000002</c:v>
                </c:pt>
                <c:pt idx="9" formatCode="0.000">
                  <c:v>0.89900000000000002</c:v>
                </c:pt>
                <c:pt idx="10" formatCode="0.000">
                  <c:v>0.91</c:v>
                </c:pt>
                <c:pt idx="11" formatCode="0.000">
                  <c:v>0.90500000000000003</c:v>
                </c:pt>
                <c:pt idx="12" formatCode="General">
                  <c:v>0.89500000000000002</c:v>
                </c:pt>
              </c:numCache>
            </c:numRef>
          </c:val>
          <c:smooth val="0"/>
        </c:ser>
        <c:ser>
          <c:idx val="58"/>
          <c:order val="58"/>
          <c:tx>
            <c:strRef>
              <c:f>'CCG Data-antibstarpu'!$D$61</c:f>
              <c:strCache>
                <c:ptCount val="1"/>
                <c:pt idx="0">
                  <c:v>FAREHAM AND GOSPORT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Data-antibstarpu'!$H$61:$T$61</c:f>
              <c:numCache>
                <c:formatCode>#,##0.000</c:formatCode>
                <c:ptCount val="13"/>
                <c:pt idx="0">
                  <c:v>0.98199999999999998</c:v>
                </c:pt>
                <c:pt idx="1">
                  <c:v>0.98399999999999999</c:v>
                </c:pt>
                <c:pt idx="2" formatCode="0.000">
                  <c:v>0.98</c:v>
                </c:pt>
                <c:pt idx="3" formatCode="0.000">
                  <c:v>0.97599999999999998</c:v>
                </c:pt>
                <c:pt idx="4" formatCode="0.000">
                  <c:v>0.97099999999999997</c:v>
                </c:pt>
                <c:pt idx="5" formatCode="0.000">
                  <c:v>0.97299999999999998</c:v>
                </c:pt>
                <c:pt idx="6" formatCode="0.000">
                  <c:v>0.96499999999999997</c:v>
                </c:pt>
                <c:pt idx="7" formatCode="0.000">
                  <c:v>0.95599999999999996</c:v>
                </c:pt>
                <c:pt idx="8" formatCode="0.000">
                  <c:v>0.95899999999999996</c:v>
                </c:pt>
                <c:pt idx="9" formatCode="0.000">
                  <c:v>0.96</c:v>
                </c:pt>
                <c:pt idx="10" formatCode="0.000">
                  <c:v>0.96099999999999997</c:v>
                </c:pt>
                <c:pt idx="11" formatCode="0.000">
                  <c:v>0.94899999999999995</c:v>
                </c:pt>
                <c:pt idx="12" formatCode="General">
                  <c:v>0.93899999999999995</c:v>
                </c:pt>
              </c:numCache>
            </c:numRef>
          </c:val>
          <c:smooth val="0"/>
        </c:ser>
        <c:ser>
          <c:idx val="59"/>
          <c:order val="59"/>
          <c:tx>
            <c:strRef>
              <c:f>'CCG Data-antibstarpu'!$D$62</c:f>
              <c:strCache>
                <c:ptCount val="1"/>
                <c:pt idx="0">
                  <c:v>FYLDE &amp; WYRE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Data-antibstarpu'!$H$62:$T$62</c:f>
              <c:numCache>
                <c:formatCode>#,##0.000</c:formatCode>
                <c:ptCount val="13"/>
                <c:pt idx="0">
                  <c:v>1.0780000000000001</c:v>
                </c:pt>
                <c:pt idx="1">
                  <c:v>1.085</c:v>
                </c:pt>
                <c:pt idx="2" formatCode="0.000">
                  <c:v>1.0900000000000001</c:v>
                </c:pt>
                <c:pt idx="3" formatCode="0.000">
                  <c:v>1.089</c:v>
                </c:pt>
                <c:pt idx="4" formatCode="0.000">
                  <c:v>1.089</c:v>
                </c:pt>
                <c:pt idx="5" formatCode="0.000">
                  <c:v>1.0940000000000001</c:v>
                </c:pt>
                <c:pt idx="6" formatCode="0.000">
                  <c:v>1.0880000000000001</c:v>
                </c:pt>
                <c:pt idx="7" formatCode="0.000">
                  <c:v>1.085</c:v>
                </c:pt>
                <c:pt idx="8" formatCode="0.000">
                  <c:v>1.0920000000000001</c:v>
                </c:pt>
                <c:pt idx="9" formatCode="0.000">
                  <c:v>1.0920000000000001</c:v>
                </c:pt>
                <c:pt idx="10" formatCode="0.000">
                  <c:v>1.105</c:v>
                </c:pt>
                <c:pt idx="11" formatCode="0.000">
                  <c:v>1.093</c:v>
                </c:pt>
                <c:pt idx="12" formatCode="General">
                  <c:v>1.087</c:v>
                </c:pt>
              </c:numCache>
            </c:numRef>
          </c:val>
          <c:smooth val="0"/>
        </c:ser>
        <c:ser>
          <c:idx val="60"/>
          <c:order val="60"/>
          <c:tx>
            <c:strRef>
              <c:f>'CCG Data-antibstarpu'!$D$63</c:f>
              <c:strCache>
                <c:ptCount val="1"/>
                <c:pt idx="0">
                  <c:v>GLOUCESTERSHIRE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Data-antibstarpu'!$H$63:$T$63</c:f>
              <c:numCache>
                <c:formatCode>#,##0.000</c:formatCode>
                <c:ptCount val="13"/>
                <c:pt idx="0">
                  <c:v>1.0029999999999999</c:v>
                </c:pt>
                <c:pt idx="1">
                  <c:v>1.0049999999999999</c:v>
                </c:pt>
                <c:pt idx="2" formatCode="0.000">
                  <c:v>1.0049999999999999</c:v>
                </c:pt>
                <c:pt idx="3" formatCode="0.000">
                  <c:v>1.0009999999999999</c:v>
                </c:pt>
                <c:pt idx="4" formatCode="0.000">
                  <c:v>0.997</c:v>
                </c:pt>
                <c:pt idx="5" formatCode="0.000">
                  <c:v>1.0009999999999999</c:v>
                </c:pt>
                <c:pt idx="6" formatCode="0.000">
                  <c:v>0.996</c:v>
                </c:pt>
                <c:pt idx="7" formatCode="0.000">
                  <c:v>0.99399999999999999</c:v>
                </c:pt>
                <c:pt idx="8" formatCode="0.000">
                  <c:v>1.004</c:v>
                </c:pt>
                <c:pt idx="9" formatCode="0.000">
                  <c:v>1.014</c:v>
                </c:pt>
                <c:pt idx="10" formatCode="0.000">
                  <c:v>1.022</c:v>
                </c:pt>
                <c:pt idx="11" formatCode="0.000">
                  <c:v>1.014</c:v>
                </c:pt>
                <c:pt idx="12" formatCode="General">
                  <c:v>1.0069999999999999</c:v>
                </c:pt>
              </c:numCache>
            </c:numRef>
          </c:val>
          <c:smooth val="0"/>
        </c:ser>
        <c:ser>
          <c:idx val="61"/>
          <c:order val="61"/>
          <c:tx>
            <c:strRef>
              <c:f>'CCG Data-antibstarpu'!$D$64</c:f>
              <c:strCache>
                <c:ptCount val="1"/>
                <c:pt idx="0">
                  <c:v>GREAT YARMOUTH &amp; WAVENEY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Data-antibstarpu'!$H$64:$T$64</c:f>
              <c:numCache>
                <c:formatCode>#,##0.000</c:formatCode>
                <c:ptCount val="13"/>
                <c:pt idx="0">
                  <c:v>1.1359999999999999</c:v>
                </c:pt>
                <c:pt idx="1">
                  <c:v>1.1439999999999999</c:v>
                </c:pt>
                <c:pt idx="2" formatCode="0.000">
                  <c:v>1.1519999999999999</c:v>
                </c:pt>
                <c:pt idx="3" formatCode="0.000">
                  <c:v>1.153</c:v>
                </c:pt>
                <c:pt idx="4" formatCode="0.000">
                  <c:v>1.153</c:v>
                </c:pt>
                <c:pt idx="5" formatCode="0.000">
                  <c:v>1.159</c:v>
                </c:pt>
                <c:pt idx="6" formatCode="0.000">
                  <c:v>1.159</c:v>
                </c:pt>
                <c:pt idx="7" formatCode="0.000">
                  <c:v>1.1579999999999999</c:v>
                </c:pt>
                <c:pt idx="8" formatCode="0.000">
                  <c:v>1.1619999999999999</c:v>
                </c:pt>
                <c:pt idx="9" formatCode="0.000">
                  <c:v>1.163</c:v>
                </c:pt>
                <c:pt idx="10" formatCode="0.000">
                  <c:v>1.17</c:v>
                </c:pt>
                <c:pt idx="11" formatCode="0.000">
                  <c:v>1.1639999999999999</c:v>
                </c:pt>
                <c:pt idx="12" formatCode="General">
                  <c:v>1.157</c:v>
                </c:pt>
              </c:numCache>
            </c:numRef>
          </c:val>
          <c:smooth val="0"/>
        </c:ser>
        <c:ser>
          <c:idx val="62"/>
          <c:order val="62"/>
          <c:tx>
            <c:strRef>
              <c:f>'CCG Data-antibstarpu'!$D$65</c:f>
              <c:strCache>
                <c:ptCount val="1"/>
                <c:pt idx="0">
                  <c:v>GREATER HUDDERSFIELD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Data-antibstarpu'!$H$65:$T$65</c:f>
              <c:numCache>
                <c:formatCode>#,##0.000</c:formatCode>
                <c:ptCount val="13"/>
                <c:pt idx="0">
                  <c:v>1.1639999999999999</c:v>
                </c:pt>
                <c:pt idx="1">
                  <c:v>1.163</c:v>
                </c:pt>
                <c:pt idx="2" formatCode="0.000">
                  <c:v>1.1619999999999999</c:v>
                </c:pt>
                <c:pt idx="3" formatCode="0.000">
                  <c:v>1.1599999999999999</c:v>
                </c:pt>
                <c:pt idx="4" formatCode="0.000">
                  <c:v>1.159</c:v>
                </c:pt>
                <c:pt idx="5" formatCode="0.000">
                  <c:v>1.167</c:v>
                </c:pt>
                <c:pt idx="6" formatCode="0.000">
                  <c:v>1.167</c:v>
                </c:pt>
                <c:pt idx="7" formatCode="0.000">
                  <c:v>1.1719999999999999</c:v>
                </c:pt>
                <c:pt idx="8" formatCode="0.000">
                  <c:v>1.181</c:v>
                </c:pt>
                <c:pt idx="9" formatCode="0.000">
                  <c:v>1.1859999999999999</c:v>
                </c:pt>
                <c:pt idx="10" formatCode="0.000">
                  <c:v>1.198</c:v>
                </c:pt>
                <c:pt idx="11" formatCode="0.000">
                  <c:v>1.1910000000000001</c:v>
                </c:pt>
                <c:pt idx="12" formatCode="General">
                  <c:v>1.1819999999999999</c:v>
                </c:pt>
              </c:numCache>
            </c:numRef>
          </c:val>
          <c:smooth val="0"/>
        </c:ser>
        <c:ser>
          <c:idx val="63"/>
          <c:order val="63"/>
          <c:tx>
            <c:strRef>
              <c:f>'CCG Data-antibstarpu'!$D$66</c:f>
              <c:strCache>
                <c:ptCount val="1"/>
                <c:pt idx="0">
                  <c:v>GREATER PRESTON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Data-antibstarpu'!$H$66:$T$66</c:f>
              <c:numCache>
                <c:formatCode>#,##0.000</c:formatCode>
                <c:ptCount val="13"/>
                <c:pt idx="0">
                  <c:v>1.2470000000000001</c:v>
                </c:pt>
                <c:pt idx="1">
                  <c:v>1.252</c:v>
                </c:pt>
                <c:pt idx="2" formatCode="0.000">
                  <c:v>1.2509999999999999</c:v>
                </c:pt>
                <c:pt idx="3" formatCode="0.000">
                  <c:v>1.248</c:v>
                </c:pt>
                <c:pt idx="4" formatCode="0.000">
                  <c:v>1.2470000000000001</c:v>
                </c:pt>
                <c:pt idx="5" formatCode="0.000">
                  <c:v>1.2529999999999999</c:v>
                </c:pt>
                <c:pt idx="6" formatCode="0.000">
                  <c:v>1.2589999999999999</c:v>
                </c:pt>
                <c:pt idx="7" formatCode="0.000">
                  <c:v>1.2569999999999999</c:v>
                </c:pt>
                <c:pt idx="8" formatCode="0.000">
                  <c:v>1.26</c:v>
                </c:pt>
                <c:pt idx="9" formatCode="0.000">
                  <c:v>1.2589999999999999</c:v>
                </c:pt>
                <c:pt idx="10" formatCode="0.000">
                  <c:v>1.2549999999999999</c:v>
                </c:pt>
                <c:pt idx="11" formatCode="0.000">
                  <c:v>1.2390000000000001</c:v>
                </c:pt>
                <c:pt idx="12" formatCode="General">
                  <c:v>1.22</c:v>
                </c:pt>
              </c:numCache>
            </c:numRef>
          </c:val>
          <c:smooth val="0"/>
        </c:ser>
        <c:ser>
          <c:idx val="64"/>
          <c:order val="64"/>
          <c:tx>
            <c:strRef>
              <c:f>'CCG Data-antibstarpu'!$D$67</c:f>
              <c:strCache>
                <c:ptCount val="1"/>
                <c:pt idx="0">
                  <c:v>GREENWICH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Data-antibstarpu'!$H$67:$T$67</c:f>
              <c:numCache>
                <c:formatCode>#,##0.000</c:formatCode>
                <c:ptCount val="13"/>
                <c:pt idx="0">
                  <c:v>0.97099999999999997</c:v>
                </c:pt>
                <c:pt idx="1">
                  <c:v>0.97199999999999998</c:v>
                </c:pt>
                <c:pt idx="2" formatCode="0.000">
                  <c:v>0.96799999999999997</c:v>
                </c:pt>
                <c:pt idx="3" formatCode="0.000">
                  <c:v>0.97699999999999998</c:v>
                </c:pt>
                <c:pt idx="4" formatCode="0.000">
                  <c:v>0.97599999999999998</c:v>
                </c:pt>
                <c:pt idx="5" formatCode="0.000">
                  <c:v>0.97799999999999998</c:v>
                </c:pt>
                <c:pt idx="6" formatCode="0.000">
                  <c:v>0.96699999999999997</c:v>
                </c:pt>
                <c:pt idx="7" formatCode="0.000">
                  <c:v>0.95699999999999996</c:v>
                </c:pt>
                <c:pt idx="8" formatCode="0.000">
                  <c:v>0.96</c:v>
                </c:pt>
                <c:pt idx="9" formatCode="0.000">
                  <c:v>0.95599999999999996</c:v>
                </c:pt>
                <c:pt idx="10" formatCode="0.000">
                  <c:v>0.95899999999999996</c:v>
                </c:pt>
                <c:pt idx="11" formatCode="0.000">
                  <c:v>0.94699999999999995</c:v>
                </c:pt>
                <c:pt idx="12" formatCode="General">
                  <c:v>0.92900000000000005</c:v>
                </c:pt>
              </c:numCache>
            </c:numRef>
          </c:val>
          <c:smooth val="0"/>
        </c:ser>
        <c:ser>
          <c:idx val="65"/>
          <c:order val="65"/>
          <c:tx>
            <c:strRef>
              <c:f>'CCG Data-antibstarpu'!$D$68</c:f>
              <c:strCache>
                <c:ptCount val="1"/>
                <c:pt idx="0">
                  <c:v>GUILDFORD AND WAVERLEY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Data-antibstarpu'!$H$68:$T$68</c:f>
              <c:numCache>
                <c:formatCode>#,##0.000</c:formatCode>
                <c:ptCount val="13"/>
                <c:pt idx="0">
                  <c:v>0.92800000000000005</c:v>
                </c:pt>
                <c:pt idx="1">
                  <c:v>0.92600000000000005</c:v>
                </c:pt>
                <c:pt idx="2" formatCode="0.000">
                  <c:v>0.92200000000000004</c:v>
                </c:pt>
                <c:pt idx="3" formatCode="0.000">
                  <c:v>0.91700000000000004</c:v>
                </c:pt>
                <c:pt idx="4" formatCode="0.000">
                  <c:v>0.91600000000000004</c:v>
                </c:pt>
                <c:pt idx="5" formatCode="0.000">
                  <c:v>0.92</c:v>
                </c:pt>
                <c:pt idx="6" formatCode="0.000">
                  <c:v>0.92100000000000004</c:v>
                </c:pt>
                <c:pt idx="7" formatCode="0.000">
                  <c:v>0.91900000000000004</c:v>
                </c:pt>
                <c:pt idx="8" formatCode="0.000">
                  <c:v>0.92500000000000004</c:v>
                </c:pt>
                <c:pt idx="9" formatCode="0.000">
                  <c:v>0.93200000000000005</c:v>
                </c:pt>
                <c:pt idx="10" formatCode="0.000">
                  <c:v>0.93799999999999994</c:v>
                </c:pt>
                <c:pt idx="11" formatCode="0.000">
                  <c:v>0.93300000000000005</c:v>
                </c:pt>
                <c:pt idx="12" formatCode="General">
                  <c:v>0.92300000000000004</c:v>
                </c:pt>
              </c:numCache>
            </c:numRef>
          </c:val>
          <c:smooth val="0"/>
        </c:ser>
        <c:ser>
          <c:idx val="66"/>
          <c:order val="66"/>
          <c:tx>
            <c:strRef>
              <c:f>'CCG Data-antibstarpu'!$D$69</c:f>
              <c:strCache>
                <c:ptCount val="1"/>
                <c:pt idx="0">
                  <c:v>HALTON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Data-antibstarpu'!$H$69:$T$69</c:f>
              <c:numCache>
                <c:formatCode>#,##0.000</c:formatCode>
                <c:ptCount val="13"/>
                <c:pt idx="0">
                  <c:v>1.3129999999999999</c:v>
                </c:pt>
                <c:pt idx="1">
                  <c:v>1.3109999999999999</c:v>
                </c:pt>
                <c:pt idx="2" formatCode="0.000">
                  <c:v>1.31</c:v>
                </c:pt>
                <c:pt idx="3" formatCode="0.000">
                  <c:v>1.302</c:v>
                </c:pt>
                <c:pt idx="4" formatCode="0.000">
                  <c:v>1.3009999999999999</c:v>
                </c:pt>
                <c:pt idx="5" formatCode="0.000">
                  <c:v>1.3109999999999999</c:v>
                </c:pt>
                <c:pt idx="6" formatCode="0.000">
                  <c:v>1.3089999999999999</c:v>
                </c:pt>
                <c:pt idx="7" formatCode="0.000">
                  <c:v>1.3080000000000001</c:v>
                </c:pt>
                <c:pt idx="8" formatCode="0.000">
                  <c:v>1.3240000000000001</c:v>
                </c:pt>
                <c:pt idx="9" formatCode="0.000">
                  <c:v>1.3280000000000001</c:v>
                </c:pt>
                <c:pt idx="10" formatCode="0.000">
                  <c:v>1.333</c:v>
                </c:pt>
                <c:pt idx="11" formatCode="0.000">
                  <c:v>1.3180000000000001</c:v>
                </c:pt>
                <c:pt idx="12" formatCode="General">
                  <c:v>1.3029999999999999</c:v>
                </c:pt>
              </c:numCache>
            </c:numRef>
          </c:val>
          <c:smooth val="0"/>
        </c:ser>
        <c:ser>
          <c:idx val="67"/>
          <c:order val="67"/>
          <c:tx>
            <c:strRef>
              <c:f>'CCG Data-antibstarpu'!$D$70</c:f>
              <c:strCache>
                <c:ptCount val="1"/>
                <c:pt idx="0">
                  <c:v>HAMBLETON, RICHMONDSHIRE AND WHITBY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Data-antibstarpu'!$H$70:$T$70</c:f>
              <c:numCache>
                <c:formatCode>#,##0.000</c:formatCode>
                <c:ptCount val="13"/>
                <c:pt idx="0">
                  <c:v>0.99199999999999999</c:v>
                </c:pt>
                <c:pt idx="1">
                  <c:v>0.98699999999999999</c:v>
                </c:pt>
                <c:pt idx="2" formatCode="0.000">
                  <c:v>0.98199999999999998</c:v>
                </c:pt>
                <c:pt idx="3" formatCode="0.000">
                  <c:v>0.97499999999999998</c:v>
                </c:pt>
                <c:pt idx="4" formatCode="0.000">
                  <c:v>0.97299999999999998</c:v>
                </c:pt>
                <c:pt idx="5" formatCode="0.000">
                  <c:v>0.97399999999999998</c:v>
                </c:pt>
                <c:pt idx="6" formatCode="0.000">
                  <c:v>0.97299999999999998</c:v>
                </c:pt>
                <c:pt idx="7" formatCode="0.000">
                  <c:v>0.96699999999999997</c:v>
                </c:pt>
                <c:pt idx="8" formatCode="0.000">
                  <c:v>0.97499999999999998</c:v>
                </c:pt>
                <c:pt idx="9" formatCode="0.000">
                  <c:v>0.97799999999999998</c:v>
                </c:pt>
                <c:pt idx="10" formatCode="0.000">
                  <c:v>0.98399999999999999</c:v>
                </c:pt>
                <c:pt idx="11" formatCode="0.000">
                  <c:v>0.98</c:v>
                </c:pt>
                <c:pt idx="12" formatCode="General">
                  <c:v>0.97599999999999998</c:v>
                </c:pt>
              </c:numCache>
            </c:numRef>
          </c:val>
          <c:smooth val="0"/>
        </c:ser>
        <c:ser>
          <c:idx val="68"/>
          <c:order val="68"/>
          <c:tx>
            <c:strRef>
              <c:f>'CCG Data-antibstarpu'!$D$71</c:f>
              <c:strCache>
                <c:ptCount val="1"/>
                <c:pt idx="0">
                  <c:v>HAMMERSMITH AND FULHAM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Data-antibstarpu'!$H$71:$T$71</c:f>
              <c:numCache>
                <c:formatCode>#,##0.000</c:formatCode>
                <c:ptCount val="13"/>
                <c:pt idx="0">
                  <c:v>0.86</c:v>
                </c:pt>
                <c:pt idx="1">
                  <c:v>0.86</c:v>
                </c:pt>
                <c:pt idx="2" formatCode="0.000">
                  <c:v>0.85799999999999998</c:v>
                </c:pt>
                <c:pt idx="3" formatCode="0.000">
                  <c:v>0.85799999999999998</c:v>
                </c:pt>
                <c:pt idx="4" formatCode="0.000">
                  <c:v>0.85499999999999998</c:v>
                </c:pt>
                <c:pt idx="5" formatCode="0.000">
                  <c:v>0.85499999999999998</c:v>
                </c:pt>
                <c:pt idx="6" formatCode="0.000">
                  <c:v>0.85699999999999998</c:v>
                </c:pt>
                <c:pt idx="7" formatCode="0.000">
                  <c:v>0.85</c:v>
                </c:pt>
                <c:pt idx="8" formatCode="0.000">
                  <c:v>0.84799999999999998</c:v>
                </c:pt>
                <c:pt idx="9" formatCode="0.000">
                  <c:v>0.84099999999999997</c:v>
                </c:pt>
                <c:pt idx="10" formatCode="0.000">
                  <c:v>0.84299999999999997</c:v>
                </c:pt>
                <c:pt idx="11" formatCode="0.000">
                  <c:v>0.83</c:v>
                </c:pt>
                <c:pt idx="12" formatCode="General">
                  <c:v>0.81499999999999995</c:v>
                </c:pt>
              </c:numCache>
            </c:numRef>
          </c:val>
          <c:smooth val="0"/>
        </c:ser>
        <c:ser>
          <c:idx val="69"/>
          <c:order val="69"/>
          <c:tx>
            <c:strRef>
              <c:f>'CCG Data-antibstarpu'!$D$72</c:f>
              <c:strCache>
                <c:ptCount val="1"/>
                <c:pt idx="0">
                  <c:v>HARDWICK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Data-antibstarpu'!$H$72:$T$72</c:f>
              <c:numCache>
                <c:formatCode>#,##0.000</c:formatCode>
                <c:ptCount val="13"/>
                <c:pt idx="0">
                  <c:v>1.2090000000000001</c:v>
                </c:pt>
                <c:pt idx="1">
                  <c:v>1.2110000000000001</c:v>
                </c:pt>
                <c:pt idx="2" formatCode="0.000">
                  <c:v>1.21</c:v>
                </c:pt>
                <c:pt idx="3" formatCode="0.000">
                  <c:v>1.2050000000000001</c:v>
                </c:pt>
                <c:pt idx="4" formatCode="0.000">
                  <c:v>1.2010000000000001</c:v>
                </c:pt>
                <c:pt idx="5" formatCode="0.000">
                  <c:v>1.2030000000000001</c:v>
                </c:pt>
                <c:pt idx="6" formatCode="0.000">
                  <c:v>1.198</c:v>
                </c:pt>
                <c:pt idx="7" formatCode="0.000">
                  <c:v>1.1890000000000001</c:v>
                </c:pt>
                <c:pt idx="8" formatCode="0.000">
                  <c:v>1.196</c:v>
                </c:pt>
                <c:pt idx="9" formatCode="0.000">
                  <c:v>1.19</c:v>
                </c:pt>
                <c:pt idx="10" formatCode="0.000">
                  <c:v>1.1950000000000001</c:v>
                </c:pt>
                <c:pt idx="11" formatCode="0.000">
                  <c:v>1.1850000000000001</c:v>
                </c:pt>
                <c:pt idx="12" formatCode="General">
                  <c:v>1.1739999999999999</c:v>
                </c:pt>
              </c:numCache>
            </c:numRef>
          </c:val>
          <c:smooth val="0"/>
        </c:ser>
        <c:ser>
          <c:idx val="70"/>
          <c:order val="70"/>
          <c:tx>
            <c:strRef>
              <c:f>'CCG Data-antibstarpu'!$D$73</c:f>
              <c:strCache>
                <c:ptCount val="1"/>
                <c:pt idx="0">
                  <c:v>HARINGEY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Data-antibstarpu'!$H$73:$T$73</c:f>
              <c:numCache>
                <c:formatCode>#,##0.000</c:formatCode>
                <c:ptCount val="13"/>
                <c:pt idx="0">
                  <c:v>0.71399999999999997</c:v>
                </c:pt>
                <c:pt idx="1">
                  <c:v>0.71299999999999997</c:v>
                </c:pt>
                <c:pt idx="2" formatCode="0.000">
                  <c:v>0.71299999999999997</c:v>
                </c:pt>
                <c:pt idx="3" formatCode="0.000">
                  <c:v>0.70599999999999996</c:v>
                </c:pt>
                <c:pt idx="4" formatCode="0.000">
                  <c:v>0.70199999999999996</c:v>
                </c:pt>
                <c:pt idx="5" formatCode="0.000">
                  <c:v>0.70399999999999996</c:v>
                </c:pt>
                <c:pt idx="6" formatCode="0.000">
                  <c:v>0.69899999999999995</c:v>
                </c:pt>
                <c:pt idx="7" formatCode="0.000">
                  <c:v>0.69299999999999995</c:v>
                </c:pt>
                <c:pt idx="8" formatCode="0.000">
                  <c:v>0.69499999999999995</c:v>
                </c:pt>
                <c:pt idx="9" formatCode="0.000">
                  <c:v>0.69099999999999995</c:v>
                </c:pt>
                <c:pt idx="10" formatCode="0.000">
                  <c:v>0.69399999999999995</c:v>
                </c:pt>
                <c:pt idx="11" formatCode="0.000">
                  <c:v>0.68799999999999994</c:v>
                </c:pt>
                <c:pt idx="12" formatCode="General">
                  <c:v>0.67700000000000005</c:v>
                </c:pt>
              </c:numCache>
            </c:numRef>
          </c:val>
          <c:smooth val="0"/>
        </c:ser>
        <c:ser>
          <c:idx val="71"/>
          <c:order val="71"/>
          <c:tx>
            <c:strRef>
              <c:f>'CCG Data-antibstarpu'!$D$74</c:f>
              <c:strCache>
                <c:ptCount val="1"/>
                <c:pt idx="0">
                  <c:v>HARROGATE AND RURAL DISTRICT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Data-antibstarpu'!$H$74:$T$74</c:f>
              <c:numCache>
                <c:formatCode>#,##0.000</c:formatCode>
                <c:ptCount val="13"/>
                <c:pt idx="0">
                  <c:v>0.91900000000000004</c:v>
                </c:pt>
                <c:pt idx="1">
                  <c:v>0.91500000000000004</c:v>
                </c:pt>
                <c:pt idx="2" formatCode="0.000">
                  <c:v>0.91200000000000003</c:v>
                </c:pt>
                <c:pt idx="3" formatCode="0.000">
                  <c:v>0.90800000000000003</c:v>
                </c:pt>
                <c:pt idx="4" formatCode="0.000">
                  <c:v>0.90300000000000002</c:v>
                </c:pt>
                <c:pt idx="5" formatCode="0.000">
                  <c:v>0.90500000000000003</c:v>
                </c:pt>
                <c:pt idx="6" formatCode="0.000">
                  <c:v>0.90900000000000003</c:v>
                </c:pt>
                <c:pt idx="7" formatCode="0.000">
                  <c:v>0.90900000000000003</c:v>
                </c:pt>
                <c:pt idx="8" formatCode="0.000">
                  <c:v>0.91800000000000004</c:v>
                </c:pt>
                <c:pt idx="9" formatCode="0.000">
                  <c:v>0.92</c:v>
                </c:pt>
                <c:pt idx="10" formatCode="0.000">
                  <c:v>0.92600000000000005</c:v>
                </c:pt>
                <c:pt idx="11" formatCode="0.000">
                  <c:v>0.92</c:v>
                </c:pt>
                <c:pt idx="12" formatCode="General">
                  <c:v>0.91300000000000003</c:v>
                </c:pt>
              </c:numCache>
            </c:numRef>
          </c:val>
          <c:smooth val="0"/>
        </c:ser>
        <c:ser>
          <c:idx val="72"/>
          <c:order val="72"/>
          <c:tx>
            <c:strRef>
              <c:f>'CCG Data-antibstarpu'!$D$75</c:f>
              <c:strCache>
                <c:ptCount val="1"/>
                <c:pt idx="0">
                  <c:v>HARROW</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Data-antibstarpu'!$H$75:$T$75</c:f>
              <c:numCache>
                <c:formatCode>#,##0.000</c:formatCode>
                <c:ptCount val="13"/>
                <c:pt idx="0">
                  <c:v>1.0229999999999999</c:v>
                </c:pt>
                <c:pt idx="1">
                  <c:v>1.0289999999999999</c:v>
                </c:pt>
                <c:pt idx="2" formatCode="0.000">
                  <c:v>1.0309999999999999</c:v>
                </c:pt>
                <c:pt idx="3" formatCode="0.000">
                  <c:v>1.032</c:v>
                </c:pt>
                <c:pt idx="4" formatCode="0.000">
                  <c:v>1.038</c:v>
                </c:pt>
                <c:pt idx="5" formatCode="0.000">
                  <c:v>1.0469999999999999</c:v>
                </c:pt>
                <c:pt idx="6" formatCode="0.000">
                  <c:v>1.046</c:v>
                </c:pt>
                <c:pt idx="7" formatCode="0.000">
                  <c:v>1.0449999999999999</c:v>
                </c:pt>
                <c:pt idx="8" formatCode="0.000">
                  <c:v>1.044</c:v>
                </c:pt>
                <c:pt idx="9" formatCode="0.000">
                  <c:v>1.0429999999999999</c:v>
                </c:pt>
                <c:pt idx="10" formatCode="0.000">
                  <c:v>1.0489999999999999</c:v>
                </c:pt>
                <c:pt idx="11" formatCode="0.000">
                  <c:v>1.04</c:v>
                </c:pt>
                <c:pt idx="12" formatCode="General">
                  <c:v>1.0269999999999999</c:v>
                </c:pt>
              </c:numCache>
            </c:numRef>
          </c:val>
          <c:smooth val="0"/>
        </c:ser>
        <c:ser>
          <c:idx val="73"/>
          <c:order val="73"/>
          <c:tx>
            <c:strRef>
              <c:f>'CCG Data-antibstarpu'!$D$76</c:f>
              <c:strCache>
                <c:ptCount val="1"/>
                <c:pt idx="0">
                  <c:v>HARTLEPOOL AND STOCKTON-ON-TEES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Data-antibstarpu'!$H$76:$T$76</c:f>
              <c:numCache>
                <c:formatCode>#,##0.000</c:formatCode>
                <c:ptCount val="13"/>
                <c:pt idx="0">
                  <c:v>1.2949999999999999</c:v>
                </c:pt>
                <c:pt idx="1">
                  <c:v>1.294</c:v>
                </c:pt>
                <c:pt idx="2" formatCode="0.000">
                  <c:v>1.3</c:v>
                </c:pt>
                <c:pt idx="3" formatCode="0.000">
                  <c:v>1.3029999999999999</c:v>
                </c:pt>
                <c:pt idx="4" formatCode="0.000">
                  <c:v>1.296</c:v>
                </c:pt>
                <c:pt idx="5" formatCode="0.000">
                  <c:v>1.302</c:v>
                </c:pt>
                <c:pt idx="6" formatCode="0.000">
                  <c:v>1.2989999999999999</c:v>
                </c:pt>
                <c:pt idx="7" formatCode="0.000">
                  <c:v>1.296</c:v>
                </c:pt>
                <c:pt idx="8" formatCode="0.000">
                  <c:v>1.3049999999999999</c:v>
                </c:pt>
                <c:pt idx="9" formatCode="0.000">
                  <c:v>1.3029999999999999</c:v>
                </c:pt>
                <c:pt idx="10" formatCode="0.000">
                  <c:v>1.31</c:v>
                </c:pt>
                <c:pt idx="11" formatCode="0.000">
                  <c:v>1.302</c:v>
                </c:pt>
                <c:pt idx="12" formatCode="General">
                  <c:v>1.286</c:v>
                </c:pt>
              </c:numCache>
            </c:numRef>
          </c:val>
          <c:smooth val="0"/>
        </c:ser>
        <c:ser>
          <c:idx val="74"/>
          <c:order val="74"/>
          <c:tx>
            <c:strRef>
              <c:f>'CCG Data-antibstarpu'!$D$77</c:f>
              <c:strCache>
                <c:ptCount val="1"/>
                <c:pt idx="0">
                  <c:v>HASTINGS &amp; ROTHER</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Data-antibstarpu'!$H$77:$T$77</c:f>
              <c:numCache>
                <c:formatCode>#,##0.000</c:formatCode>
                <c:ptCount val="13"/>
                <c:pt idx="0">
                  <c:v>1.159</c:v>
                </c:pt>
                <c:pt idx="1">
                  <c:v>1.163</c:v>
                </c:pt>
                <c:pt idx="2" formatCode="0.000">
                  <c:v>1.1619999999999999</c:v>
                </c:pt>
                <c:pt idx="3" formatCode="0.000">
                  <c:v>1.1599999999999999</c:v>
                </c:pt>
                <c:pt idx="4" formatCode="0.000">
                  <c:v>1.157</c:v>
                </c:pt>
                <c:pt idx="5" formatCode="0.000">
                  <c:v>1.1579999999999999</c:v>
                </c:pt>
                <c:pt idx="6" formatCode="0.000">
                  <c:v>1.147</c:v>
                </c:pt>
                <c:pt idx="7" formatCode="0.000">
                  <c:v>1.143</c:v>
                </c:pt>
                <c:pt idx="8" formatCode="0.000">
                  <c:v>1.1479999999999999</c:v>
                </c:pt>
                <c:pt idx="9" formatCode="0.000">
                  <c:v>1.151</c:v>
                </c:pt>
                <c:pt idx="10" formatCode="0.000">
                  <c:v>1.1579999999999999</c:v>
                </c:pt>
                <c:pt idx="11" formatCode="0.000">
                  <c:v>1.1439999999999999</c:v>
                </c:pt>
                <c:pt idx="12" formatCode="General">
                  <c:v>1.121</c:v>
                </c:pt>
              </c:numCache>
            </c:numRef>
          </c:val>
          <c:smooth val="0"/>
        </c:ser>
        <c:ser>
          <c:idx val="75"/>
          <c:order val="75"/>
          <c:tx>
            <c:strRef>
              <c:f>'CCG Data-antibstarpu'!$D$78</c:f>
              <c:strCache>
                <c:ptCount val="1"/>
                <c:pt idx="0">
                  <c:v>HAVERING</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Data-antibstarpu'!$H$78:$T$78</c:f>
              <c:numCache>
                <c:formatCode>#,##0.000</c:formatCode>
                <c:ptCount val="13"/>
                <c:pt idx="0">
                  <c:v>1.087</c:v>
                </c:pt>
                <c:pt idx="1">
                  <c:v>1.095</c:v>
                </c:pt>
                <c:pt idx="2" formatCode="0.000">
                  <c:v>1.0980000000000001</c:v>
                </c:pt>
                <c:pt idx="3" formatCode="0.000">
                  <c:v>1.0840000000000001</c:v>
                </c:pt>
                <c:pt idx="4" formatCode="0.000">
                  <c:v>1.0860000000000001</c:v>
                </c:pt>
                <c:pt idx="5" formatCode="0.000">
                  <c:v>1.091</c:v>
                </c:pt>
                <c:pt idx="6" formatCode="0.000">
                  <c:v>1.089</c:v>
                </c:pt>
                <c:pt idx="7" formatCode="0.000">
                  <c:v>1.0880000000000001</c:v>
                </c:pt>
                <c:pt idx="8" formatCode="0.000">
                  <c:v>1.095</c:v>
                </c:pt>
                <c:pt idx="9" formatCode="0.000">
                  <c:v>1.099</c:v>
                </c:pt>
                <c:pt idx="10" formatCode="0.000">
                  <c:v>1.1140000000000001</c:v>
                </c:pt>
                <c:pt idx="11" formatCode="0.000">
                  <c:v>1.1020000000000001</c:v>
                </c:pt>
                <c:pt idx="12" formatCode="General">
                  <c:v>1.087</c:v>
                </c:pt>
              </c:numCache>
            </c:numRef>
          </c:val>
          <c:smooth val="0"/>
        </c:ser>
        <c:ser>
          <c:idx val="76"/>
          <c:order val="76"/>
          <c:tx>
            <c:strRef>
              <c:f>'CCG Data-antibstarpu'!$D$79</c:f>
              <c:strCache>
                <c:ptCount val="1"/>
                <c:pt idx="0">
                  <c:v>HEREFORDSHIRE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Data-antibstarpu'!$H$79:$T$79</c:f>
              <c:numCache>
                <c:formatCode>#,##0.000</c:formatCode>
                <c:ptCount val="13"/>
                <c:pt idx="0">
                  <c:v>1.06</c:v>
                </c:pt>
                <c:pt idx="1">
                  <c:v>1.0660000000000001</c:v>
                </c:pt>
                <c:pt idx="2" formatCode="0.000">
                  <c:v>1.07</c:v>
                </c:pt>
                <c:pt idx="3" formatCode="0.000">
                  <c:v>1.0720000000000001</c:v>
                </c:pt>
                <c:pt idx="4" formatCode="0.000">
                  <c:v>1.0680000000000001</c:v>
                </c:pt>
                <c:pt idx="5" formatCode="0.000">
                  <c:v>1.07</c:v>
                </c:pt>
                <c:pt idx="6" formatCode="0.000">
                  <c:v>1.0660000000000001</c:v>
                </c:pt>
                <c:pt idx="7" formatCode="0.000">
                  <c:v>1.0649999999999999</c:v>
                </c:pt>
                <c:pt idx="8" formatCode="0.000">
                  <c:v>1.07</c:v>
                </c:pt>
                <c:pt idx="9" formatCode="0.000">
                  <c:v>1.0760000000000001</c:v>
                </c:pt>
                <c:pt idx="10" formatCode="0.000">
                  <c:v>1.081</c:v>
                </c:pt>
                <c:pt idx="11" formatCode="0.000">
                  <c:v>1.0760000000000001</c:v>
                </c:pt>
                <c:pt idx="12" formatCode="General">
                  <c:v>1.0649999999999999</c:v>
                </c:pt>
              </c:numCache>
            </c:numRef>
          </c:val>
          <c:smooth val="0"/>
        </c:ser>
        <c:ser>
          <c:idx val="77"/>
          <c:order val="77"/>
          <c:tx>
            <c:strRef>
              <c:f>'CCG Data-antibstarpu'!$D$80</c:f>
              <c:strCache>
                <c:ptCount val="1"/>
                <c:pt idx="0">
                  <c:v>HERTS VALLEYS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Data-antibstarpu'!$H$80:$T$80</c:f>
              <c:numCache>
                <c:formatCode>#,##0.000</c:formatCode>
                <c:ptCount val="13"/>
                <c:pt idx="0">
                  <c:v>1.028</c:v>
                </c:pt>
                <c:pt idx="1">
                  <c:v>1.0309999999999999</c:v>
                </c:pt>
                <c:pt idx="2" formatCode="0.000">
                  <c:v>1.0329999999999999</c:v>
                </c:pt>
                <c:pt idx="3" formatCode="0.000">
                  <c:v>1.032</c:v>
                </c:pt>
                <c:pt idx="4" formatCode="0.000">
                  <c:v>1.0349999999999999</c:v>
                </c:pt>
                <c:pt idx="5" formatCode="0.000">
                  <c:v>1.042</c:v>
                </c:pt>
                <c:pt idx="6" formatCode="0.000">
                  <c:v>1.036</c:v>
                </c:pt>
                <c:pt idx="7" formatCode="0.000">
                  <c:v>1.0309999999999999</c:v>
                </c:pt>
                <c:pt idx="8" formatCode="0.000">
                  <c:v>1.036</c:v>
                </c:pt>
                <c:pt idx="9" formatCode="0.000">
                  <c:v>1.0369999999999999</c:v>
                </c:pt>
                <c:pt idx="10" formatCode="0.000">
                  <c:v>1.048</c:v>
                </c:pt>
                <c:pt idx="11" formatCode="0.000">
                  <c:v>1.0389999999999999</c:v>
                </c:pt>
                <c:pt idx="12" formatCode="General">
                  <c:v>1.028</c:v>
                </c:pt>
              </c:numCache>
            </c:numRef>
          </c:val>
          <c:smooth val="0"/>
        </c:ser>
        <c:ser>
          <c:idx val="78"/>
          <c:order val="78"/>
          <c:tx>
            <c:strRef>
              <c:f>'CCG Data-antibstarpu'!$D$81</c:f>
              <c:strCache>
                <c:ptCount val="1"/>
                <c:pt idx="0">
                  <c:v>HEYWOOD, MIDDLETON &amp; ROCHDALE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Data-antibstarpu'!$H$81:$T$81</c:f>
              <c:numCache>
                <c:formatCode>#,##0.000</c:formatCode>
                <c:ptCount val="13"/>
                <c:pt idx="0">
                  <c:v>1.323</c:v>
                </c:pt>
                <c:pt idx="1">
                  <c:v>1.323</c:v>
                </c:pt>
                <c:pt idx="2" formatCode="0.000">
                  <c:v>1.323</c:v>
                </c:pt>
                <c:pt idx="3" formatCode="0.000">
                  <c:v>1.3129999999999999</c:v>
                </c:pt>
                <c:pt idx="4" formatCode="0.000">
                  <c:v>1.3080000000000001</c:v>
                </c:pt>
                <c:pt idx="5" formatCode="0.000">
                  <c:v>1.3149999999999999</c:v>
                </c:pt>
                <c:pt idx="6" formatCode="0.000">
                  <c:v>1.2909999999999999</c:v>
                </c:pt>
                <c:pt idx="7" formatCode="0.000">
                  <c:v>1.286</c:v>
                </c:pt>
                <c:pt idx="8" formatCode="0.000">
                  <c:v>1.292</c:v>
                </c:pt>
                <c:pt idx="9" formatCode="0.000">
                  <c:v>1.302</c:v>
                </c:pt>
                <c:pt idx="10" formatCode="0.000">
                  <c:v>1.31</c:v>
                </c:pt>
                <c:pt idx="11" formatCode="0.000">
                  <c:v>1.2989999999999999</c:v>
                </c:pt>
                <c:pt idx="12" formatCode="General">
                  <c:v>1.2889999999999999</c:v>
                </c:pt>
              </c:numCache>
            </c:numRef>
          </c:val>
          <c:smooth val="0"/>
        </c:ser>
        <c:ser>
          <c:idx val="79"/>
          <c:order val="79"/>
          <c:tx>
            <c:strRef>
              <c:f>'CCG Data-antibstarpu'!$D$82</c:f>
              <c:strCache>
                <c:ptCount val="1"/>
                <c:pt idx="0">
                  <c:v>HIGH WEALD LEWES HAVENS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Data-antibstarpu'!$H$82:$T$82</c:f>
              <c:numCache>
                <c:formatCode>#,##0.000</c:formatCode>
                <c:ptCount val="13"/>
                <c:pt idx="0">
                  <c:v>1.028</c:v>
                </c:pt>
                <c:pt idx="1">
                  <c:v>1.0289999999999999</c:v>
                </c:pt>
                <c:pt idx="2" formatCode="0.000">
                  <c:v>1.036</c:v>
                </c:pt>
                <c:pt idx="3" formatCode="0.000">
                  <c:v>1.038</c:v>
                </c:pt>
                <c:pt idx="4" formatCode="0.000">
                  <c:v>1.0409999999999999</c:v>
                </c:pt>
                <c:pt idx="5" formatCode="0.000">
                  <c:v>1.046</c:v>
                </c:pt>
                <c:pt idx="6" formatCode="0.000">
                  <c:v>1.042</c:v>
                </c:pt>
                <c:pt idx="7" formatCode="0.000">
                  <c:v>1.04</c:v>
                </c:pt>
                <c:pt idx="8" formatCode="0.000">
                  <c:v>1.0449999999999999</c:v>
                </c:pt>
                <c:pt idx="9" formatCode="0.000">
                  <c:v>1.048</c:v>
                </c:pt>
                <c:pt idx="10" formatCode="0.000">
                  <c:v>1.0589999999999999</c:v>
                </c:pt>
                <c:pt idx="11" formatCode="0.000">
                  <c:v>1.052</c:v>
                </c:pt>
                <c:pt idx="12" formatCode="General">
                  <c:v>1.0389999999999999</c:v>
                </c:pt>
              </c:numCache>
            </c:numRef>
          </c:val>
          <c:smooth val="0"/>
        </c:ser>
        <c:ser>
          <c:idx val="80"/>
          <c:order val="80"/>
          <c:tx>
            <c:strRef>
              <c:f>'CCG Data-antibstarpu'!$D$83</c:f>
              <c:strCache>
                <c:ptCount val="1"/>
                <c:pt idx="0">
                  <c:v>HILLINGDON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Data-antibstarpu'!$H$83:$T$83</c:f>
              <c:numCache>
                <c:formatCode>#,##0.000</c:formatCode>
                <c:ptCount val="13"/>
                <c:pt idx="0">
                  <c:v>0.93899999999999995</c:v>
                </c:pt>
                <c:pt idx="1">
                  <c:v>0.94799999999999995</c:v>
                </c:pt>
                <c:pt idx="2" formatCode="0.000">
                  <c:v>0.95199999999999996</c:v>
                </c:pt>
                <c:pt idx="3" formatCode="0.000">
                  <c:v>0.95699999999999996</c:v>
                </c:pt>
                <c:pt idx="4" formatCode="0.000">
                  <c:v>0.95699999999999996</c:v>
                </c:pt>
                <c:pt idx="5" formatCode="0.000">
                  <c:v>0.96299999999999997</c:v>
                </c:pt>
                <c:pt idx="6" formatCode="0.000">
                  <c:v>0.96199999999999997</c:v>
                </c:pt>
                <c:pt idx="7" formatCode="0.000">
                  <c:v>0.95899999999999996</c:v>
                </c:pt>
                <c:pt idx="8" formatCode="0.000">
                  <c:v>0.96099999999999997</c:v>
                </c:pt>
                <c:pt idx="9" formatCode="0.000">
                  <c:v>0.96099999999999997</c:v>
                </c:pt>
                <c:pt idx="10" formatCode="0.000">
                  <c:v>0.97199999999999998</c:v>
                </c:pt>
                <c:pt idx="11" formatCode="0.000">
                  <c:v>0.96099999999999997</c:v>
                </c:pt>
                <c:pt idx="12" formatCode="General">
                  <c:v>0.94799999999999995</c:v>
                </c:pt>
              </c:numCache>
            </c:numRef>
          </c:val>
          <c:smooth val="0"/>
        </c:ser>
        <c:ser>
          <c:idx val="81"/>
          <c:order val="81"/>
          <c:tx>
            <c:strRef>
              <c:f>'CCG Data-antibstarpu'!$D$84</c:f>
              <c:strCache>
                <c:ptCount val="1"/>
                <c:pt idx="0">
                  <c:v>HORSHAM AND MID SUSSEX</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Data-antibstarpu'!$H$84:$T$84</c:f>
              <c:numCache>
                <c:formatCode>#,##0.000</c:formatCode>
                <c:ptCount val="13"/>
                <c:pt idx="0">
                  <c:v>0.873</c:v>
                </c:pt>
                <c:pt idx="1">
                  <c:v>0.878</c:v>
                </c:pt>
                <c:pt idx="2" formatCode="0.000">
                  <c:v>0.88</c:v>
                </c:pt>
                <c:pt idx="3" formatCode="0.000">
                  <c:v>0.88200000000000001</c:v>
                </c:pt>
                <c:pt idx="4" formatCode="0.000">
                  <c:v>0.88100000000000001</c:v>
                </c:pt>
                <c:pt idx="5" formatCode="0.000">
                  <c:v>0.88600000000000001</c:v>
                </c:pt>
                <c:pt idx="6" formatCode="0.000">
                  <c:v>0.88</c:v>
                </c:pt>
                <c:pt idx="7" formatCode="0.000">
                  <c:v>0.879</c:v>
                </c:pt>
                <c:pt idx="8" formatCode="0.000">
                  <c:v>0.88400000000000001</c:v>
                </c:pt>
                <c:pt idx="9" formatCode="0.000">
                  <c:v>0.88600000000000001</c:v>
                </c:pt>
                <c:pt idx="10" formatCode="0.000">
                  <c:v>0.89</c:v>
                </c:pt>
                <c:pt idx="11" formatCode="0.000">
                  <c:v>0.88400000000000001</c:v>
                </c:pt>
                <c:pt idx="12" formatCode="General">
                  <c:v>0.878</c:v>
                </c:pt>
              </c:numCache>
            </c:numRef>
          </c:val>
          <c:smooth val="0"/>
        </c:ser>
        <c:ser>
          <c:idx val="82"/>
          <c:order val="82"/>
          <c:tx>
            <c:strRef>
              <c:f>'CCG Data-antibstarpu'!$D$85</c:f>
              <c:strCache>
                <c:ptCount val="1"/>
                <c:pt idx="0">
                  <c:v>HOUNSLOW</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Data-antibstarpu'!$H$85:$T$85</c:f>
              <c:numCache>
                <c:formatCode>#,##0.000</c:formatCode>
                <c:ptCount val="13"/>
                <c:pt idx="0">
                  <c:v>0.84899999999999998</c:v>
                </c:pt>
                <c:pt idx="1">
                  <c:v>0.84799999999999998</c:v>
                </c:pt>
                <c:pt idx="2" formatCode="0.000">
                  <c:v>0.84599999999999997</c:v>
                </c:pt>
                <c:pt idx="3" formatCode="0.000">
                  <c:v>0.84499999999999997</c:v>
                </c:pt>
                <c:pt idx="4" formatCode="0.000">
                  <c:v>0.84499999999999997</c:v>
                </c:pt>
                <c:pt idx="5" formatCode="0.000">
                  <c:v>0.84599999999999997</c:v>
                </c:pt>
                <c:pt idx="6" formatCode="0.000">
                  <c:v>0.84099999999999997</c:v>
                </c:pt>
                <c:pt idx="7" formatCode="0.000">
                  <c:v>0.84</c:v>
                </c:pt>
                <c:pt idx="8" formatCode="0.000">
                  <c:v>0.84099999999999997</c:v>
                </c:pt>
                <c:pt idx="9" formatCode="0.000">
                  <c:v>0.84399999999999997</c:v>
                </c:pt>
                <c:pt idx="10" formatCode="0.000">
                  <c:v>0.85299999999999998</c:v>
                </c:pt>
                <c:pt idx="11" formatCode="0.000">
                  <c:v>0.84499999999999997</c:v>
                </c:pt>
                <c:pt idx="12" formatCode="General">
                  <c:v>0.83299999999999996</c:v>
                </c:pt>
              </c:numCache>
            </c:numRef>
          </c:val>
          <c:smooth val="0"/>
        </c:ser>
        <c:ser>
          <c:idx val="83"/>
          <c:order val="83"/>
          <c:tx>
            <c:strRef>
              <c:f>'CCG Data-antibstarpu'!$D$86</c:f>
              <c:strCache>
                <c:ptCount val="1"/>
                <c:pt idx="0">
                  <c:v>HULL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Data-antibstarpu'!$H$86:$T$86</c:f>
              <c:numCache>
                <c:formatCode>#,##0.000</c:formatCode>
                <c:ptCount val="13"/>
                <c:pt idx="0">
                  <c:v>1.198</c:v>
                </c:pt>
                <c:pt idx="1">
                  <c:v>1.1919999999999999</c:v>
                </c:pt>
                <c:pt idx="2" formatCode="0.000">
                  <c:v>1.1870000000000001</c:v>
                </c:pt>
                <c:pt idx="3" formatCode="0.000">
                  <c:v>1.1819999999999999</c:v>
                </c:pt>
                <c:pt idx="4" formatCode="0.000">
                  <c:v>1.181</c:v>
                </c:pt>
                <c:pt idx="5" formatCode="0.000">
                  <c:v>1.1830000000000001</c:v>
                </c:pt>
                <c:pt idx="6" formatCode="0.000">
                  <c:v>1.1839999999999999</c:v>
                </c:pt>
                <c:pt idx="7" formatCode="0.000">
                  <c:v>1.1759999999999999</c:v>
                </c:pt>
                <c:pt idx="8" formatCode="0.000">
                  <c:v>1.1850000000000001</c:v>
                </c:pt>
                <c:pt idx="9" formatCode="0.000">
                  <c:v>1.18</c:v>
                </c:pt>
                <c:pt idx="10" formatCode="0.000">
                  <c:v>1.1879999999999999</c:v>
                </c:pt>
                <c:pt idx="11" formatCode="0.000">
                  <c:v>1.1819999999999999</c:v>
                </c:pt>
                <c:pt idx="12" formatCode="General">
                  <c:v>1.175</c:v>
                </c:pt>
              </c:numCache>
            </c:numRef>
          </c:val>
          <c:smooth val="0"/>
        </c:ser>
        <c:ser>
          <c:idx val="84"/>
          <c:order val="84"/>
          <c:tx>
            <c:strRef>
              <c:f>'CCG Data-antibstarpu'!$D$87</c:f>
              <c:strCache>
                <c:ptCount val="1"/>
                <c:pt idx="0">
                  <c:v>IPSWICH AND EAST SUFFOLK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Data-antibstarpu'!$H$87:$T$87</c:f>
              <c:numCache>
                <c:formatCode>#,##0.000</c:formatCode>
                <c:ptCount val="13"/>
                <c:pt idx="0">
                  <c:v>1.0680000000000001</c:v>
                </c:pt>
                <c:pt idx="1">
                  <c:v>1.0669999999999999</c:v>
                </c:pt>
                <c:pt idx="2" formatCode="0.000">
                  <c:v>1.0680000000000001</c:v>
                </c:pt>
                <c:pt idx="3" formatCode="0.000">
                  <c:v>1.0640000000000001</c:v>
                </c:pt>
                <c:pt idx="4" formatCode="0.000">
                  <c:v>1.0609999999999999</c:v>
                </c:pt>
                <c:pt idx="5" formatCode="0.000">
                  <c:v>1.0669999999999999</c:v>
                </c:pt>
                <c:pt idx="6" formatCode="0.000">
                  <c:v>1.0589999999999999</c:v>
                </c:pt>
                <c:pt idx="7" formatCode="0.000">
                  <c:v>1.054</c:v>
                </c:pt>
                <c:pt idx="8" formatCode="0.000">
                  <c:v>1.0609999999999999</c:v>
                </c:pt>
                <c:pt idx="9" formatCode="0.000">
                  <c:v>1.0609999999999999</c:v>
                </c:pt>
                <c:pt idx="10" formatCode="0.000">
                  <c:v>1.073</c:v>
                </c:pt>
                <c:pt idx="11" formatCode="0.000">
                  <c:v>1.073</c:v>
                </c:pt>
                <c:pt idx="12" formatCode="General">
                  <c:v>1.0669999999999999</c:v>
                </c:pt>
              </c:numCache>
            </c:numRef>
          </c:val>
          <c:smooth val="0"/>
        </c:ser>
        <c:ser>
          <c:idx val="85"/>
          <c:order val="85"/>
          <c:tx>
            <c:strRef>
              <c:f>'CCG Data-antibstarpu'!$D$88</c:f>
              <c:strCache>
                <c:ptCount val="1"/>
                <c:pt idx="0">
                  <c:v>ISLE OF WIGHT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Data-antibstarpu'!$H$88:$T$88</c:f>
              <c:numCache>
                <c:formatCode>#,##0.000</c:formatCode>
                <c:ptCount val="13"/>
                <c:pt idx="0">
                  <c:v>1.0980000000000001</c:v>
                </c:pt>
                <c:pt idx="1">
                  <c:v>1.0960000000000001</c:v>
                </c:pt>
                <c:pt idx="2" formatCode="0.000">
                  <c:v>1.0940000000000001</c:v>
                </c:pt>
                <c:pt idx="3" formatCode="0.000">
                  <c:v>1.0860000000000001</c:v>
                </c:pt>
                <c:pt idx="4" formatCode="0.000">
                  <c:v>1.085</c:v>
                </c:pt>
                <c:pt idx="5" formatCode="0.000">
                  <c:v>1.0880000000000001</c:v>
                </c:pt>
                <c:pt idx="6" formatCode="0.000">
                  <c:v>1.089</c:v>
                </c:pt>
                <c:pt idx="7" formatCode="0.000">
                  <c:v>1.083</c:v>
                </c:pt>
                <c:pt idx="8" formatCode="0.000">
                  <c:v>1.0900000000000001</c:v>
                </c:pt>
                <c:pt idx="9" formatCode="0.000">
                  <c:v>1.095</c:v>
                </c:pt>
                <c:pt idx="10" formatCode="0.000">
                  <c:v>1.105</c:v>
                </c:pt>
                <c:pt idx="11" formatCode="0.000">
                  <c:v>1.093</c:v>
                </c:pt>
                <c:pt idx="12" formatCode="General">
                  <c:v>1.077</c:v>
                </c:pt>
              </c:numCache>
            </c:numRef>
          </c:val>
          <c:smooth val="0"/>
        </c:ser>
        <c:ser>
          <c:idx val="86"/>
          <c:order val="86"/>
          <c:tx>
            <c:strRef>
              <c:f>'CCG Data-antibstarpu'!$D$89</c:f>
              <c:strCache>
                <c:ptCount val="1"/>
                <c:pt idx="0">
                  <c:v>ISLINGTON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Data-antibstarpu'!$H$89:$T$89</c:f>
              <c:numCache>
                <c:formatCode>#,##0.000</c:formatCode>
                <c:ptCount val="13"/>
                <c:pt idx="0">
                  <c:v>0.83099999999999996</c:v>
                </c:pt>
                <c:pt idx="1">
                  <c:v>0.83099999999999996</c:v>
                </c:pt>
                <c:pt idx="2" formatCode="0.000">
                  <c:v>0.82899999999999996</c:v>
                </c:pt>
                <c:pt idx="3" formatCode="0.000">
                  <c:v>0.82299999999999995</c:v>
                </c:pt>
                <c:pt idx="4" formatCode="0.000">
                  <c:v>0.82</c:v>
                </c:pt>
                <c:pt idx="5" formatCode="0.000">
                  <c:v>0.82399999999999995</c:v>
                </c:pt>
                <c:pt idx="6" formatCode="0.000">
                  <c:v>0.81799999999999995</c:v>
                </c:pt>
                <c:pt idx="7" formatCode="0.000">
                  <c:v>0.81399999999999995</c:v>
                </c:pt>
                <c:pt idx="8" formatCode="0.000">
                  <c:v>0.81799999999999995</c:v>
                </c:pt>
                <c:pt idx="9" formatCode="0.000">
                  <c:v>0.80800000000000005</c:v>
                </c:pt>
                <c:pt idx="10" formatCode="0.000">
                  <c:v>0.81499999999999995</c:v>
                </c:pt>
                <c:pt idx="11" formatCode="0.000">
                  <c:v>0.80600000000000005</c:v>
                </c:pt>
                <c:pt idx="12" formatCode="General">
                  <c:v>0.79100000000000004</c:v>
                </c:pt>
              </c:numCache>
            </c:numRef>
          </c:val>
          <c:smooth val="0"/>
        </c:ser>
        <c:ser>
          <c:idx val="87"/>
          <c:order val="87"/>
          <c:tx>
            <c:strRef>
              <c:f>'CCG Data-antibstarpu'!$D$90</c:f>
              <c:strCache>
                <c:ptCount val="1"/>
                <c:pt idx="0">
                  <c:v>KERNOW</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Data-antibstarpu'!$H$90:$T$90</c:f>
              <c:numCache>
                <c:formatCode>#,##0.000</c:formatCode>
                <c:ptCount val="13"/>
                <c:pt idx="0">
                  <c:v>1.056</c:v>
                </c:pt>
                <c:pt idx="1">
                  <c:v>1.0569999999999999</c:v>
                </c:pt>
                <c:pt idx="2" formatCode="0.000">
                  <c:v>1.0580000000000001</c:v>
                </c:pt>
                <c:pt idx="3" formatCode="0.000">
                  <c:v>1.0580000000000001</c:v>
                </c:pt>
                <c:pt idx="4" formatCode="0.000">
                  <c:v>1.0549999999999999</c:v>
                </c:pt>
                <c:pt idx="5" formatCode="0.000">
                  <c:v>1.06</c:v>
                </c:pt>
                <c:pt idx="6" formatCode="0.000">
                  <c:v>1.056</c:v>
                </c:pt>
                <c:pt idx="7" formatCode="0.000">
                  <c:v>1.0529999999999999</c:v>
                </c:pt>
                <c:pt idx="8" formatCode="0.000">
                  <c:v>1.0580000000000001</c:v>
                </c:pt>
                <c:pt idx="9" formatCode="0.000">
                  <c:v>1.0569999999999999</c:v>
                </c:pt>
                <c:pt idx="10" formatCode="0.000">
                  <c:v>1.0569999999999999</c:v>
                </c:pt>
                <c:pt idx="11" formatCode="0.000">
                  <c:v>1.048</c:v>
                </c:pt>
                <c:pt idx="12" formatCode="General">
                  <c:v>1.0409999999999999</c:v>
                </c:pt>
              </c:numCache>
            </c:numRef>
          </c:val>
          <c:smooth val="0"/>
        </c:ser>
        <c:ser>
          <c:idx val="88"/>
          <c:order val="88"/>
          <c:tx>
            <c:strRef>
              <c:f>'CCG Data-antibstarpu'!$D$91</c:f>
              <c:strCache>
                <c:ptCount val="1"/>
                <c:pt idx="0">
                  <c:v>KINGSTON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Data-antibstarpu'!$H$91:$T$91</c:f>
              <c:numCache>
                <c:formatCode>#,##0.000</c:formatCode>
                <c:ptCount val="13"/>
                <c:pt idx="0">
                  <c:v>0.89900000000000002</c:v>
                </c:pt>
                <c:pt idx="1">
                  <c:v>0.89100000000000001</c:v>
                </c:pt>
                <c:pt idx="2" formatCode="0.000">
                  <c:v>0.89200000000000002</c:v>
                </c:pt>
                <c:pt idx="3" formatCode="0.000">
                  <c:v>0.88600000000000001</c:v>
                </c:pt>
                <c:pt idx="4" formatCode="0.000">
                  <c:v>0.88400000000000001</c:v>
                </c:pt>
                <c:pt idx="5" formatCode="0.000">
                  <c:v>0.88700000000000001</c:v>
                </c:pt>
                <c:pt idx="6" formatCode="0.000">
                  <c:v>0.88400000000000001</c:v>
                </c:pt>
                <c:pt idx="7" formatCode="0.000">
                  <c:v>0.875</c:v>
                </c:pt>
                <c:pt idx="8" formatCode="0.000">
                  <c:v>0.877</c:v>
                </c:pt>
                <c:pt idx="9" formatCode="0.000">
                  <c:v>0.88200000000000001</c:v>
                </c:pt>
                <c:pt idx="10" formatCode="0.000">
                  <c:v>0.89</c:v>
                </c:pt>
                <c:pt idx="11" formatCode="0.000">
                  <c:v>0.88300000000000001</c:v>
                </c:pt>
                <c:pt idx="12" formatCode="General">
                  <c:v>0.875</c:v>
                </c:pt>
              </c:numCache>
            </c:numRef>
          </c:val>
          <c:smooth val="0"/>
        </c:ser>
        <c:ser>
          <c:idx val="89"/>
          <c:order val="89"/>
          <c:tx>
            <c:strRef>
              <c:f>'CCG Data-antibstarpu'!$D$92</c:f>
              <c:strCache>
                <c:ptCount val="1"/>
                <c:pt idx="0">
                  <c:v>KNOWSLEY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Data-antibstarpu'!$H$92:$T$92</c:f>
              <c:numCache>
                <c:formatCode>#,##0.000</c:formatCode>
                <c:ptCount val="13"/>
                <c:pt idx="0">
                  <c:v>1.44</c:v>
                </c:pt>
                <c:pt idx="1">
                  <c:v>1.4450000000000001</c:v>
                </c:pt>
                <c:pt idx="2" formatCode="0.000">
                  <c:v>1.4430000000000001</c:v>
                </c:pt>
                <c:pt idx="3" formatCode="0.000">
                  <c:v>1.4359999999999999</c:v>
                </c:pt>
                <c:pt idx="4" formatCode="0.000">
                  <c:v>1.4330000000000001</c:v>
                </c:pt>
                <c:pt idx="5" formatCode="0.000">
                  <c:v>1.44</c:v>
                </c:pt>
                <c:pt idx="6" formatCode="0.000">
                  <c:v>1.4359999999999999</c:v>
                </c:pt>
                <c:pt idx="7" formatCode="0.000">
                  <c:v>1.4339999999999999</c:v>
                </c:pt>
                <c:pt idx="8" formatCode="0.000">
                  <c:v>1.444</c:v>
                </c:pt>
                <c:pt idx="9" formatCode="0.000">
                  <c:v>1.4430000000000001</c:v>
                </c:pt>
                <c:pt idx="10" formatCode="0.000">
                  <c:v>1.448</c:v>
                </c:pt>
                <c:pt idx="11" formatCode="0.000">
                  <c:v>1.4359999999999999</c:v>
                </c:pt>
                <c:pt idx="12" formatCode="General">
                  <c:v>1.42</c:v>
                </c:pt>
              </c:numCache>
            </c:numRef>
          </c:val>
          <c:smooth val="0"/>
        </c:ser>
        <c:ser>
          <c:idx val="90"/>
          <c:order val="90"/>
          <c:tx>
            <c:strRef>
              <c:f>'CCG Data-antibstarpu'!$D$93</c:f>
              <c:strCache>
                <c:ptCount val="1"/>
                <c:pt idx="0">
                  <c:v>LAMBETH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Data-antibstarpu'!$H$93:$T$93</c:f>
              <c:numCache>
                <c:formatCode>#,##0.000</c:formatCode>
                <c:ptCount val="13"/>
                <c:pt idx="0">
                  <c:v>0.76900000000000002</c:v>
                </c:pt>
                <c:pt idx="1">
                  <c:v>0.77400000000000002</c:v>
                </c:pt>
                <c:pt idx="2" formatCode="0.000">
                  <c:v>0.77500000000000002</c:v>
                </c:pt>
                <c:pt idx="3" formatCode="0.000">
                  <c:v>0.77200000000000002</c:v>
                </c:pt>
                <c:pt idx="4" formatCode="0.000">
                  <c:v>0.77</c:v>
                </c:pt>
                <c:pt idx="5" formatCode="0.000">
                  <c:v>0.77400000000000002</c:v>
                </c:pt>
                <c:pt idx="6" formatCode="0.000">
                  <c:v>0.76900000000000002</c:v>
                </c:pt>
                <c:pt idx="7" formatCode="0.000">
                  <c:v>0.76800000000000002</c:v>
                </c:pt>
                <c:pt idx="8" formatCode="0.000">
                  <c:v>0.76900000000000002</c:v>
                </c:pt>
                <c:pt idx="9" formatCode="0.000">
                  <c:v>0.76400000000000001</c:v>
                </c:pt>
                <c:pt idx="10" formatCode="0.000">
                  <c:v>0.76700000000000002</c:v>
                </c:pt>
                <c:pt idx="11" formatCode="0.000">
                  <c:v>0.75900000000000001</c:v>
                </c:pt>
                <c:pt idx="12" formatCode="General">
                  <c:v>0.745</c:v>
                </c:pt>
              </c:numCache>
            </c:numRef>
          </c:val>
          <c:smooth val="0"/>
        </c:ser>
        <c:ser>
          <c:idx val="91"/>
          <c:order val="91"/>
          <c:tx>
            <c:strRef>
              <c:f>'CCG Data-antibstarpu'!$D$94</c:f>
              <c:strCache>
                <c:ptCount val="1"/>
                <c:pt idx="0">
                  <c:v>LANCASHIRE NORTH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Data-antibstarpu'!$H$94:$T$94</c:f>
              <c:numCache>
                <c:formatCode>#,##0.000</c:formatCode>
                <c:ptCount val="13"/>
                <c:pt idx="0">
                  <c:v>1.0660000000000001</c:v>
                </c:pt>
                <c:pt idx="1">
                  <c:v>1.07</c:v>
                </c:pt>
                <c:pt idx="2" formatCode="0.000">
                  <c:v>1.07</c:v>
                </c:pt>
                <c:pt idx="3" formatCode="0.000">
                  <c:v>1.071</c:v>
                </c:pt>
                <c:pt idx="4" formatCode="0.000">
                  <c:v>1.0680000000000001</c:v>
                </c:pt>
                <c:pt idx="5" formatCode="0.000">
                  <c:v>1.0740000000000001</c:v>
                </c:pt>
                <c:pt idx="6" formatCode="0.000">
                  <c:v>1.0740000000000001</c:v>
                </c:pt>
                <c:pt idx="7" formatCode="0.000">
                  <c:v>1.0740000000000001</c:v>
                </c:pt>
                <c:pt idx="8" formatCode="0.000">
                  <c:v>1.085</c:v>
                </c:pt>
                <c:pt idx="9" formatCode="0.000">
                  <c:v>1.0880000000000001</c:v>
                </c:pt>
                <c:pt idx="10" formatCode="0.000">
                  <c:v>1.0920000000000001</c:v>
                </c:pt>
                <c:pt idx="11" formatCode="0.000">
                  <c:v>1.079</c:v>
                </c:pt>
                <c:pt idx="12" formatCode="General">
                  <c:v>1.0589999999999999</c:v>
                </c:pt>
              </c:numCache>
            </c:numRef>
          </c:val>
          <c:smooth val="0"/>
        </c:ser>
        <c:ser>
          <c:idx val="92"/>
          <c:order val="92"/>
          <c:tx>
            <c:strRef>
              <c:f>'CCG Data-antibstarpu'!$D$95</c:f>
              <c:strCache>
                <c:ptCount val="1"/>
                <c:pt idx="0">
                  <c:v>LEEDS NORTH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Data-antibstarpu'!$H$95:$T$95</c:f>
              <c:numCache>
                <c:formatCode>#,##0.000</c:formatCode>
                <c:ptCount val="13"/>
                <c:pt idx="0">
                  <c:v>1.0549999999999999</c:v>
                </c:pt>
                <c:pt idx="1">
                  <c:v>1.052</c:v>
                </c:pt>
                <c:pt idx="2" formatCode="0.000">
                  <c:v>1.048</c:v>
                </c:pt>
                <c:pt idx="3" formatCode="0.000">
                  <c:v>1.046</c:v>
                </c:pt>
                <c:pt idx="4" formatCode="0.000">
                  <c:v>1.046</c:v>
                </c:pt>
                <c:pt idx="5" formatCode="0.000">
                  <c:v>1.0469999999999999</c:v>
                </c:pt>
                <c:pt idx="6" formatCode="0.000">
                  <c:v>1.0429999999999999</c:v>
                </c:pt>
                <c:pt idx="7" formatCode="0.000">
                  <c:v>1.0389999999999999</c:v>
                </c:pt>
                <c:pt idx="8" formatCode="0.000">
                  <c:v>1.0369999999999999</c:v>
                </c:pt>
                <c:pt idx="9" formatCode="0.000">
                  <c:v>1.032</c:v>
                </c:pt>
                <c:pt idx="10" formatCode="0.000">
                  <c:v>1.04</c:v>
                </c:pt>
                <c:pt idx="11" formatCode="0.000">
                  <c:v>1.032</c:v>
                </c:pt>
                <c:pt idx="12" formatCode="General">
                  <c:v>1.0209999999999999</c:v>
                </c:pt>
              </c:numCache>
            </c:numRef>
          </c:val>
          <c:smooth val="0"/>
        </c:ser>
        <c:ser>
          <c:idx val="93"/>
          <c:order val="93"/>
          <c:tx>
            <c:strRef>
              <c:f>'CCG Data-antibstarpu'!$D$96</c:f>
              <c:strCache>
                <c:ptCount val="1"/>
                <c:pt idx="0">
                  <c:v>LEEDS SOUTH AND EAST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Data-antibstarpu'!$H$96:$T$96</c:f>
              <c:numCache>
                <c:formatCode>#,##0.000</c:formatCode>
                <c:ptCount val="13"/>
                <c:pt idx="0">
                  <c:v>1.149</c:v>
                </c:pt>
                <c:pt idx="1">
                  <c:v>1.153</c:v>
                </c:pt>
                <c:pt idx="2" formatCode="0.000">
                  <c:v>1.1559999999999999</c:v>
                </c:pt>
                <c:pt idx="3" formatCode="0.000">
                  <c:v>1.151</c:v>
                </c:pt>
                <c:pt idx="4" formatCode="0.000">
                  <c:v>1.149</c:v>
                </c:pt>
                <c:pt idx="5" formatCode="0.000">
                  <c:v>1.153</c:v>
                </c:pt>
                <c:pt idx="6" formatCode="0.000">
                  <c:v>1.149</c:v>
                </c:pt>
                <c:pt idx="7" formatCode="0.000">
                  <c:v>1.145</c:v>
                </c:pt>
                <c:pt idx="8" formatCode="0.000">
                  <c:v>1.1499999999999999</c:v>
                </c:pt>
                <c:pt idx="9" formatCode="0.000">
                  <c:v>1.145</c:v>
                </c:pt>
                <c:pt idx="10" formatCode="0.000">
                  <c:v>1.153</c:v>
                </c:pt>
                <c:pt idx="11" formatCode="0.000">
                  <c:v>1.143</c:v>
                </c:pt>
                <c:pt idx="12" formatCode="General">
                  <c:v>1.1339999999999999</c:v>
                </c:pt>
              </c:numCache>
            </c:numRef>
          </c:val>
          <c:smooth val="0"/>
        </c:ser>
        <c:ser>
          <c:idx val="94"/>
          <c:order val="94"/>
          <c:tx>
            <c:strRef>
              <c:f>'CCG Data-antibstarpu'!$D$97</c:f>
              <c:strCache>
                <c:ptCount val="1"/>
                <c:pt idx="0">
                  <c:v>LEEDS WEST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Data-antibstarpu'!$H$97:$T$97</c:f>
              <c:numCache>
                <c:formatCode>#,##0.000</c:formatCode>
                <c:ptCount val="13"/>
                <c:pt idx="0">
                  <c:v>1.008</c:v>
                </c:pt>
                <c:pt idx="1">
                  <c:v>1.0089999999999999</c:v>
                </c:pt>
                <c:pt idx="2" formatCode="0.000">
                  <c:v>1.0089999999999999</c:v>
                </c:pt>
                <c:pt idx="3" formatCode="0.000">
                  <c:v>1.01</c:v>
                </c:pt>
                <c:pt idx="4" formatCode="0.000">
                  <c:v>1.0069999999999999</c:v>
                </c:pt>
                <c:pt idx="5" formatCode="0.000">
                  <c:v>1.0109999999999999</c:v>
                </c:pt>
                <c:pt idx="6" formatCode="0.000">
                  <c:v>1.016</c:v>
                </c:pt>
                <c:pt idx="7" formatCode="0.000">
                  <c:v>1.018</c:v>
                </c:pt>
                <c:pt idx="8" formatCode="0.000">
                  <c:v>1.0229999999999999</c:v>
                </c:pt>
                <c:pt idx="9" formatCode="0.000">
                  <c:v>1.006</c:v>
                </c:pt>
                <c:pt idx="10" formatCode="0.000">
                  <c:v>1.012</c:v>
                </c:pt>
                <c:pt idx="11" formatCode="0.000">
                  <c:v>1.002</c:v>
                </c:pt>
                <c:pt idx="12" formatCode="General">
                  <c:v>0.995</c:v>
                </c:pt>
              </c:numCache>
            </c:numRef>
          </c:val>
          <c:smooth val="0"/>
        </c:ser>
        <c:ser>
          <c:idx val="95"/>
          <c:order val="95"/>
          <c:tx>
            <c:strRef>
              <c:f>'CCG Data-antibstarpu'!$D$98</c:f>
              <c:strCache>
                <c:ptCount val="1"/>
                <c:pt idx="0">
                  <c:v>LEICESTER CITY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Data-antibstarpu'!$H$98:$T$98</c:f>
              <c:numCache>
                <c:formatCode>#,##0.000</c:formatCode>
                <c:ptCount val="13"/>
                <c:pt idx="0">
                  <c:v>1.0449999999999999</c:v>
                </c:pt>
                <c:pt idx="1">
                  <c:v>1.046</c:v>
                </c:pt>
                <c:pt idx="2" formatCode="0.000">
                  <c:v>1.048</c:v>
                </c:pt>
                <c:pt idx="3" formatCode="0.000">
                  <c:v>1.046</c:v>
                </c:pt>
                <c:pt idx="4" formatCode="0.000">
                  <c:v>1.0449999999999999</c:v>
                </c:pt>
                <c:pt idx="5" formatCode="0.000">
                  <c:v>1.048</c:v>
                </c:pt>
                <c:pt idx="6" formatCode="0.000">
                  <c:v>1.046</c:v>
                </c:pt>
                <c:pt idx="7" formatCode="0.000">
                  <c:v>1.0409999999999999</c:v>
                </c:pt>
                <c:pt idx="8" formatCode="0.000">
                  <c:v>1.048</c:v>
                </c:pt>
                <c:pt idx="9" formatCode="0.000">
                  <c:v>1.052</c:v>
                </c:pt>
                <c:pt idx="10" formatCode="0.000">
                  <c:v>1.06</c:v>
                </c:pt>
                <c:pt idx="11" formatCode="0.000">
                  <c:v>1.054</c:v>
                </c:pt>
                <c:pt idx="12" formatCode="General">
                  <c:v>1.0489999999999999</c:v>
                </c:pt>
              </c:numCache>
            </c:numRef>
          </c:val>
          <c:smooth val="0"/>
        </c:ser>
        <c:ser>
          <c:idx val="96"/>
          <c:order val="96"/>
          <c:tx>
            <c:strRef>
              <c:f>'CCG Data-antibstarpu'!$D$99</c:f>
              <c:strCache>
                <c:ptCount val="1"/>
                <c:pt idx="0">
                  <c:v>LEWISHAM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Data-antibstarpu'!$H$99:$T$99</c:f>
              <c:numCache>
                <c:formatCode>#,##0.000</c:formatCode>
                <c:ptCount val="13"/>
                <c:pt idx="0">
                  <c:v>0.96199999999999997</c:v>
                </c:pt>
                <c:pt idx="1">
                  <c:v>0.96299999999999997</c:v>
                </c:pt>
                <c:pt idx="2" formatCode="0.000">
                  <c:v>0.95599999999999996</c:v>
                </c:pt>
                <c:pt idx="3" formatCode="0.000">
                  <c:v>0.94599999999999995</c:v>
                </c:pt>
                <c:pt idx="4" formatCode="0.000">
                  <c:v>0.94199999999999995</c:v>
                </c:pt>
                <c:pt idx="5" formatCode="0.000">
                  <c:v>0.94199999999999995</c:v>
                </c:pt>
                <c:pt idx="6" formatCode="0.000">
                  <c:v>0.93200000000000005</c:v>
                </c:pt>
                <c:pt idx="7" formatCode="0.000">
                  <c:v>0.92500000000000004</c:v>
                </c:pt>
                <c:pt idx="8" formatCode="0.000">
                  <c:v>0.92300000000000004</c:v>
                </c:pt>
                <c:pt idx="9" formatCode="0.000">
                  <c:v>0.91500000000000004</c:v>
                </c:pt>
                <c:pt idx="10" formatCode="0.000">
                  <c:v>0.91400000000000003</c:v>
                </c:pt>
                <c:pt idx="11" formatCode="0.000">
                  <c:v>0.90200000000000002</c:v>
                </c:pt>
                <c:pt idx="12" formatCode="General">
                  <c:v>0.89</c:v>
                </c:pt>
              </c:numCache>
            </c:numRef>
          </c:val>
          <c:smooth val="0"/>
        </c:ser>
        <c:ser>
          <c:idx val="97"/>
          <c:order val="97"/>
          <c:tx>
            <c:strRef>
              <c:f>'CCG Data-antibstarpu'!$D$100</c:f>
              <c:strCache>
                <c:ptCount val="1"/>
                <c:pt idx="0">
                  <c:v>LINCOLNSHIRE EAST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Data-antibstarpu'!$H$100:$T$100</c:f>
              <c:numCache>
                <c:formatCode>#,##0.000</c:formatCode>
                <c:ptCount val="13"/>
                <c:pt idx="0">
                  <c:v>1.1779999999999999</c:v>
                </c:pt>
                <c:pt idx="1">
                  <c:v>1.1779999999999999</c:v>
                </c:pt>
                <c:pt idx="2" formatCode="0.000">
                  <c:v>1.181</c:v>
                </c:pt>
                <c:pt idx="3" formatCode="0.000">
                  <c:v>1.1819999999999999</c:v>
                </c:pt>
                <c:pt idx="4" formatCode="0.000">
                  <c:v>1.1779999999999999</c:v>
                </c:pt>
                <c:pt idx="5" formatCode="0.000">
                  <c:v>1.1850000000000001</c:v>
                </c:pt>
                <c:pt idx="6" formatCode="0.000">
                  <c:v>1.1859999999999999</c:v>
                </c:pt>
                <c:pt idx="7" formatCode="0.000">
                  <c:v>1.1850000000000001</c:v>
                </c:pt>
                <c:pt idx="8" formatCode="0.000">
                  <c:v>1.2</c:v>
                </c:pt>
                <c:pt idx="9" formatCode="0.000">
                  <c:v>1.2050000000000001</c:v>
                </c:pt>
                <c:pt idx="10" formatCode="0.000">
                  <c:v>1.23</c:v>
                </c:pt>
                <c:pt idx="11" formatCode="0.000">
                  <c:v>1.23</c:v>
                </c:pt>
                <c:pt idx="12" formatCode="General">
                  <c:v>1.2270000000000001</c:v>
                </c:pt>
              </c:numCache>
            </c:numRef>
          </c:val>
          <c:smooth val="0"/>
        </c:ser>
        <c:ser>
          <c:idx val="98"/>
          <c:order val="98"/>
          <c:tx>
            <c:strRef>
              <c:f>'CCG Data-antibstarpu'!$D$101</c:f>
              <c:strCache>
                <c:ptCount val="1"/>
                <c:pt idx="0">
                  <c:v>LINCOLNSHIRE WEST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Data-antibstarpu'!$H$101:$T$101</c:f>
              <c:numCache>
                <c:formatCode>#,##0.000</c:formatCode>
                <c:ptCount val="13"/>
                <c:pt idx="0">
                  <c:v>1.069</c:v>
                </c:pt>
                <c:pt idx="1">
                  <c:v>1.069</c:v>
                </c:pt>
                <c:pt idx="2" formatCode="0.000">
                  <c:v>1.071</c:v>
                </c:pt>
                <c:pt idx="3" formatCode="0.000">
                  <c:v>1.069</c:v>
                </c:pt>
                <c:pt idx="4" formatCode="0.000">
                  <c:v>1.0680000000000001</c:v>
                </c:pt>
                <c:pt idx="5" formatCode="0.000">
                  <c:v>1.073</c:v>
                </c:pt>
                <c:pt idx="6" formatCode="0.000">
                  <c:v>1.077</c:v>
                </c:pt>
                <c:pt idx="7" formatCode="0.000">
                  <c:v>1.0760000000000001</c:v>
                </c:pt>
                <c:pt idx="8" formatCode="0.000">
                  <c:v>1.089</c:v>
                </c:pt>
                <c:pt idx="9" formatCode="0.000">
                  <c:v>1.0920000000000001</c:v>
                </c:pt>
                <c:pt idx="10" formatCode="0.000">
                  <c:v>1.1040000000000001</c:v>
                </c:pt>
                <c:pt idx="11" formatCode="0.000">
                  <c:v>1.099</c:v>
                </c:pt>
                <c:pt idx="12" formatCode="General">
                  <c:v>1.0880000000000001</c:v>
                </c:pt>
              </c:numCache>
            </c:numRef>
          </c:val>
          <c:smooth val="0"/>
        </c:ser>
        <c:ser>
          <c:idx val="99"/>
          <c:order val="99"/>
          <c:tx>
            <c:strRef>
              <c:f>'CCG Data-antibstarpu'!$D$102</c:f>
              <c:strCache>
                <c:ptCount val="1"/>
                <c:pt idx="0">
                  <c:v>LIVERPOOL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Data-antibstarpu'!$H$102:$T$102</c:f>
              <c:numCache>
                <c:formatCode>#,##0.000</c:formatCode>
                <c:ptCount val="13"/>
                <c:pt idx="0">
                  <c:v>1.248</c:v>
                </c:pt>
                <c:pt idx="1">
                  <c:v>1.2430000000000001</c:v>
                </c:pt>
                <c:pt idx="2" formatCode="0.000">
                  <c:v>1.2390000000000001</c:v>
                </c:pt>
                <c:pt idx="3" formatCode="0.000">
                  <c:v>1.2270000000000001</c:v>
                </c:pt>
                <c:pt idx="4" formatCode="0.000">
                  <c:v>1.2210000000000001</c:v>
                </c:pt>
                <c:pt idx="5" formatCode="0.000">
                  <c:v>1.2230000000000001</c:v>
                </c:pt>
                <c:pt idx="6" formatCode="0.000">
                  <c:v>1.2130000000000001</c:v>
                </c:pt>
                <c:pt idx="7" formatCode="0.000">
                  <c:v>1.2030000000000001</c:v>
                </c:pt>
                <c:pt idx="8" formatCode="0.000">
                  <c:v>1.2070000000000001</c:v>
                </c:pt>
                <c:pt idx="9" formatCode="0.000">
                  <c:v>1.196</c:v>
                </c:pt>
                <c:pt idx="10" formatCode="0.000">
                  <c:v>1.1930000000000001</c:v>
                </c:pt>
                <c:pt idx="11" formatCode="0.000">
                  <c:v>1.171</c:v>
                </c:pt>
                <c:pt idx="12" formatCode="General">
                  <c:v>1.1459999999999999</c:v>
                </c:pt>
              </c:numCache>
            </c:numRef>
          </c:val>
          <c:smooth val="0"/>
        </c:ser>
        <c:ser>
          <c:idx val="100"/>
          <c:order val="100"/>
          <c:tx>
            <c:strRef>
              <c:f>'CCG Data-antibstarpu'!$D$103</c:f>
              <c:strCache>
                <c:ptCount val="1"/>
                <c:pt idx="0">
                  <c:v>LUTON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Data-antibstarpu'!$H$103:$T$103</c:f>
              <c:numCache>
                <c:formatCode>#,##0.000</c:formatCode>
                <c:ptCount val="13"/>
                <c:pt idx="0">
                  <c:v>1.252</c:v>
                </c:pt>
                <c:pt idx="1">
                  <c:v>1.2529999999999999</c:v>
                </c:pt>
                <c:pt idx="2" formatCode="0.000">
                  <c:v>1.2509999999999999</c:v>
                </c:pt>
                <c:pt idx="3" formatCode="0.000">
                  <c:v>1.2470000000000001</c:v>
                </c:pt>
                <c:pt idx="4" formatCode="0.000">
                  <c:v>1.2450000000000001</c:v>
                </c:pt>
                <c:pt idx="5" formatCode="0.000">
                  <c:v>1.2509999999999999</c:v>
                </c:pt>
                <c:pt idx="6" formatCode="0.000">
                  <c:v>1.244</c:v>
                </c:pt>
                <c:pt idx="7" formatCode="0.000">
                  <c:v>1.24</c:v>
                </c:pt>
                <c:pt idx="8" formatCode="0.000">
                  <c:v>1.246</c:v>
                </c:pt>
                <c:pt idx="9" formatCode="0.000">
                  <c:v>1.2549999999999999</c:v>
                </c:pt>
                <c:pt idx="10" formatCode="0.000">
                  <c:v>1.2649999999999999</c:v>
                </c:pt>
                <c:pt idx="11" formatCode="0.000">
                  <c:v>1.25</c:v>
                </c:pt>
                <c:pt idx="12" formatCode="General">
                  <c:v>1.2350000000000001</c:v>
                </c:pt>
              </c:numCache>
            </c:numRef>
          </c:val>
          <c:smooth val="0"/>
        </c:ser>
        <c:ser>
          <c:idx val="101"/>
          <c:order val="101"/>
          <c:tx>
            <c:strRef>
              <c:f>'CCG Data-antibstarpu'!$D$104</c:f>
              <c:strCache>
                <c:ptCount val="1"/>
                <c:pt idx="0">
                  <c:v>MANSFIELD &amp; ASHFIELD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Data-antibstarpu'!$H$104:$T$104</c:f>
              <c:numCache>
                <c:formatCode>#,##0.000</c:formatCode>
                <c:ptCount val="13"/>
                <c:pt idx="0">
                  <c:v>1.2589999999999999</c:v>
                </c:pt>
                <c:pt idx="1">
                  <c:v>1.2609999999999999</c:v>
                </c:pt>
                <c:pt idx="2" formatCode="0.000">
                  <c:v>1.2629999999999999</c:v>
                </c:pt>
                <c:pt idx="3" formatCode="0.000">
                  <c:v>1.26</c:v>
                </c:pt>
                <c:pt idx="4" formatCode="0.000">
                  <c:v>1.2589999999999999</c:v>
                </c:pt>
                <c:pt idx="5" formatCode="0.000">
                  <c:v>1.264</c:v>
                </c:pt>
                <c:pt idx="6" formatCode="0.000">
                  <c:v>1.2589999999999999</c:v>
                </c:pt>
                <c:pt idx="7" formatCode="0.000">
                  <c:v>1.256</c:v>
                </c:pt>
                <c:pt idx="8" formatCode="0.000">
                  <c:v>1.266</c:v>
                </c:pt>
                <c:pt idx="9" formatCode="0.000">
                  <c:v>1.2729999999999999</c:v>
                </c:pt>
                <c:pt idx="10" formatCode="0.000">
                  <c:v>1.2849999999999999</c:v>
                </c:pt>
                <c:pt idx="11" formatCode="0.000">
                  <c:v>1.2809999999999999</c:v>
                </c:pt>
                <c:pt idx="12" formatCode="General">
                  <c:v>1.274</c:v>
                </c:pt>
              </c:numCache>
            </c:numRef>
          </c:val>
          <c:smooth val="0"/>
        </c:ser>
        <c:ser>
          <c:idx val="102"/>
          <c:order val="102"/>
          <c:tx>
            <c:strRef>
              <c:f>'CCG Data-antibstarpu'!$D$105</c:f>
              <c:strCache>
                <c:ptCount val="1"/>
                <c:pt idx="0">
                  <c:v>MEDWAY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Data-antibstarpu'!$H$105:$T$105</c:f>
              <c:numCache>
                <c:formatCode>#,##0.000</c:formatCode>
                <c:ptCount val="13"/>
                <c:pt idx="0">
                  <c:v>1.0649999999999999</c:v>
                </c:pt>
                <c:pt idx="1">
                  <c:v>1.0649999999999999</c:v>
                </c:pt>
                <c:pt idx="2" formatCode="0.000">
                  <c:v>1.0649999999999999</c:v>
                </c:pt>
                <c:pt idx="3" formatCode="0.000">
                  <c:v>1.0609999999999999</c:v>
                </c:pt>
                <c:pt idx="4" formatCode="0.000">
                  <c:v>1.056</c:v>
                </c:pt>
                <c:pt idx="5" formatCode="0.000">
                  <c:v>1.06</c:v>
                </c:pt>
                <c:pt idx="6" formatCode="0.000">
                  <c:v>1.054</c:v>
                </c:pt>
                <c:pt idx="7" formatCode="0.000">
                  <c:v>1.044</c:v>
                </c:pt>
                <c:pt idx="8" formatCode="0.000">
                  <c:v>1.0449999999999999</c:v>
                </c:pt>
                <c:pt idx="9" formatCode="0.000">
                  <c:v>1.0469999999999999</c:v>
                </c:pt>
                <c:pt idx="10" formatCode="0.000">
                  <c:v>1.0509999999999999</c:v>
                </c:pt>
                <c:pt idx="11" formatCode="0.000">
                  <c:v>1.0349999999999999</c:v>
                </c:pt>
                <c:pt idx="12" formatCode="General">
                  <c:v>1.0169999999999999</c:v>
                </c:pt>
              </c:numCache>
            </c:numRef>
          </c:val>
          <c:smooth val="0"/>
        </c:ser>
        <c:ser>
          <c:idx val="103"/>
          <c:order val="103"/>
          <c:tx>
            <c:strRef>
              <c:f>'CCG Data-antibstarpu'!$D$106</c:f>
              <c:strCache>
                <c:ptCount val="1"/>
                <c:pt idx="0">
                  <c:v>MERTON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Data-antibstarpu'!$H$106:$T$106</c:f>
              <c:numCache>
                <c:formatCode>#,##0.000</c:formatCode>
                <c:ptCount val="13"/>
                <c:pt idx="0">
                  <c:v>0.92400000000000004</c:v>
                </c:pt>
                <c:pt idx="1">
                  <c:v>0.92</c:v>
                </c:pt>
                <c:pt idx="2" formatCode="0.000">
                  <c:v>0.91500000000000004</c:v>
                </c:pt>
                <c:pt idx="3" formatCode="0.000">
                  <c:v>0.91300000000000003</c:v>
                </c:pt>
                <c:pt idx="4" formatCode="0.000">
                  <c:v>0.91200000000000003</c:v>
                </c:pt>
                <c:pt idx="5" formatCode="0.000">
                  <c:v>0.92</c:v>
                </c:pt>
                <c:pt idx="6" formatCode="0.000">
                  <c:v>0.91500000000000004</c:v>
                </c:pt>
                <c:pt idx="7" formatCode="0.000">
                  <c:v>0.91300000000000003</c:v>
                </c:pt>
                <c:pt idx="8" formatCode="0.000">
                  <c:v>0.91900000000000004</c:v>
                </c:pt>
                <c:pt idx="9" formatCode="0.000">
                  <c:v>0.92500000000000004</c:v>
                </c:pt>
                <c:pt idx="10" formatCode="0.000">
                  <c:v>0.93400000000000005</c:v>
                </c:pt>
                <c:pt idx="11" formatCode="0.000">
                  <c:v>0.92600000000000005</c:v>
                </c:pt>
                <c:pt idx="12" formatCode="General">
                  <c:v>0.91800000000000004</c:v>
                </c:pt>
              </c:numCache>
            </c:numRef>
          </c:val>
          <c:smooth val="0"/>
        </c:ser>
        <c:ser>
          <c:idx val="104"/>
          <c:order val="104"/>
          <c:tx>
            <c:strRef>
              <c:f>'CCG Data-antibstarpu'!$D$107</c:f>
              <c:strCache>
                <c:ptCount val="1"/>
                <c:pt idx="0">
                  <c:v>MID ESSEX</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Data-antibstarpu'!$H$107:$T$107</c:f>
              <c:numCache>
                <c:formatCode>#,##0.000</c:formatCode>
                <c:ptCount val="13"/>
                <c:pt idx="0">
                  <c:v>1.1299999999999999</c:v>
                </c:pt>
                <c:pt idx="1">
                  <c:v>1.1359999999999999</c:v>
                </c:pt>
                <c:pt idx="2" formatCode="0.000">
                  <c:v>1.1359999999999999</c:v>
                </c:pt>
                <c:pt idx="3" formatCode="0.000">
                  <c:v>1.135</c:v>
                </c:pt>
                <c:pt idx="4" formatCode="0.000">
                  <c:v>1.1299999999999999</c:v>
                </c:pt>
                <c:pt idx="5" formatCode="0.000">
                  <c:v>1.137</c:v>
                </c:pt>
                <c:pt idx="6" formatCode="0.000">
                  <c:v>1.1319999999999999</c:v>
                </c:pt>
                <c:pt idx="7" formatCode="0.000">
                  <c:v>1.1299999999999999</c:v>
                </c:pt>
                <c:pt idx="8" formatCode="0.000">
                  <c:v>1.139</c:v>
                </c:pt>
                <c:pt idx="9" formatCode="0.000">
                  <c:v>1.1419999999999999</c:v>
                </c:pt>
                <c:pt idx="10" formatCode="0.000">
                  <c:v>1.149</c:v>
                </c:pt>
                <c:pt idx="11" formatCode="0.000">
                  <c:v>1.1419999999999999</c:v>
                </c:pt>
                <c:pt idx="12" formatCode="General">
                  <c:v>1.1299999999999999</c:v>
                </c:pt>
              </c:numCache>
            </c:numRef>
          </c:val>
          <c:smooth val="0"/>
        </c:ser>
        <c:ser>
          <c:idx val="105"/>
          <c:order val="105"/>
          <c:tx>
            <c:strRef>
              <c:f>'CCG Data-antibstarpu'!$D$108</c:f>
              <c:strCache>
                <c:ptCount val="1"/>
                <c:pt idx="0">
                  <c:v>MILTON KEYNES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Data-antibstarpu'!$H$108:$T$108</c:f>
              <c:numCache>
                <c:formatCode>#,##0.000</c:formatCode>
                <c:ptCount val="13"/>
                <c:pt idx="0">
                  <c:v>1.18</c:v>
                </c:pt>
                <c:pt idx="1">
                  <c:v>1.1830000000000001</c:v>
                </c:pt>
                <c:pt idx="2" formatCode="0.000">
                  <c:v>1.1859999999999999</c:v>
                </c:pt>
                <c:pt idx="3" formatCode="0.000">
                  <c:v>1.1830000000000001</c:v>
                </c:pt>
                <c:pt idx="4" formatCode="0.000">
                  <c:v>1.18</c:v>
                </c:pt>
                <c:pt idx="5" formatCode="0.000">
                  <c:v>1.1870000000000001</c:v>
                </c:pt>
                <c:pt idx="6" formatCode="0.000">
                  <c:v>1.179</c:v>
                </c:pt>
                <c:pt idx="7" formatCode="0.000">
                  <c:v>1.1759999999999999</c:v>
                </c:pt>
                <c:pt idx="8" formatCode="0.000">
                  <c:v>1.175</c:v>
                </c:pt>
                <c:pt idx="9" formatCode="0.000">
                  <c:v>1.175</c:v>
                </c:pt>
                <c:pt idx="10" formatCode="0.000">
                  <c:v>1.1819999999999999</c:v>
                </c:pt>
                <c:pt idx="11" formatCode="0.000">
                  <c:v>1.1659999999999999</c:v>
                </c:pt>
                <c:pt idx="12" formatCode="General">
                  <c:v>1.153</c:v>
                </c:pt>
              </c:numCache>
            </c:numRef>
          </c:val>
          <c:smooth val="0"/>
        </c:ser>
        <c:ser>
          <c:idx val="106"/>
          <c:order val="106"/>
          <c:tx>
            <c:strRef>
              <c:f>'CCG Data-antibstarpu'!$D$109</c:f>
              <c:strCache>
                <c:ptCount val="1"/>
                <c:pt idx="0">
                  <c:v>NENE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Data-antibstarpu'!$H$109:$T$109</c:f>
              <c:numCache>
                <c:formatCode>#,##0.000</c:formatCode>
                <c:ptCount val="13"/>
                <c:pt idx="0">
                  <c:v>1.1359999999999999</c:v>
                </c:pt>
                <c:pt idx="1">
                  <c:v>1.135</c:v>
                </c:pt>
                <c:pt idx="2" formatCode="0.000">
                  <c:v>1.133</c:v>
                </c:pt>
                <c:pt idx="3" formatCode="0.000">
                  <c:v>1.1240000000000001</c:v>
                </c:pt>
                <c:pt idx="4" formatCode="0.000">
                  <c:v>1.119</c:v>
                </c:pt>
                <c:pt idx="5" formatCode="0.000">
                  <c:v>1.1220000000000001</c:v>
                </c:pt>
                <c:pt idx="6" formatCode="0.000">
                  <c:v>1.117</c:v>
                </c:pt>
                <c:pt idx="7" formatCode="0.000">
                  <c:v>1.1160000000000001</c:v>
                </c:pt>
                <c:pt idx="8" formatCode="0.000">
                  <c:v>1.1240000000000001</c:v>
                </c:pt>
                <c:pt idx="9" formatCode="0.000">
                  <c:v>1.1259999999999999</c:v>
                </c:pt>
                <c:pt idx="10" formatCode="0.000">
                  <c:v>1.139</c:v>
                </c:pt>
                <c:pt idx="11" formatCode="0.000">
                  <c:v>1.133</c:v>
                </c:pt>
                <c:pt idx="12" formatCode="General">
                  <c:v>1.1299999999999999</c:v>
                </c:pt>
              </c:numCache>
            </c:numRef>
          </c:val>
          <c:smooth val="0"/>
        </c:ser>
        <c:ser>
          <c:idx val="107"/>
          <c:order val="107"/>
          <c:tx>
            <c:strRef>
              <c:f>'CCG Data-antibstarpu'!$D$110</c:f>
              <c:strCache>
                <c:ptCount val="1"/>
                <c:pt idx="0">
                  <c:v>NEWARK &amp; SHERWOOD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Data-antibstarpu'!$H$110:$T$110</c:f>
              <c:numCache>
                <c:formatCode>#,##0.000</c:formatCode>
                <c:ptCount val="13"/>
                <c:pt idx="0">
                  <c:v>1.1000000000000001</c:v>
                </c:pt>
                <c:pt idx="1">
                  <c:v>1.105</c:v>
                </c:pt>
                <c:pt idx="2" formatCode="0.000">
                  <c:v>1.107</c:v>
                </c:pt>
                <c:pt idx="3" formatCode="0.000">
                  <c:v>1.1060000000000001</c:v>
                </c:pt>
                <c:pt idx="4" formatCode="0.000">
                  <c:v>1.109</c:v>
                </c:pt>
                <c:pt idx="5" formatCode="0.000">
                  <c:v>1.1160000000000001</c:v>
                </c:pt>
                <c:pt idx="6" formatCode="0.000">
                  <c:v>1.1160000000000001</c:v>
                </c:pt>
                <c:pt idx="7" formatCode="0.000">
                  <c:v>1.1100000000000001</c:v>
                </c:pt>
                <c:pt idx="8" formatCode="0.000">
                  <c:v>1.115</c:v>
                </c:pt>
                <c:pt idx="9" formatCode="0.000">
                  <c:v>1.1200000000000001</c:v>
                </c:pt>
                <c:pt idx="10" formatCode="0.000">
                  <c:v>1.131</c:v>
                </c:pt>
                <c:pt idx="11" formatCode="0.000">
                  <c:v>1.1220000000000001</c:v>
                </c:pt>
                <c:pt idx="12" formatCode="General">
                  <c:v>1.1100000000000001</c:v>
                </c:pt>
              </c:numCache>
            </c:numRef>
          </c:val>
          <c:smooth val="0"/>
        </c:ser>
        <c:ser>
          <c:idx val="108"/>
          <c:order val="108"/>
          <c:tx>
            <c:strRef>
              <c:f>'CCG Data-antibstarpu'!$D$111</c:f>
              <c:strCache>
                <c:ptCount val="1"/>
                <c:pt idx="0">
                  <c:v>NEWBURY AND DISTRICT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Data-antibstarpu'!$H$111:$T$111</c:f>
              <c:numCache>
                <c:formatCode>#,##0.000</c:formatCode>
                <c:ptCount val="13"/>
                <c:pt idx="0">
                  <c:v>0.90900000000000003</c:v>
                </c:pt>
                <c:pt idx="1">
                  <c:v>0.92100000000000004</c:v>
                </c:pt>
                <c:pt idx="2" formatCode="0.000">
                  <c:v>0.92200000000000004</c:v>
                </c:pt>
                <c:pt idx="3" formatCode="0.000">
                  <c:v>0.91300000000000003</c:v>
                </c:pt>
                <c:pt idx="4" formatCode="0.000">
                  <c:v>0.91</c:v>
                </c:pt>
                <c:pt idx="5" formatCode="0.000">
                  <c:v>0.91400000000000003</c:v>
                </c:pt>
                <c:pt idx="6" formatCode="0.000">
                  <c:v>0.90700000000000003</c:v>
                </c:pt>
                <c:pt idx="7" formatCode="0.000">
                  <c:v>0.89800000000000002</c:v>
                </c:pt>
                <c:pt idx="8" formatCode="0.000">
                  <c:v>0.89700000000000002</c:v>
                </c:pt>
                <c:pt idx="9" formatCode="0.000">
                  <c:v>0.89200000000000002</c:v>
                </c:pt>
                <c:pt idx="10" formatCode="0.000">
                  <c:v>0.88900000000000001</c:v>
                </c:pt>
                <c:pt idx="11" formatCode="0.000">
                  <c:v>0.875</c:v>
                </c:pt>
                <c:pt idx="12" formatCode="General">
                  <c:v>0.86499999999999999</c:v>
                </c:pt>
              </c:numCache>
            </c:numRef>
          </c:val>
          <c:smooth val="0"/>
        </c:ser>
        <c:ser>
          <c:idx val="109"/>
          <c:order val="109"/>
          <c:tx>
            <c:strRef>
              <c:f>'CCG Data-antibstarpu'!$D$112</c:f>
              <c:strCache>
                <c:ptCount val="1"/>
                <c:pt idx="0">
                  <c:v>NEWCASTLE GATESHEAD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Data-antibstarpu'!$H$112:$T$112</c:f>
              <c:numCache>
                <c:formatCode>#,##0.000</c:formatCode>
                <c:ptCount val="13"/>
                <c:pt idx="0">
                  <c:v>1.1819999999999999</c:v>
                </c:pt>
                <c:pt idx="1">
                  <c:v>1.18</c:v>
                </c:pt>
                <c:pt idx="2" formatCode="0.000">
                  <c:v>1.1819999999999999</c:v>
                </c:pt>
                <c:pt idx="3" formatCode="0.000">
                  <c:v>1.1830000000000001</c:v>
                </c:pt>
                <c:pt idx="4" formatCode="0.000">
                  <c:v>1.1819999999999999</c:v>
                </c:pt>
                <c:pt idx="5" formatCode="0.000">
                  <c:v>1.1910000000000001</c:v>
                </c:pt>
                <c:pt idx="6" formatCode="0.000">
                  <c:v>1.194</c:v>
                </c:pt>
                <c:pt idx="7" formatCode="0.000">
                  <c:v>1.1919999999999999</c:v>
                </c:pt>
                <c:pt idx="8" formatCode="0.000">
                  <c:v>1.2010000000000001</c:v>
                </c:pt>
                <c:pt idx="9" formatCode="0.000">
                  <c:v>1.2</c:v>
                </c:pt>
                <c:pt idx="10" formatCode="0.000">
                  <c:v>1.202</c:v>
                </c:pt>
                <c:pt idx="11" formatCode="0.000">
                  <c:v>1.1919999999999999</c:v>
                </c:pt>
                <c:pt idx="12" formatCode="General">
                  <c:v>1.1819999999999999</c:v>
                </c:pt>
              </c:numCache>
            </c:numRef>
          </c:val>
          <c:smooth val="0"/>
        </c:ser>
        <c:ser>
          <c:idx val="110"/>
          <c:order val="110"/>
          <c:tx>
            <c:strRef>
              <c:f>'CCG Data-antibstarpu'!$D$113</c:f>
              <c:strCache>
                <c:ptCount val="1"/>
                <c:pt idx="0">
                  <c:v>NEWHAM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Data-antibstarpu'!$H$113:$T$113</c:f>
              <c:numCache>
                <c:formatCode>#,##0.000</c:formatCode>
                <c:ptCount val="13"/>
                <c:pt idx="0">
                  <c:v>0.98</c:v>
                </c:pt>
                <c:pt idx="1">
                  <c:v>0.97699999999999998</c:v>
                </c:pt>
                <c:pt idx="2" formatCode="0.000">
                  <c:v>0.97199999999999998</c:v>
                </c:pt>
                <c:pt idx="3" formatCode="0.000">
                  <c:v>0.96299999999999997</c:v>
                </c:pt>
                <c:pt idx="4" formatCode="0.000">
                  <c:v>0.96199999999999997</c:v>
                </c:pt>
                <c:pt idx="5" formatCode="0.000">
                  <c:v>0.96199999999999997</c:v>
                </c:pt>
                <c:pt idx="6" formatCode="0.000">
                  <c:v>0.94699999999999995</c:v>
                </c:pt>
                <c:pt idx="7" formatCode="0.000">
                  <c:v>0.94499999999999995</c:v>
                </c:pt>
                <c:pt idx="8" formatCode="0.000">
                  <c:v>0.95</c:v>
                </c:pt>
                <c:pt idx="9" formatCode="0.000">
                  <c:v>0.94299999999999995</c:v>
                </c:pt>
                <c:pt idx="10" formatCode="0.000">
                  <c:v>0.95699999999999996</c:v>
                </c:pt>
                <c:pt idx="11" formatCode="0.000">
                  <c:v>0.95099999999999996</c:v>
                </c:pt>
                <c:pt idx="12" formatCode="General">
                  <c:v>0.93799999999999994</c:v>
                </c:pt>
              </c:numCache>
            </c:numRef>
          </c:val>
          <c:smooth val="0"/>
        </c:ser>
        <c:ser>
          <c:idx val="111"/>
          <c:order val="111"/>
          <c:tx>
            <c:strRef>
              <c:f>'CCG Data-antibstarpu'!$D$114</c:f>
              <c:strCache>
                <c:ptCount val="1"/>
                <c:pt idx="0">
                  <c:v>NORTH &amp; WEST READING</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Data-antibstarpu'!$H$114:$T$114</c:f>
              <c:numCache>
                <c:formatCode>#,##0.000</c:formatCode>
                <c:ptCount val="13"/>
                <c:pt idx="0">
                  <c:v>0.97599999999999998</c:v>
                </c:pt>
                <c:pt idx="1">
                  <c:v>0.98199999999999998</c:v>
                </c:pt>
                <c:pt idx="2" formatCode="0.000">
                  <c:v>0.98199999999999998</c:v>
                </c:pt>
                <c:pt idx="3" formatCode="0.000">
                  <c:v>0.98399999999999999</c:v>
                </c:pt>
                <c:pt idx="4" formatCode="0.000">
                  <c:v>0.98899999999999999</c:v>
                </c:pt>
                <c:pt idx="5" formatCode="0.000">
                  <c:v>0.999</c:v>
                </c:pt>
                <c:pt idx="6" formatCode="0.000">
                  <c:v>0.997</c:v>
                </c:pt>
                <c:pt idx="7" formatCode="0.000">
                  <c:v>0.99099999999999999</c:v>
                </c:pt>
                <c:pt idx="8" formatCode="0.000">
                  <c:v>0.99</c:v>
                </c:pt>
                <c:pt idx="9" formatCode="0.000">
                  <c:v>0.98299999999999998</c:v>
                </c:pt>
                <c:pt idx="10" formatCode="0.000">
                  <c:v>0.98499999999999999</c:v>
                </c:pt>
                <c:pt idx="11" formatCode="0.000">
                  <c:v>0.97499999999999998</c:v>
                </c:pt>
                <c:pt idx="12" formatCode="General">
                  <c:v>0.96199999999999997</c:v>
                </c:pt>
              </c:numCache>
            </c:numRef>
          </c:val>
          <c:smooth val="0"/>
        </c:ser>
        <c:ser>
          <c:idx val="112"/>
          <c:order val="112"/>
          <c:tx>
            <c:strRef>
              <c:f>'CCG Data-antibstarpu'!$D$115</c:f>
              <c:strCache>
                <c:ptCount val="1"/>
                <c:pt idx="0">
                  <c:v>NORTH DERBYSHIRE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Data-antibstarpu'!$H$115:$T$115</c:f>
              <c:numCache>
                <c:formatCode>#,##0.000</c:formatCode>
                <c:ptCount val="13"/>
                <c:pt idx="0">
                  <c:v>1.131</c:v>
                </c:pt>
                <c:pt idx="1">
                  <c:v>1.129</c:v>
                </c:pt>
                <c:pt idx="2" formatCode="0.000">
                  <c:v>1.127</c:v>
                </c:pt>
                <c:pt idx="3" formatCode="0.000">
                  <c:v>1.1240000000000001</c:v>
                </c:pt>
                <c:pt idx="4" formatCode="0.000">
                  <c:v>1.1220000000000001</c:v>
                </c:pt>
                <c:pt idx="5" formatCode="0.000">
                  <c:v>1.1240000000000001</c:v>
                </c:pt>
                <c:pt idx="6" formatCode="0.000">
                  <c:v>1.123</c:v>
                </c:pt>
                <c:pt idx="7" formatCode="0.000">
                  <c:v>1.1200000000000001</c:v>
                </c:pt>
                <c:pt idx="8" formatCode="0.000">
                  <c:v>1.123</c:v>
                </c:pt>
                <c:pt idx="9" formatCode="0.000">
                  <c:v>1.127</c:v>
                </c:pt>
                <c:pt idx="10" formatCode="0.000">
                  <c:v>1.1379999999999999</c:v>
                </c:pt>
                <c:pt idx="11" formatCode="0.000">
                  <c:v>1.1339999999999999</c:v>
                </c:pt>
                <c:pt idx="12" formatCode="General">
                  <c:v>1.131</c:v>
                </c:pt>
              </c:numCache>
            </c:numRef>
          </c:val>
          <c:smooth val="0"/>
        </c:ser>
        <c:ser>
          <c:idx val="113"/>
          <c:order val="113"/>
          <c:tx>
            <c:strRef>
              <c:f>'CCG Data-antibstarpu'!$D$116</c:f>
              <c:strCache>
                <c:ptCount val="1"/>
                <c:pt idx="0">
                  <c:v>NORTH DURHAM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Data-antibstarpu'!$H$116:$T$116</c:f>
              <c:numCache>
                <c:formatCode>#,##0.000</c:formatCode>
                <c:ptCount val="13"/>
                <c:pt idx="0">
                  <c:v>1.2250000000000001</c:v>
                </c:pt>
                <c:pt idx="1">
                  <c:v>1.222</c:v>
                </c:pt>
                <c:pt idx="2" formatCode="0.000">
                  <c:v>1.224</c:v>
                </c:pt>
                <c:pt idx="3" formatCode="0.000">
                  <c:v>1.2230000000000001</c:v>
                </c:pt>
                <c:pt idx="4" formatCode="0.000">
                  <c:v>1.218</c:v>
                </c:pt>
                <c:pt idx="5" formatCode="0.000">
                  <c:v>1.222</c:v>
                </c:pt>
                <c:pt idx="6" formatCode="0.000">
                  <c:v>1.2170000000000001</c:v>
                </c:pt>
                <c:pt idx="7" formatCode="0.000">
                  <c:v>1.212</c:v>
                </c:pt>
                <c:pt idx="8" formatCode="0.000">
                  <c:v>1.218</c:v>
                </c:pt>
                <c:pt idx="9" formatCode="0.000">
                  <c:v>1.222</c:v>
                </c:pt>
                <c:pt idx="10" formatCode="0.000">
                  <c:v>1.224</c:v>
                </c:pt>
                <c:pt idx="11" formatCode="0.000">
                  <c:v>1.21</c:v>
                </c:pt>
                <c:pt idx="12" formatCode="General">
                  <c:v>1.1890000000000001</c:v>
                </c:pt>
              </c:numCache>
            </c:numRef>
          </c:val>
          <c:smooth val="0"/>
        </c:ser>
        <c:ser>
          <c:idx val="114"/>
          <c:order val="114"/>
          <c:tx>
            <c:strRef>
              <c:f>'CCG Data-antibstarpu'!$D$117</c:f>
              <c:strCache>
                <c:ptCount val="1"/>
                <c:pt idx="0">
                  <c:v>NORTH EAST ESSEX</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Data-antibstarpu'!$H$117:$T$117</c:f>
              <c:numCache>
                <c:formatCode>#,##0.000</c:formatCode>
                <c:ptCount val="13"/>
                <c:pt idx="0">
                  <c:v>1.244</c:v>
                </c:pt>
                <c:pt idx="1">
                  <c:v>1.254</c:v>
                </c:pt>
                <c:pt idx="2" formatCode="0.000">
                  <c:v>1.2589999999999999</c:v>
                </c:pt>
                <c:pt idx="3" formatCode="0.000">
                  <c:v>1.2629999999999999</c:v>
                </c:pt>
                <c:pt idx="4" formatCode="0.000">
                  <c:v>1.2689999999999999</c:v>
                </c:pt>
                <c:pt idx="5" formatCode="0.000">
                  <c:v>1.2769999999999999</c:v>
                </c:pt>
                <c:pt idx="6" formatCode="0.000">
                  <c:v>1.2729999999999999</c:v>
                </c:pt>
                <c:pt idx="7" formatCode="0.000">
                  <c:v>1.2709999999999999</c:v>
                </c:pt>
                <c:pt idx="8" formatCode="0.000">
                  <c:v>1.2769999999999999</c:v>
                </c:pt>
                <c:pt idx="9" formatCode="0.000">
                  <c:v>1.2809999999999999</c:v>
                </c:pt>
                <c:pt idx="10" formatCode="0.000">
                  <c:v>1.292</c:v>
                </c:pt>
                <c:pt idx="11" formatCode="0.000">
                  <c:v>1.2889999999999999</c:v>
                </c:pt>
                <c:pt idx="12" formatCode="General">
                  <c:v>1.2709999999999999</c:v>
                </c:pt>
              </c:numCache>
            </c:numRef>
          </c:val>
          <c:smooth val="0"/>
        </c:ser>
        <c:ser>
          <c:idx val="115"/>
          <c:order val="115"/>
          <c:tx>
            <c:strRef>
              <c:f>'CCG Data-antibstarpu'!$D$118</c:f>
              <c:strCache>
                <c:ptCount val="1"/>
                <c:pt idx="0">
                  <c:v>NORTH EAST HAMPSHIRE AND FARNHAM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Data-antibstarpu'!$H$118:$T$118</c:f>
              <c:numCache>
                <c:formatCode>#,##0.000</c:formatCode>
                <c:ptCount val="13"/>
                <c:pt idx="0">
                  <c:v>1.0529999999999999</c:v>
                </c:pt>
                <c:pt idx="1">
                  <c:v>1.0529999999999999</c:v>
                </c:pt>
                <c:pt idx="2" formatCode="0.000">
                  <c:v>1.0549999999999999</c:v>
                </c:pt>
                <c:pt idx="3" formatCode="0.000">
                  <c:v>1.05</c:v>
                </c:pt>
                <c:pt idx="4" formatCode="0.000">
                  <c:v>1.044</c:v>
                </c:pt>
                <c:pt idx="5" formatCode="0.000">
                  <c:v>1.0449999999999999</c:v>
                </c:pt>
                <c:pt idx="6" formatCode="0.000">
                  <c:v>1.042</c:v>
                </c:pt>
                <c:pt idx="7" formatCode="0.000">
                  <c:v>1.0389999999999999</c:v>
                </c:pt>
                <c:pt idx="8" formatCode="0.000">
                  <c:v>1.046</c:v>
                </c:pt>
                <c:pt idx="9" formatCode="0.000">
                  <c:v>1.0449999999999999</c:v>
                </c:pt>
                <c:pt idx="10" formatCode="0.000">
                  <c:v>1.0449999999999999</c:v>
                </c:pt>
                <c:pt idx="11" formatCode="0.000">
                  <c:v>1.0329999999999999</c:v>
                </c:pt>
                <c:pt idx="12" formatCode="General">
                  <c:v>1.016</c:v>
                </c:pt>
              </c:numCache>
            </c:numRef>
          </c:val>
          <c:smooth val="0"/>
        </c:ser>
        <c:ser>
          <c:idx val="116"/>
          <c:order val="116"/>
          <c:tx>
            <c:strRef>
              <c:f>'CCG Data-antibstarpu'!$D$119</c:f>
              <c:strCache>
                <c:ptCount val="1"/>
                <c:pt idx="0">
                  <c:v>NORTH EAST LINCOLNSHIRE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Data-antibstarpu'!$H$119:$T$119</c:f>
              <c:numCache>
                <c:formatCode>#,##0.000</c:formatCode>
                <c:ptCount val="13"/>
                <c:pt idx="0">
                  <c:v>1.165</c:v>
                </c:pt>
                <c:pt idx="1">
                  <c:v>1.159</c:v>
                </c:pt>
                <c:pt idx="2" formatCode="0.000">
                  <c:v>1.1519999999999999</c:v>
                </c:pt>
                <c:pt idx="3" formatCode="0.000">
                  <c:v>1.147</c:v>
                </c:pt>
                <c:pt idx="4" formatCode="0.000">
                  <c:v>1.1379999999999999</c:v>
                </c:pt>
                <c:pt idx="5" formatCode="0.000">
                  <c:v>1.137</c:v>
                </c:pt>
                <c:pt idx="6" formatCode="0.000">
                  <c:v>1.1299999999999999</c:v>
                </c:pt>
                <c:pt idx="7" formatCode="0.000">
                  <c:v>1.125</c:v>
                </c:pt>
                <c:pt idx="8" formatCode="0.000">
                  <c:v>1.129</c:v>
                </c:pt>
                <c:pt idx="9" formatCode="0.000">
                  <c:v>1.1240000000000001</c:v>
                </c:pt>
                <c:pt idx="10" formatCode="0.000">
                  <c:v>1.1240000000000001</c:v>
                </c:pt>
                <c:pt idx="11" formatCode="0.000">
                  <c:v>1.1140000000000001</c:v>
                </c:pt>
                <c:pt idx="12" formatCode="General">
                  <c:v>1.107</c:v>
                </c:pt>
              </c:numCache>
            </c:numRef>
          </c:val>
          <c:smooth val="0"/>
        </c:ser>
        <c:ser>
          <c:idx val="117"/>
          <c:order val="117"/>
          <c:tx>
            <c:strRef>
              <c:f>'CCG Data-antibstarpu'!$D$120</c:f>
              <c:strCache>
                <c:ptCount val="1"/>
                <c:pt idx="0">
                  <c:v>NORTH HAMPSHIRE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Data-antibstarpu'!$H$120:$T$120</c:f>
              <c:numCache>
                <c:formatCode>#,##0.000</c:formatCode>
                <c:ptCount val="13"/>
                <c:pt idx="0">
                  <c:v>0.97499999999999998</c:v>
                </c:pt>
                <c:pt idx="1">
                  <c:v>0.97099999999999997</c:v>
                </c:pt>
                <c:pt idx="2" formatCode="0.000">
                  <c:v>0.97099999999999997</c:v>
                </c:pt>
                <c:pt idx="3" formatCode="0.000">
                  <c:v>0.96699999999999997</c:v>
                </c:pt>
                <c:pt idx="4" formatCode="0.000">
                  <c:v>0.96599999999999997</c:v>
                </c:pt>
                <c:pt idx="5" formatCode="0.000">
                  <c:v>0.97299999999999998</c:v>
                </c:pt>
                <c:pt idx="6" formatCode="0.000">
                  <c:v>0.96299999999999997</c:v>
                </c:pt>
                <c:pt idx="7" formatCode="0.000">
                  <c:v>0.96</c:v>
                </c:pt>
                <c:pt idx="8" formatCode="0.000">
                  <c:v>0.95899999999999996</c:v>
                </c:pt>
                <c:pt idx="9" formatCode="0.000">
                  <c:v>0.95599999999999996</c:v>
                </c:pt>
                <c:pt idx="10" formatCode="0.000">
                  <c:v>0.96399999999999997</c:v>
                </c:pt>
                <c:pt idx="11" formatCode="0.000">
                  <c:v>0.95599999999999996</c:v>
                </c:pt>
                <c:pt idx="12" formatCode="General">
                  <c:v>0.94599999999999995</c:v>
                </c:pt>
              </c:numCache>
            </c:numRef>
          </c:val>
          <c:smooth val="0"/>
        </c:ser>
        <c:ser>
          <c:idx val="118"/>
          <c:order val="118"/>
          <c:tx>
            <c:strRef>
              <c:f>'CCG Data-antibstarpu'!$D$121</c:f>
              <c:strCache>
                <c:ptCount val="1"/>
                <c:pt idx="0">
                  <c:v>NORTH KIRKLEES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Data-antibstarpu'!$H$121:$T$121</c:f>
              <c:numCache>
                <c:formatCode>#,##0.000</c:formatCode>
                <c:ptCount val="13"/>
                <c:pt idx="0">
                  <c:v>1.234</c:v>
                </c:pt>
                <c:pt idx="1">
                  <c:v>1.2330000000000001</c:v>
                </c:pt>
                <c:pt idx="2" formatCode="0.000">
                  <c:v>1.232</c:v>
                </c:pt>
                <c:pt idx="3" formatCode="0.000">
                  <c:v>1.2230000000000001</c:v>
                </c:pt>
                <c:pt idx="4" formatCode="0.000">
                  <c:v>1.2170000000000001</c:v>
                </c:pt>
                <c:pt idx="5" formatCode="0.000">
                  <c:v>1.2250000000000001</c:v>
                </c:pt>
                <c:pt idx="6" formatCode="0.000">
                  <c:v>1.2150000000000001</c:v>
                </c:pt>
                <c:pt idx="7" formatCode="0.000">
                  <c:v>1.22</c:v>
                </c:pt>
                <c:pt idx="8" formatCode="0.000">
                  <c:v>1.2230000000000001</c:v>
                </c:pt>
                <c:pt idx="9" formatCode="0.000">
                  <c:v>1.224</c:v>
                </c:pt>
                <c:pt idx="10" formatCode="0.000">
                  <c:v>1.2310000000000001</c:v>
                </c:pt>
                <c:pt idx="11" formatCode="0.000">
                  <c:v>1.224</c:v>
                </c:pt>
                <c:pt idx="12" formatCode="General">
                  <c:v>1.2150000000000001</c:v>
                </c:pt>
              </c:numCache>
            </c:numRef>
          </c:val>
          <c:smooth val="0"/>
        </c:ser>
        <c:ser>
          <c:idx val="119"/>
          <c:order val="119"/>
          <c:tx>
            <c:strRef>
              <c:f>'CCG Data-antibstarpu'!$D$122</c:f>
              <c:strCache>
                <c:ptCount val="1"/>
                <c:pt idx="0">
                  <c:v>NORTH LINCOLNSHIRE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Data-antibstarpu'!$H$122:$T$122</c:f>
              <c:numCache>
                <c:formatCode>#,##0.000</c:formatCode>
                <c:ptCount val="13"/>
                <c:pt idx="0">
                  <c:v>1.1299999999999999</c:v>
                </c:pt>
                <c:pt idx="1">
                  <c:v>1.1339999999999999</c:v>
                </c:pt>
                <c:pt idx="2" formatCode="0.000">
                  <c:v>1.135</c:v>
                </c:pt>
                <c:pt idx="3" formatCode="0.000">
                  <c:v>1.1339999999999999</c:v>
                </c:pt>
                <c:pt idx="4" formatCode="0.000">
                  <c:v>1.133</c:v>
                </c:pt>
                <c:pt idx="5" formatCode="0.000">
                  <c:v>1.141</c:v>
                </c:pt>
                <c:pt idx="6" formatCode="0.000">
                  <c:v>1.137</c:v>
                </c:pt>
                <c:pt idx="7" formatCode="0.000">
                  <c:v>1.1359999999999999</c:v>
                </c:pt>
                <c:pt idx="8" formatCode="0.000">
                  <c:v>1.155</c:v>
                </c:pt>
                <c:pt idx="9" formatCode="0.000">
                  <c:v>1.163</c:v>
                </c:pt>
                <c:pt idx="10" formatCode="0.000">
                  <c:v>1.18</c:v>
                </c:pt>
                <c:pt idx="11" formatCode="0.000">
                  <c:v>1.177</c:v>
                </c:pt>
                <c:pt idx="12" formatCode="General">
                  <c:v>1.1719999999999999</c:v>
                </c:pt>
              </c:numCache>
            </c:numRef>
          </c:val>
          <c:smooth val="0"/>
        </c:ser>
        <c:ser>
          <c:idx val="120"/>
          <c:order val="120"/>
          <c:tx>
            <c:strRef>
              <c:f>'CCG Data-antibstarpu'!$D$123</c:f>
              <c:strCache>
                <c:ptCount val="1"/>
                <c:pt idx="0">
                  <c:v>NORTH MANCHESTER</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Data-antibstarpu'!$H$123:$T$123</c:f>
              <c:numCache>
                <c:formatCode>#,##0.000</c:formatCode>
                <c:ptCount val="13"/>
                <c:pt idx="0">
                  <c:v>1.2310000000000001</c:v>
                </c:pt>
                <c:pt idx="1">
                  <c:v>1.246</c:v>
                </c:pt>
                <c:pt idx="2" formatCode="0.000">
                  <c:v>1.252</c:v>
                </c:pt>
                <c:pt idx="3" formatCode="0.000">
                  <c:v>1.2490000000000001</c:v>
                </c:pt>
                <c:pt idx="4" formatCode="0.000">
                  <c:v>1.2470000000000001</c:v>
                </c:pt>
                <c:pt idx="5" formatCode="0.000">
                  <c:v>1.256</c:v>
                </c:pt>
                <c:pt idx="6" formatCode="0.000">
                  <c:v>1.254</c:v>
                </c:pt>
                <c:pt idx="7" formatCode="0.000">
                  <c:v>1.2609999999999999</c:v>
                </c:pt>
                <c:pt idx="8" formatCode="0.000">
                  <c:v>1.278</c:v>
                </c:pt>
                <c:pt idx="9" formatCode="0.000">
                  <c:v>1.274</c:v>
                </c:pt>
                <c:pt idx="10" formatCode="0.000">
                  <c:v>1.286</c:v>
                </c:pt>
                <c:pt idx="11" formatCode="0.000">
                  <c:v>1.2869999999999999</c:v>
                </c:pt>
                <c:pt idx="12" formatCode="General">
                  <c:v>1.2729999999999999</c:v>
                </c:pt>
              </c:numCache>
            </c:numRef>
          </c:val>
          <c:smooth val="0"/>
        </c:ser>
        <c:ser>
          <c:idx val="121"/>
          <c:order val="121"/>
          <c:tx>
            <c:strRef>
              <c:f>'CCG Data-antibstarpu'!$D$124</c:f>
              <c:strCache>
                <c:ptCount val="1"/>
                <c:pt idx="0">
                  <c:v>NORTH NORFOLK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Data-antibstarpu'!$H$124:$T$124</c:f>
              <c:numCache>
                <c:formatCode>#,##0.000</c:formatCode>
                <c:ptCount val="13"/>
                <c:pt idx="0">
                  <c:v>1.1240000000000001</c:v>
                </c:pt>
                <c:pt idx="1">
                  <c:v>1.125</c:v>
                </c:pt>
                <c:pt idx="2" formatCode="0.000">
                  <c:v>1.1279999999999999</c:v>
                </c:pt>
                <c:pt idx="3" formatCode="0.000">
                  <c:v>1.1279999999999999</c:v>
                </c:pt>
                <c:pt idx="4" formatCode="0.000">
                  <c:v>1.125</c:v>
                </c:pt>
                <c:pt idx="5" formatCode="0.000">
                  <c:v>1.129</c:v>
                </c:pt>
                <c:pt idx="6" formatCode="0.000">
                  <c:v>1.1240000000000001</c:v>
                </c:pt>
                <c:pt idx="7" formatCode="0.000">
                  <c:v>1.117</c:v>
                </c:pt>
                <c:pt idx="8" formatCode="0.000">
                  <c:v>1.1200000000000001</c:v>
                </c:pt>
                <c:pt idx="9" formatCode="0.000">
                  <c:v>1.111</c:v>
                </c:pt>
                <c:pt idx="10" formatCode="0.000">
                  <c:v>1.1180000000000001</c:v>
                </c:pt>
                <c:pt idx="11" formatCode="0.000">
                  <c:v>1.1060000000000001</c:v>
                </c:pt>
                <c:pt idx="12" formatCode="General">
                  <c:v>1.1100000000000001</c:v>
                </c:pt>
              </c:numCache>
            </c:numRef>
          </c:val>
          <c:smooth val="0"/>
        </c:ser>
        <c:ser>
          <c:idx val="122"/>
          <c:order val="122"/>
          <c:tx>
            <c:strRef>
              <c:f>'CCG Data-antibstarpu'!$D$125</c:f>
              <c:strCache>
                <c:ptCount val="1"/>
                <c:pt idx="0">
                  <c:v>NORTH SOMERSET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Data-antibstarpu'!$H$125:$T$125</c:f>
              <c:numCache>
                <c:formatCode>#,##0.000</c:formatCode>
                <c:ptCount val="13"/>
                <c:pt idx="0">
                  <c:v>1.0680000000000001</c:v>
                </c:pt>
                <c:pt idx="1">
                  <c:v>1.0680000000000001</c:v>
                </c:pt>
                <c:pt idx="2" formatCode="0.000">
                  <c:v>1.0649999999999999</c:v>
                </c:pt>
                <c:pt idx="3" formatCode="0.000">
                  <c:v>1.0589999999999999</c:v>
                </c:pt>
                <c:pt idx="4" formatCode="0.000">
                  <c:v>1.056</c:v>
                </c:pt>
                <c:pt idx="5" formatCode="0.000">
                  <c:v>1.0580000000000001</c:v>
                </c:pt>
                <c:pt idx="6" formatCode="0.000">
                  <c:v>1.048</c:v>
                </c:pt>
                <c:pt idx="7" formatCode="0.000">
                  <c:v>1.0369999999999999</c:v>
                </c:pt>
                <c:pt idx="8" formatCode="0.000">
                  <c:v>1.0369999999999999</c:v>
                </c:pt>
                <c:pt idx="9" formatCode="0.000">
                  <c:v>1.034</c:v>
                </c:pt>
                <c:pt idx="10" formatCode="0.000">
                  <c:v>1.036</c:v>
                </c:pt>
                <c:pt idx="11" formatCode="0.000">
                  <c:v>1.0249999999999999</c:v>
                </c:pt>
                <c:pt idx="12" formatCode="General">
                  <c:v>1.0129999999999999</c:v>
                </c:pt>
              </c:numCache>
            </c:numRef>
          </c:val>
          <c:smooth val="0"/>
        </c:ser>
        <c:ser>
          <c:idx val="123"/>
          <c:order val="123"/>
          <c:tx>
            <c:strRef>
              <c:f>'CCG Data-antibstarpu'!$D$126</c:f>
              <c:strCache>
                <c:ptCount val="1"/>
                <c:pt idx="0">
                  <c:v>NORTH STAFFORDSHIRE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Data-antibstarpu'!$H$126:$T$126</c:f>
              <c:numCache>
                <c:formatCode>#,##0.000</c:formatCode>
                <c:ptCount val="13"/>
                <c:pt idx="0">
                  <c:v>1.1100000000000001</c:v>
                </c:pt>
                <c:pt idx="1">
                  <c:v>1.115</c:v>
                </c:pt>
                <c:pt idx="2" formatCode="0.000">
                  <c:v>1.117</c:v>
                </c:pt>
                <c:pt idx="3" formatCode="0.000">
                  <c:v>1.1180000000000001</c:v>
                </c:pt>
                <c:pt idx="4" formatCode="0.000">
                  <c:v>1.1200000000000001</c:v>
                </c:pt>
                <c:pt idx="5" formatCode="0.000">
                  <c:v>1.131</c:v>
                </c:pt>
                <c:pt idx="6" formatCode="0.000">
                  <c:v>1.133</c:v>
                </c:pt>
                <c:pt idx="7" formatCode="0.000">
                  <c:v>1.139</c:v>
                </c:pt>
                <c:pt idx="8" formatCode="0.000">
                  <c:v>1.153</c:v>
                </c:pt>
                <c:pt idx="9" formatCode="0.000">
                  <c:v>1.157</c:v>
                </c:pt>
                <c:pt idx="10" formatCode="0.000">
                  <c:v>1.1679999999999999</c:v>
                </c:pt>
                <c:pt idx="11" formatCode="0.000">
                  <c:v>1.161</c:v>
                </c:pt>
                <c:pt idx="12" formatCode="General">
                  <c:v>1.1519999999999999</c:v>
                </c:pt>
              </c:numCache>
            </c:numRef>
          </c:val>
          <c:smooth val="0"/>
        </c:ser>
        <c:ser>
          <c:idx val="124"/>
          <c:order val="124"/>
          <c:tx>
            <c:strRef>
              <c:f>'CCG Data-antibstarpu'!$D$127</c:f>
              <c:strCache>
                <c:ptCount val="1"/>
                <c:pt idx="0">
                  <c:v>NORTH TYNESIDE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Data-antibstarpu'!$H$127:$T$127</c:f>
              <c:numCache>
                <c:formatCode>#,##0.000</c:formatCode>
                <c:ptCount val="13"/>
                <c:pt idx="0">
                  <c:v>1.2390000000000001</c:v>
                </c:pt>
                <c:pt idx="1">
                  <c:v>1.24</c:v>
                </c:pt>
                <c:pt idx="2" formatCode="0.000">
                  <c:v>1.242</c:v>
                </c:pt>
                <c:pt idx="3" formatCode="0.000">
                  <c:v>1.24</c:v>
                </c:pt>
                <c:pt idx="4" formatCode="0.000">
                  <c:v>1.2370000000000001</c:v>
                </c:pt>
                <c:pt idx="5" formatCode="0.000">
                  <c:v>1.2390000000000001</c:v>
                </c:pt>
                <c:pt idx="6" formatCode="0.000">
                  <c:v>1.2350000000000001</c:v>
                </c:pt>
                <c:pt idx="7" formatCode="0.000">
                  <c:v>1.226</c:v>
                </c:pt>
                <c:pt idx="8" formatCode="0.000">
                  <c:v>1.2290000000000001</c:v>
                </c:pt>
                <c:pt idx="9" formatCode="0.000">
                  <c:v>1.23</c:v>
                </c:pt>
                <c:pt idx="10" formatCode="0.000">
                  <c:v>1.2390000000000001</c:v>
                </c:pt>
                <c:pt idx="11" formatCode="0.000">
                  <c:v>1.2350000000000001</c:v>
                </c:pt>
                <c:pt idx="12" formatCode="General">
                  <c:v>1.2310000000000001</c:v>
                </c:pt>
              </c:numCache>
            </c:numRef>
          </c:val>
          <c:smooth val="0"/>
        </c:ser>
        <c:ser>
          <c:idx val="125"/>
          <c:order val="125"/>
          <c:tx>
            <c:strRef>
              <c:f>'CCG Data-antibstarpu'!$D$128</c:f>
              <c:strCache>
                <c:ptCount val="1"/>
                <c:pt idx="0">
                  <c:v>NORTH WEST SURREY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Data-antibstarpu'!$H$128:$T$128</c:f>
              <c:numCache>
                <c:formatCode>#,##0.000</c:formatCode>
                <c:ptCount val="13"/>
                <c:pt idx="0">
                  <c:v>1.0189999999999999</c:v>
                </c:pt>
                <c:pt idx="1">
                  <c:v>1.0169999999999999</c:v>
                </c:pt>
                <c:pt idx="2" formatCode="0.000">
                  <c:v>1.022</c:v>
                </c:pt>
                <c:pt idx="3" formatCode="0.000">
                  <c:v>1.0189999999999999</c:v>
                </c:pt>
                <c:pt idx="4" formatCode="0.000">
                  <c:v>1.0209999999999999</c:v>
                </c:pt>
                <c:pt idx="5" formatCode="0.000">
                  <c:v>1.026</c:v>
                </c:pt>
                <c:pt idx="6" formatCode="0.000">
                  <c:v>1.018</c:v>
                </c:pt>
                <c:pt idx="7" formatCode="0.000">
                  <c:v>1.0149999999999999</c:v>
                </c:pt>
                <c:pt idx="8" formatCode="0.000">
                  <c:v>1.0209999999999999</c:v>
                </c:pt>
                <c:pt idx="9" formatCode="0.000">
                  <c:v>1.0269999999999999</c:v>
                </c:pt>
                <c:pt idx="10" formatCode="0.000">
                  <c:v>1.038</c:v>
                </c:pt>
                <c:pt idx="11" formatCode="0.000">
                  <c:v>1.03</c:v>
                </c:pt>
                <c:pt idx="12" formatCode="General">
                  <c:v>1.016</c:v>
                </c:pt>
              </c:numCache>
            </c:numRef>
          </c:val>
          <c:smooth val="0"/>
        </c:ser>
        <c:ser>
          <c:idx val="126"/>
          <c:order val="126"/>
          <c:tx>
            <c:strRef>
              <c:f>'CCG Data-antibstarpu'!$D$129</c:f>
              <c:strCache>
                <c:ptCount val="1"/>
                <c:pt idx="0">
                  <c:v>NORTH, EAST, WEST DEVON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Data-antibstarpu'!$H$129:$T$129</c:f>
              <c:numCache>
                <c:formatCode>#,##0.000</c:formatCode>
                <c:ptCount val="13"/>
                <c:pt idx="0">
                  <c:v>1.0389999999999999</c:v>
                </c:pt>
                <c:pt idx="1">
                  <c:v>1.042</c:v>
                </c:pt>
                <c:pt idx="2" formatCode="0.000">
                  <c:v>1.044</c:v>
                </c:pt>
                <c:pt idx="3" formatCode="0.000">
                  <c:v>1.042</c:v>
                </c:pt>
                <c:pt idx="4" formatCode="0.000">
                  <c:v>1.042</c:v>
                </c:pt>
                <c:pt idx="5" formatCode="0.000">
                  <c:v>1.0469999999999999</c:v>
                </c:pt>
                <c:pt idx="6" formatCode="0.000">
                  <c:v>1.046</c:v>
                </c:pt>
                <c:pt idx="7" formatCode="0.000">
                  <c:v>1.0429999999999999</c:v>
                </c:pt>
                <c:pt idx="8" formatCode="0.000">
                  <c:v>1.0489999999999999</c:v>
                </c:pt>
                <c:pt idx="9" formatCode="0.000">
                  <c:v>1.046</c:v>
                </c:pt>
                <c:pt idx="10" formatCode="0.000">
                  <c:v>1.052</c:v>
                </c:pt>
                <c:pt idx="11" formatCode="0.000">
                  <c:v>1.046</c:v>
                </c:pt>
                <c:pt idx="12" formatCode="General">
                  <c:v>1.0329999999999999</c:v>
                </c:pt>
              </c:numCache>
            </c:numRef>
          </c:val>
          <c:smooth val="0"/>
        </c:ser>
        <c:ser>
          <c:idx val="127"/>
          <c:order val="127"/>
          <c:tx>
            <c:strRef>
              <c:f>'CCG Data-antibstarpu'!$D$130</c:f>
              <c:strCache>
                <c:ptCount val="1"/>
                <c:pt idx="0">
                  <c:v>NORTHUMBERLAND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Data-antibstarpu'!$H$130:$T$130</c:f>
              <c:numCache>
                <c:formatCode>#,##0.000</c:formatCode>
                <c:ptCount val="13"/>
                <c:pt idx="0">
                  <c:v>1.145</c:v>
                </c:pt>
                <c:pt idx="1">
                  <c:v>1.1459999999999999</c:v>
                </c:pt>
                <c:pt idx="2" formatCode="0.000">
                  <c:v>1.1459999999999999</c:v>
                </c:pt>
                <c:pt idx="3" formatCode="0.000">
                  <c:v>1.143</c:v>
                </c:pt>
                <c:pt idx="4" formatCode="0.000">
                  <c:v>1.1399999999999999</c:v>
                </c:pt>
                <c:pt idx="5" formatCode="0.000">
                  <c:v>1.143</c:v>
                </c:pt>
                <c:pt idx="6" formatCode="0.000">
                  <c:v>1.141</c:v>
                </c:pt>
                <c:pt idx="7" formatCode="0.000">
                  <c:v>1.1339999999999999</c:v>
                </c:pt>
                <c:pt idx="8" formatCode="0.000">
                  <c:v>1.1419999999999999</c:v>
                </c:pt>
                <c:pt idx="9" formatCode="0.000">
                  <c:v>1.145</c:v>
                </c:pt>
                <c:pt idx="10" formatCode="0.000">
                  <c:v>1.1539999999999999</c:v>
                </c:pt>
                <c:pt idx="11" formatCode="0.000">
                  <c:v>1.149</c:v>
                </c:pt>
                <c:pt idx="12" formatCode="General">
                  <c:v>1.1479999999999999</c:v>
                </c:pt>
              </c:numCache>
            </c:numRef>
          </c:val>
          <c:smooth val="0"/>
        </c:ser>
        <c:ser>
          <c:idx val="128"/>
          <c:order val="128"/>
          <c:tx>
            <c:strRef>
              <c:f>'CCG Data-antibstarpu'!$D$131</c:f>
              <c:strCache>
                <c:ptCount val="1"/>
                <c:pt idx="0">
                  <c:v>NORWICH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Data-antibstarpu'!$H$131:$T$131</c:f>
              <c:numCache>
                <c:formatCode>#,##0.000</c:formatCode>
                <c:ptCount val="13"/>
                <c:pt idx="0">
                  <c:v>1.1379999999999999</c:v>
                </c:pt>
                <c:pt idx="1">
                  <c:v>1.137</c:v>
                </c:pt>
                <c:pt idx="2" formatCode="0.000">
                  <c:v>1.1419999999999999</c:v>
                </c:pt>
                <c:pt idx="3" formatCode="0.000">
                  <c:v>1.145</c:v>
                </c:pt>
                <c:pt idx="4" formatCode="0.000">
                  <c:v>1.1499999999999999</c:v>
                </c:pt>
                <c:pt idx="5" formatCode="0.000">
                  <c:v>1.155</c:v>
                </c:pt>
                <c:pt idx="6" formatCode="0.000">
                  <c:v>1.1559999999999999</c:v>
                </c:pt>
                <c:pt idx="7" formatCode="0.000">
                  <c:v>1.153</c:v>
                </c:pt>
                <c:pt idx="8" formatCode="0.000">
                  <c:v>1.1579999999999999</c:v>
                </c:pt>
                <c:pt idx="9" formatCode="0.000">
                  <c:v>1.161</c:v>
                </c:pt>
                <c:pt idx="10" formatCode="0.000">
                  <c:v>1.167</c:v>
                </c:pt>
                <c:pt idx="11" formatCode="0.000">
                  <c:v>1.1639999999999999</c:v>
                </c:pt>
                <c:pt idx="12" formatCode="General">
                  <c:v>1.147</c:v>
                </c:pt>
              </c:numCache>
            </c:numRef>
          </c:val>
          <c:smooth val="0"/>
        </c:ser>
        <c:ser>
          <c:idx val="129"/>
          <c:order val="129"/>
          <c:tx>
            <c:strRef>
              <c:f>'CCG Data-antibstarpu'!$D$132</c:f>
              <c:strCache>
                <c:ptCount val="1"/>
                <c:pt idx="0">
                  <c:v>NOTTINGHAM CITY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Data-antibstarpu'!$H$132:$T$132</c:f>
              <c:numCache>
                <c:formatCode>#,##0.000</c:formatCode>
                <c:ptCount val="13"/>
                <c:pt idx="0">
                  <c:v>0.995</c:v>
                </c:pt>
                <c:pt idx="1">
                  <c:v>0.996</c:v>
                </c:pt>
                <c:pt idx="2" formatCode="0.000">
                  <c:v>0.998</c:v>
                </c:pt>
                <c:pt idx="3" formatCode="0.000">
                  <c:v>0.98899999999999999</c:v>
                </c:pt>
                <c:pt idx="4" formatCode="0.000">
                  <c:v>0.98799999999999999</c:v>
                </c:pt>
                <c:pt idx="5" formatCode="0.000">
                  <c:v>0.99299999999999999</c:v>
                </c:pt>
                <c:pt idx="6" formatCode="0.000">
                  <c:v>0.998</c:v>
                </c:pt>
                <c:pt idx="7" formatCode="0.000">
                  <c:v>0.997</c:v>
                </c:pt>
                <c:pt idx="8" formatCode="0.000">
                  <c:v>1.006</c:v>
                </c:pt>
                <c:pt idx="9" formatCode="0.000">
                  <c:v>0.99299999999999999</c:v>
                </c:pt>
                <c:pt idx="10" formatCode="0.000">
                  <c:v>1.0009999999999999</c:v>
                </c:pt>
                <c:pt idx="11" formatCode="0.000">
                  <c:v>1</c:v>
                </c:pt>
                <c:pt idx="12" formatCode="General">
                  <c:v>0.996</c:v>
                </c:pt>
              </c:numCache>
            </c:numRef>
          </c:val>
          <c:smooth val="0"/>
        </c:ser>
        <c:ser>
          <c:idx val="130"/>
          <c:order val="130"/>
          <c:tx>
            <c:strRef>
              <c:f>'CCG Data-antibstarpu'!$D$133</c:f>
              <c:strCache>
                <c:ptCount val="1"/>
                <c:pt idx="0">
                  <c:v>NOTTINGHAM NORTH &amp; EAST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Data-antibstarpu'!$H$133:$T$133</c:f>
              <c:numCache>
                <c:formatCode>#,##0.000</c:formatCode>
                <c:ptCount val="13"/>
                <c:pt idx="0">
                  <c:v>1.02</c:v>
                </c:pt>
                <c:pt idx="1">
                  <c:v>1.0209999999999999</c:v>
                </c:pt>
                <c:pt idx="2" formatCode="0.000">
                  <c:v>1.0209999999999999</c:v>
                </c:pt>
                <c:pt idx="3" formatCode="0.000">
                  <c:v>1.0189999999999999</c:v>
                </c:pt>
                <c:pt idx="4" formatCode="0.000">
                  <c:v>1.0169999999999999</c:v>
                </c:pt>
                <c:pt idx="5" formatCode="0.000">
                  <c:v>1.026</c:v>
                </c:pt>
                <c:pt idx="6" formatCode="0.000">
                  <c:v>1.024</c:v>
                </c:pt>
                <c:pt idx="7" formatCode="0.000">
                  <c:v>1.022</c:v>
                </c:pt>
                <c:pt idx="8" formatCode="0.000">
                  <c:v>1.03</c:v>
                </c:pt>
                <c:pt idx="9" formatCode="0.000">
                  <c:v>1.0349999999999999</c:v>
                </c:pt>
                <c:pt idx="10" formatCode="0.000">
                  <c:v>1.0449999999999999</c:v>
                </c:pt>
                <c:pt idx="11" formatCode="0.000">
                  <c:v>1.042</c:v>
                </c:pt>
                <c:pt idx="12" formatCode="General">
                  <c:v>1.0389999999999999</c:v>
                </c:pt>
              </c:numCache>
            </c:numRef>
          </c:val>
          <c:smooth val="0"/>
        </c:ser>
        <c:ser>
          <c:idx val="131"/>
          <c:order val="131"/>
          <c:tx>
            <c:strRef>
              <c:f>'CCG Data-antibstarpu'!$D$134</c:f>
              <c:strCache>
                <c:ptCount val="1"/>
                <c:pt idx="0">
                  <c:v>NOTTINGHAM WEST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Data-antibstarpu'!$H$134:$T$134</c:f>
              <c:numCache>
                <c:formatCode>#,##0.000</c:formatCode>
                <c:ptCount val="13"/>
                <c:pt idx="0">
                  <c:v>0.95299999999999996</c:v>
                </c:pt>
                <c:pt idx="1">
                  <c:v>0.94699999999999995</c:v>
                </c:pt>
                <c:pt idx="2" formatCode="0.000">
                  <c:v>0.94199999999999995</c:v>
                </c:pt>
                <c:pt idx="3" formatCode="0.000">
                  <c:v>0.93899999999999995</c:v>
                </c:pt>
                <c:pt idx="4" formatCode="0.000">
                  <c:v>0.93300000000000005</c:v>
                </c:pt>
                <c:pt idx="5" formatCode="0.000">
                  <c:v>0.93600000000000005</c:v>
                </c:pt>
                <c:pt idx="6" formatCode="0.000">
                  <c:v>0.93600000000000005</c:v>
                </c:pt>
                <c:pt idx="7" formatCode="0.000">
                  <c:v>0.92700000000000005</c:v>
                </c:pt>
                <c:pt idx="8" formatCode="0.000">
                  <c:v>0.93100000000000005</c:v>
                </c:pt>
                <c:pt idx="9" formatCode="0.000">
                  <c:v>0.93400000000000005</c:v>
                </c:pt>
                <c:pt idx="10" formatCode="0.000">
                  <c:v>0.93899999999999995</c:v>
                </c:pt>
                <c:pt idx="11" formatCode="0.000">
                  <c:v>0.93200000000000005</c:v>
                </c:pt>
                <c:pt idx="12" formatCode="General">
                  <c:v>0.92800000000000005</c:v>
                </c:pt>
              </c:numCache>
            </c:numRef>
          </c:val>
          <c:smooth val="0"/>
        </c:ser>
        <c:ser>
          <c:idx val="132"/>
          <c:order val="132"/>
          <c:tx>
            <c:strRef>
              <c:f>'CCG Data-antibstarpu'!$D$135</c:f>
              <c:strCache>
                <c:ptCount val="1"/>
                <c:pt idx="0">
                  <c:v>OLDHAM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Data-antibstarpu'!$H$135:$T$135</c:f>
              <c:numCache>
                <c:formatCode>#,##0.000</c:formatCode>
                <c:ptCount val="13"/>
                <c:pt idx="0">
                  <c:v>1.427</c:v>
                </c:pt>
                <c:pt idx="1">
                  <c:v>1.4239999999999999</c:v>
                </c:pt>
                <c:pt idx="2" formatCode="0.000">
                  <c:v>1.421</c:v>
                </c:pt>
                <c:pt idx="3" formatCode="0.000">
                  <c:v>1.413</c:v>
                </c:pt>
                <c:pt idx="4" formatCode="0.000">
                  <c:v>1.4079999999999999</c:v>
                </c:pt>
                <c:pt idx="5" formatCode="0.000">
                  <c:v>1.4179999999999999</c:v>
                </c:pt>
                <c:pt idx="6" formatCode="0.000">
                  <c:v>1.41</c:v>
                </c:pt>
                <c:pt idx="7" formatCode="0.000">
                  <c:v>1.41</c:v>
                </c:pt>
                <c:pt idx="8" formatCode="0.000">
                  <c:v>1.4139999999999999</c:v>
                </c:pt>
                <c:pt idx="9" formatCode="0.000">
                  <c:v>1.4019999999999999</c:v>
                </c:pt>
                <c:pt idx="10" formatCode="0.000">
                  <c:v>1.403</c:v>
                </c:pt>
                <c:pt idx="11" formatCode="0.000">
                  <c:v>1.393</c:v>
                </c:pt>
                <c:pt idx="12" formatCode="General">
                  <c:v>1.3819999999999999</c:v>
                </c:pt>
              </c:numCache>
            </c:numRef>
          </c:val>
          <c:smooth val="0"/>
        </c:ser>
        <c:ser>
          <c:idx val="133"/>
          <c:order val="133"/>
          <c:tx>
            <c:strRef>
              <c:f>'CCG Data-antibstarpu'!$D$136</c:f>
              <c:strCache>
                <c:ptCount val="1"/>
                <c:pt idx="0">
                  <c:v>OXFORDSHIRE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Data-antibstarpu'!$H$136:$T$136</c:f>
              <c:numCache>
                <c:formatCode>#,##0.000</c:formatCode>
                <c:ptCount val="13"/>
                <c:pt idx="0">
                  <c:v>0.873</c:v>
                </c:pt>
                <c:pt idx="1">
                  <c:v>0.874</c:v>
                </c:pt>
                <c:pt idx="2" formatCode="0.000">
                  <c:v>0.875</c:v>
                </c:pt>
                <c:pt idx="3" formatCode="0.000">
                  <c:v>0.877</c:v>
                </c:pt>
                <c:pt idx="4" formatCode="0.000">
                  <c:v>0.875</c:v>
                </c:pt>
                <c:pt idx="5" formatCode="0.000">
                  <c:v>0.879</c:v>
                </c:pt>
                <c:pt idx="6" formatCode="0.000">
                  <c:v>0.875</c:v>
                </c:pt>
                <c:pt idx="7" formatCode="0.000">
                  <c:v>0.872</c:v>
                </c:pt>
                <c:pt idx="8" formatCode="0.000">
                  <c:v>0.876</c:v>
                </c:pt>
                <c:pt idx="9" formatCode="0.000">
                  <c:v>0.871</c:v>
                </c:pt>
                <c:pt idx="10" formatCode="0.000">
                  <c:v>0.877</c:v>
                </c:pt>
                <c:pt idx="11" formatCode="0.000">
                  <c:v>0.872</c:v>
                </c:pt>
                <c:pt idx="12" formatCode="General">
                  <c:v>0.86499999999999999</c:v>
                </c:pt>
              </c:numCache>
            </c:numRef>
          </c:val>
          <c:smooth val="0"/>
        </c:ser>
        <c:ser>
          <c:idx val="134"/>
          <c:order val="134"/>
          <c:tx>
            <c:strRef>
              <c:f>'CCG Data-antibstarpu'!$D$137</c:f>
              <c:strCache>
                <c:ptCount val="1"/>
                <c:pt idx="0">
                  <c:v>PORTSMOUTH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Data-antibstarpu'!$H$137:$T$137</c:f>
              <c:numCache>
                <c:formatCode>#,##0.000</c:formatCode>
                <c:ptCount val="13"/>
                <c:pt idx="0">
                  <c:v>1.111</c:v>
                </c:pt>
                <c:pt idx="1">
                  <c:v>1.113</c:v>
                </c:pt>
                <c:pt idx="2" formatCode="0.000">
                  <c:v>1.1200000000000001</c:v>
                </c:pt>
                <c:pt idx="3" formatCode="0.000">
                  <c:v>1.1180000000000001</c:v>
                </c:pt>
                <c:pt idx="4" formatCode="0.000">
                  <c:v>1.117</c:v>
                </c:pt>
                <c:pt idx="5" formatCode="0.000">
                  <c:v>1.1200000000000001</c:v>
                </c:pt>
                <c:pt idx="6" formatCode="0.000">
                  <c:v>1.1040000000000001</c:v>
                </c:pt>
                <c:pt idx="7" formatCode="0.000">
                  <c:v>1.1000000000000001</c:v>
                </c:pt>
                <c:pt idx="8" formatCode="0.000">
                  <c:v>1.109</c:v>
                </c:pt>
                <c:pt idx="9" formatCode="0.000">
                  <c:v>1.125</c:v>
                </c:pt>
                <c:pt idx="10" formatCode="0.000">
                  <c:v>1.1279999999999999</c:v>
                </c:pt>
                <c:pt idx="11" formatCode="0.000">
                  <c:v>1.117</c:v>
                </c:pt>
                <c:pt idx="12" formatCode="General">
                  <c:v>1.1000000000000001</c:v>
                </c:pt>
              </c:numCache>
            </c:numRef>
          </c:val>
          <c:smooth val="0"/>
        </c:ser>
        <c:ser>
          <c:idx val="135"/>
          <c:order val="135"/>
          <c:tx>
            <c:strRef>
              <c:f>'CCG Data-antibstarpu'!$D$138</c:f>
              <c:strCache>
                <c:ptCount val="1"/>
                <c:pt idx="0">
                  <c:v>REDBRIDGE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Data-antibstarpu'!$H$138:$T$138</c:f>
              <c:numCache>
                <c:formatCode>#,##0.000</c:formatCode>
                <c:ptCount val="13"/>
                <c:pt idx="0">
                  <c:v>1.079</c:v>
                </c:pt>
                <c:pt idx="1">
                  <c:v>1.08</c:v>
                </c:pt>
                <c:pt idx="2" formatCode="0.000">
                  <c:v>1.0820000000000001</c:v>
                </c:pt>
                <c:pt idx="3" formatCode="0.000">
                  <c:v>1.0780000000000001</c:v>
                </c:pt>
                <c:pt idx="4" formatCode="0.000">
                  <c:v>1.0740000000000001</c:v>
                </c:pt>
                <c:pt idx="5" formatCode="0.000">
                  <c:v>1.0760000000000001</c:v>
                </c:pt>
                <c:pt idx="6" formatCode="0.000">
                  <c:v>1.07</c:v>
                </c:pt>
                <c:pt idx="7" formatCode="0.000">
                  <c:v>1.0660000000000001</c:v>
                </c:pt>
                <c:pt idx="8" formatCode="0.000">
                  <c:v>1.069</c:v>
                </c:pt>
                <c:pt idx="9" formatCode="0.000">
                  <c:v>1.0669999999999999</c:v>
                </c:pt>
                <c:pt idx="10" formatCode="0.000">
                  <c:v>1.0720000000000001</c:v>
                </c:pt>
                <c:pt idx="11" formatCode="0.000">
                  <c:v>1.0549999999999999</c:v>
                </c:pt>
                <c:pt idx="12" formatCode="General">
                  <c:v>1.0349999999999999</c:v>
                </c:pt>
              </c:numCache>
            </c:numRef>
          </c:val>
          <c:smooth val="0"/>
        </c:ser>
        <c:ser>
          <c:idx val="136"/>
          <c:order val="136"/>
          <c:tx>
            <c:strRef>
              <c:f>'CCG Data-antibstarpu'!$D$139</c:f>
              <c:strCache>
                <c:ptCount val="1"/>
                <c:pt idx="0">
                  <c:v>REDDITCH AND BROMSGROVE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Data-antibstarpu'!$H$139:$T$139</c:f>
              <c:numCache>
                <c:formatCode>#,##0.000</c:formatCode>
                <c:ptCount val="13"/>
                <c:pt idx="0">
                  <c:v>1.252</c:v>
                </c:pt>
                <c:pt idx="1">
                  <c:v>1.25</c:v>
                </c:pt>
                <c:pt idx="2" formatCode="0.000">
                  <c:v>1.252</c:v>
                </c:pt>
                <c:pt idx="3" formatCode="0.000">
                  <c:v>1.2490000000000001</c:v>
                </c:pt>
                <c:pt idx="4" formatCode="0.000">
                  <c:v>1.252</c:v>
                </c:pt>
                <c:pt idx="5" formatCode="0.000">
                  <c:v>1.2569999999999999</c:v>
                </c:pt>
                <c:pt idx="6" formatCode="0.000">
                  <c:v>1.2529999999999999</c:v>
                </c:pt>
                <c:pt idx="7" formatCode="0.000">
                  <c:v>1.2549999999999999</c:v>
                </c:pt>
                <c:pt idx="8" formatCode="0.000">
                  <c:v>1.264</c:v>
                </c:pt>
                <c:pt idx="9" formatCode="0.000">
                  <c:v>1.2649999999999999</c:v>
                </c:pt>
                <c:pt idx="10" formatCode="0.000">
                  <c:v>1.2709999999999999</c:v>
                </c:pt>
                <c:pt idx="11" formatCode="0.000">
                  <c:v>1.2549999999999999</c:v>
                </c:pt>
                <c:pt idx="12" formatCode="General">
                  <c:v>1.2490000000000001</c:v>
                </c:pt>
              </c:numCache>
            </c:numRef>
          </c:val>
          <c:smooth val="0"/>
        </c:ser>
        <c:ser>
          <c:idx val="137"/>
          <c:order val="137"/>
          <c:tx>
            <c:strRef>
              <c:f>'CCG Data-antibstarpu'!$D$140</c:f>
              <c:strCache>
                <c:ptCount val="1"/>
                <c:pt idx="0">
                  <c:v>RICHMOND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Data-antibstarpu'!$H$140:$T$140</c:f>
              <c:numCache>
                <c:formatCode>#,##0.000</c:formatCode>
                <c:ptCount val="13"/>
                <c:pt idx="0">
                  <c:v>0.83499999999999996</c:v>
                </c:pt>
                <c:pt idx="1">
                  <c:v>0.83599999999999997</c:v>
                </c:pt>
                <c:pt idx="2" formatCode="0.000">
                  <c:v>0.84</c:v>
                </c:pt>
                <c:pt idx="3" formatCode="0.000">
                  <c:v>0.84</c:v>
                </c:pt>
                <c:pt idx="4" formatCode="0.000">
                  <c:v>0.83499999999999996</c:v>
                </c:pt>
                <c:pt idx="5" formatCode="0.000">
                  <c:v>0.83599999999999997</c:v>
                </c:pt>
                <c:pt idx="6" formatCode="0.000">
                  <c:v>0.83199999999999996</c:v>
                </c:pt>
                <c:pt idx="7" formatCode="0.000">
                  <c:v>0.83099999999999996</c:v>
                </c:pt>
                <c:pt idx="8" formatCode="0.000">
                  <c:v>0.83499999999999996</c:v>
                </c:pt>
                <c:pt idx="9" formatCode="0.000">
                  <c:v>0.83799999999999997</c:v>
                </c:pt>
                <c:pt idx="10" formatCode="0.000">
                  <c:v>0.84599999999999997</c:v>
                </c:pt>
                <c:pt idx="11" formatCode="0.000">
                  <c:v>0.83899999999999997</c:v>
                </c:pt>
                <c:pt idx="12" formatCode="General">
                  <c:v>0.83099999999999996</c:v>
                </c:pt>
              </c:numCache>
            </c:numRef>
          </c:val>
          <c:smooth val="0"/>
        </c:ser>
        <c:ser>
          <c:idx val="138"/>
          <c:order val="138"/>
          <c:tx>
            <c:strRef>
              <c:f>'CCG Data-antibstarpu'!$D$141</c:f>
              <c:strCache>
                <c:ptCount val="1"/>
                <c:pt idx="0">
                  <c:v>ROTHERHAM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Data-antibstarpu'!$H$141:$T$141</c:f>
              <c:numCache>
                <c:formatCode>#,##0.000</c:formatCode>
                <c:ptCount val="13"/>
                <c:pt idx="0">
                  <c:v>1.1919999999999999</c:v>
                </c:pt>
                <c:pt idx="1">
                  <c:v>1.198</c:v>
                </c:pt>
                <c:pt idx="2" formatCode="0.000">
                  <c:v>1.2030000000000001</c:v>
                </c:pt>
                <c:pt idx="3" formatCode="0.000">
                  <c:v>1.204</c:v>
                </c:pt>
                <c:pt idx="4" formatCode="0.000">
                  <c:v>1.2070000000000001</c:v>
                </c:pt>
                <c:pt idx="5" formatCode="0.000">
                  <c:v>1.2190000000000001</c:v>
                </c:pt>
                <c:pt idx="6" formatCode="0.000">
                  <c:v>1.2130000000000001</c:v>
                </c:pt>
                <c:pt idx="7" formatCode="0.000">
                  <c:v>1.21</c:v>
                </c:pt>
                <c:pt idx="8" formatCode="0.000">
                  <c:v>1.222</c:v>
                </c:pt>
                <c:pt idx="9" formatCode="0.000">
                  <c:v>1.228</c:v>
                </c:pt>
                <c:pt idx="10" formatCode="0.000">
                  <c:v>1.244</c:v>
                </c:pt>
                <c:pt idx="11" formatCode="0.000">
                  <c:v>1.2509999999999999</c:v>
                </c:pt>
                <c:pt idx="12" formatCode="General">
                  <c:v>1.25</c:v>
                </c:pt>
              </c:numCache>
            </c:numRef>
          </c:val>
          <c:smooth val="0"/>
        </c:ser>
        <c:ser>
          <c:idx val="139"/>
          <c:order val="139"/>
          <c:tx>
            <c:strRef>
              <c:f>'CCG Data-antibstarpu'!$D$142</c:f>
              <c:strCache>
                <c:ptCount val="1"/>
                <c:pt idx="0">
                  <c:v>RUSHCLIFFE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Data-antibstarpu'!$H$142:$T$142</c:f>
              <c:numCache>
                <c:formatCode>#,##0.000</c:formatCode>
                <c:ptCount val="13"/>
                <c:pt idx="0">
                  <c:v>0.90500000000000003</c:v>
                </c:pt>
                <c:pt idx="1">
                  <c:v>0.90500000000000003</c:v>
                </c:pt>
                <c:pt idx="2" formatCode="0.000">
                  <c:v>0.90500000000000003</c:v>
                </c:pt>
                <c:pt idx="3" formatCode="0.000">
                  <c:v>0.9</c:v>
                </c:pt>
                <c:pt idx="4" formatCode="0.000">
                  <c:v>0.89700000000000002</c:v>
                </c:pt>
                <c:pt idx="5" formatCode="0.000">
                  <c:v>0.89800000000000002</c:v>
                </c:pt>
                <c:pt idx="6" formatCode="0.000">
                  <c:v>0.88800000000000001</c:v>
                </c:pt>
                <c:pt idx="7" formatCode="0.000">
                  <c:v>0.88900000000000001</c:v>
                </c:pt>
                <c:pt idx="8" formatCode="0.000">
                  <c:v>0.89400000000000002</c:v>
                </c:pt>
                <c:pt idx="9" formatCode="0.000">
                  <c:v>0.89800000000000002</c:v>
                </c:pt>
                <c:pt idx="10" formatCode="0.000">
                  <c:v>0.90600000000000003</c:v>
                </c:pt>
                <c:pt idx="11" formatCode="0.000">
                  <c:v>0.90100000000000002</c:v>
                </c:pt>
                <c:pt idx="12" formatCode="General">
                  <c:v>0.89200000000000002</c:v>
                </c:pt>
              </c:numCache>
            </c:numRef>
          </c:val>
          <c:smooth val="0"/>
        </c:ser>
        <c:ser>
          <c:idx val="140"/>
          <c:order val="140"/>
          <c:tx>
            <c:strRef>
              <c:f>'CCG Data-antibstarpu'!$D$143</c:f>
              <c:strCache>
                <c:ptCount val="1"/>
                <c:pt idx="0">
                  <c:v>SALFORD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Data-antibstarpu'!$H$143:$T$143</c:f>
              <c:numCache>
                <c:formatCode>#,##0.000</c:formatCode>
                <c:ptCount val="13"/>
                <c:pt idx="0">
                  <c:v>1.2070000000000001</c:v>
                </c:pt>
                <c:pt idx="1">
                  <c:v>1.2070000000000001</c:v>
                </c:pt>
                <c:pt idx="2" formatCode="0.000">
                  <c:v>1.21</c:v>
                </c:pt>
                <c:pt idx="3" formatCode="0.000">
                  <c:v>1.204</c:v>
                </c:pt>
                <c:pt idx="4" formatCode="0.000">
                  <c:v>1.204</c:v>
                </c:pt>
                <c:pt idx="5" formatCode="0.000">
                  <c:v>1.212</c:v>
                </c:pt>
                <c:pt idx="6" formatCode="0.000">
                  <c:v>1.2110000000000001</c:v>
                </c:pt>
                <c:pt idx="7" formatCode="0.000">
                  <c:v>1.212</c:v>
                </c:pt>
                <c:pt idx="8" formatCode="0.000">
                  <c:v>1.222</c:v>
                </c:pt>
                <c:pt idx="9" formatCode="0.000">
                  <c:v>1.2170000000000001</c:v>
                </c:pt>
                <c:pt idx="10" formatCode="0.000">
                  <c:v>1.2290000000000001</c:v>
                </c:pt>
                <c:pt idx="11" formatCode="0.000">
                  <c:v>1.2250000000000001</c:v>
                </c:pt>
                <c:pt idx="12" formatCode="General">
                  <c:v>1.2190000000000001</c:v>
                </c:pt>
              </c:numCache>
            </c:numRef>
          </c:val>
          <c:smooth val="0"/>
        </c:ser>
        <c:ser>
          <c:idx val="141"/>
          <c:order val="141"/>
          <c:tx>
            <c:strRef>
              <c:f>'CCG Data-antibstarpu'!$D$144</c:f>
              <c:strCache>
                <c:ptCount val="1"/>
                <c:pt idx="0">
                  <c:v>SANDWELL AND WEST BIRMINGHAM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Data-antibstarpu'!$H$144:$T$144</c:f>
              <c:numCache>
                <c:formatCode>#,##0.000</c:formatCode>
                <c:ptCount val="13"/>
                <c:pt idx="0">
                  <c:v>1.081</c:v>
                </c:pt>
                <c:pt idx="1">
                  <c:v>1.0860000000000001</c:v>
                </c:pt>
                <c:pt idx="2" formatCode="0.000">
                  <c:v>1.0880000000000001</c:v>
                </c:pt>
                <c:pt idx="3" formatCode="0.000">
                  <c:v>1.085</c:v>
                </c:pt>
                <c:pt idx="4" formatCode="0.000">
                  <c:v>1.087</c:v>
                </c:pt>
                <c:pt idx="5" formatCode="0.000">
                  <c:v>1.093</c:v>
                </c:pt>
                <c:pt idx="6" formatCode="0.000">
                  <c:v>1.089</c:v>
                </c:pt>
                <c:pt idx="7" formatCode="0.000">
                  <c:v>1.087</c:v>
                </c:pt>
                <c:pt idx="8" formatCode="0.000">
                  <c:v>1.0940000000000001</c:v>
                </c:pt>
                <c:pt idx="9" formatCode="0.000">
                  <c:v>1.095</c:v>
                </c:pt>
                <c:pt idx="10" formatCode="0.000">
                  <c:v>1.105</c:v>
                </c:pt>
                <c:pt idx="11" formatCode="0.000">
                  <c:v>1.1000000000000001</c:v>
                </c:pt>
                <c:pt idx="12" formatCode="General">
                  <c:v>1.089</c:v>
                </c:pt>
              </c:numCache>
            </c:numRef>
          </c:val>
          <c:smooth val="0"/>
        </c:ser>
        <c:ser>
          <c:idx val="142"/>
          <c:order val="142"/>
          <c:tx>
            <c:strRef>
              <c:f>'CCG Data-antibstarpu'!$D$145</c:f>
              <c:strCache>
                <c:ptCount val="1"/>
                <c:pt idx="0">
                  <c:v>SCARBOROUGH AND RYEDALE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Data-antibstarpu'!$H$145:$T$145</c:f>
              <c:numCache>
                <c:formatCode>#,##0.000</c:formatCode>
                <c:ptCount val="13"/>
                <c:pt idx="0">
                  <c:v>1.2090000000000001</c:v>
                </c:pt>
                <c:pt idx="1">
                  <c:v>1.214</c:v>
                </c:pt>
                <c:pt idx="2" formatCode="0.000">
                  <c:v>1.2210000000000001</c:v>
                </c:pt>
                <c:pt idx="3" formatCode="0.000">
                  <c:v>1.222</c:v>
                </c:pt>
                <c:pt idx="4" formatCode="0.000">
                  <c:v>1.218</c:v>
                </c:pt>
                <c:pt idx="5" formatCode="0.000">
                  <c:v>1.2230000000000001</c:v>
                </c:pt>
                <c:pt idx="6" formatCode="0.000">
                  <c:v>1.2210000000000001</c:v>
                </c:pt>
                <c:pt idx="7" formatCode="0.000">
                  <c:v>1.2110000000000001</c:v>
                </c:pt>
                <c:pt idx="8" formatCode="0.000">
                  <c:v>1.212</c:v>
                </c:pt>
                <c:pt idx="9" formatCode="0.000">
                  <c:v>1.206</c:v>
                </c:pt>
                <c:pt idx="10" formatCode="0.000">
                  <c:v>1.2130000000000001</c:v>
                </c:pt>
                <c:pt idx="11" formatCode="0.000">
                  <c:v>1.2050000000000001</c:v>
                </c:pt>
                <c:pt idx="12" formatCode="General">
                  <c:v>1.196</c:v>
                </c:pt>
              </c:numCache>
            </c:numRef>
          </c:val>
          <c:smooth val="0"/>
        </c:ser>
        <c:ser>
          <c:idx val="143"/>
          <c:order val="143"/>
          <c:tx>
            <c:strRef>
              <c:f>'CCG Data-antibstarpu'!$D$146</c:f>
              <c:strCache>
                <c:ptCount val="1"/>
                <c:pt idx="0">
                  <c:v>SE STAFFS &amp; SEISDON PENINSULAR</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Data-antibstarpu'!$H$146:$T$146</c:f>
              <c:numCache>
                <c:formatCode>#,##0.000</c:formatCode>
                <c:ptCount val="13"/>
                <c:pt idx="0">
                  <c:v>1.0960000000000001</c:v>
                </c:pt>
                <c:pt idx="1">
                  <c:v>1.097</c:v>
                </c:pt>
                <c:pt idx="2" formatCode="0.000">
                  <c:v>1.099</c:v>
                </c:pt>
                <c:pt idx="3" formatCode="0.000">
                  <c:v>1.095</c:v>
                </c:pt>
                <c:pt idx="4" formatCode="0.000">
                  <c:v>1.0920000000000001</c:v>
                </c:pt>
                <c:pt idx="5" formatCode="0.000">
                  <c:v>1.0980000000000001</c:v>
                </c:pt>
                <c:pt idx="6" formatCode="0.000">
                  <c:v>1.0960000000000001</c:v>
                </c:pt>
                <c:pt idx="7" formatCode="0.000">
                  <c:v>1.0940000000000001</c:v>
                </c:pt>
                <c:pt idx="8" formatCode="0.000">
                  <c:v>1.0980000000000001</c:v>
                </c:pt>
                <c:pt idx="9" formatCode="0.000">
                  <c:v>1.101</c:v>
                </c:pt>
                <c:pt idx="10" formatCode="0.000">
                  <c:v>1.1080000000000001</c:v>
                </c:pt>
                <c:pt idx="11" formatCode="0.000">
                  <c:v>1.1020000000000001</c:v>
                </c:pt>
                <c:pt idx="12" formatCode="General">
                  <c:v>1.0980000000000001</c:v>
                </c:pt>
              </c:numCache>
            </c:numRef>
          </c:val>
          <c:smooth val="0"/>
        </c:ser>
        <c:ser>
          <c:idx val="144"/>
          <c:order val="144"/>
          <c:tx>
            <c:strRef>
              <c:f>'CCG Data-antibstarpu'!$D$147</c:f>
              <c:strCache>
                <c:ptCount val="1"/>
                <c:pt idx="0">
                  <c:v>SHEFFIELD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Data-antibstarpu'!$H$147:$T$147</c:f>
              <c:numCache>
                <c:formatCode>#,##0.000</c:formatCode>
                <c:ptCount val="13"/>
                <c:pt idx="0">
                  <c:v>1.1080000000000001</c:v>
                </c:pt>
                <c:pt idx="1">
                  <c:v>1.107</c:v>
                </c:pt>
                <c:pt idx="2" formatCode="0.000">
                  <c:v>1.107</c:v>
                </c:pt>
                <c:pt idx="3" formatCode="0.000">
                  <c:v>1.1040000000000001</c:v>
                </c:pt>
                <c:pt idx="4" formatCode="0.000">
                  <c:v>1.1040000000000001</c:v>
                </c:pt>
                <c:pt idx="5" formatCode="0.000">
                  <c:v>1.109</c:v>
                </c:pt>
                <c:pt idx="6" formatCode="0.000">
                  <c:v>1.1080000000000001</c:v>
                </c:pt>
                <c:pt idx="7" formatCode="0.000">
                  <c:v>1.107</c:v>
                </c:pt>
                <c:pt idx="8" formatCode="0.000">
                  <c:v>1.1120000000000001</c:v>
                </c:pt>
                <c:pt idx="9" formatCode="0.000">
                  <c:v>1.105</c:v>
                </c:pt>
                <c:pt idx="10" formatCode="0.000">
                  <c:v>1.1140000000000001</c:v>
                </c:pt>
                <c:pt idx="11" formatCode="0.000">
                  <c:v>1.1080000000000001</c:v>
                </c:pt>
                <c:pt idx="12" formatCode="General">
                  <c:v>1.1100000000000001</c:v>
                </c:pt>
              </c:numCache>
            </c:numRef>
          </c:val>
          <c:smooth val="0"/>
        </c:ser>
        <c:ser>
          <c:idx val="145"/>
          <c:order val="145"/>
          <c:tx>
            <c:strRef>
              <c:f>'CCG Data-antibstarpu'!$D$148</c:f>
              <c:strCache>
                <c:ptCount val="1"/>
                <c:pt idx="0">
                  <c:v>SHROPSHIRE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Data-antibstarpu'!$H$148:$T$148</c:f>
              <c:numCache>
                <c:formatCode>#,##0.000</c:formatCode>
                <c:ptCount val="13"/>
                <c:pt idx="0">
                  <c:v>1.0269999999999999</c:v>
                </c:pt>
                <c:pt idx="1">
                  <c:v>1.0269999999999999</c:v>
                </c:pt>
                <c:pt idx="2" formatCode="0.000">
                  <c:v>1.03</c:v>
                </c:pt>
                <c:pt idx="3" formatCode="0.000">
                  <c:v>1.0269999999999999</c:v>
                </c:pt>
                <c:pt idx="4" formatCode="0.000">
                  <c:v>1.0269999999999999</c:v>
                </c:pt>
                <c:pt idx="5" formatCode="0.000">
                  <c:v>1.0349999999999999</c:v>
                </c:pt>
                <c:pt idx="6" formatCode="0.000">
                  <c:v>1.0329999999999999</c:v>
                </c:pt>
                <c:pt idx="7" formatCode="0.000">
                  <c:v>1.0309999999999999</c:v>
                </c:pt>
                <c:pt idx="8" formatCode="0.000">
                  <c:v>1.0409999999999999</c:v>
                </c:pt>
                <c:pt idx="9" formatCode="0.000">
                  <c:v>1.042</c:v>
                </c:pt>
                <c:pt idx="10" formatCode="0.000">
                  <c:v>1.0469999999999999</c:v>
                </c:pt>
                <c:pt idx="11" formatCode="0.000">
                  <c:v>1.0409999999999999</c:v>
                </c:pt>
                <c:pt idx="12" formatCode="General">
                  <c:v>1.0389999999999999</c:v>
                </c:pt>
              </c:numCache>
            </c:numRef>
          </c:val>
          <c:smooth val="0"/>
        </c:ser>
        <c:ser>
          <c:idx val="146"/>
          <c:order val="146"/>
          <c:tx>
            <c:strRef>
              <c:f>'CCG Data-antibstarpu'!$D$149</c:f>
              <c:strCache>
                <c:ptCount val="1"/>
                <c:pt idx="0">
                  <c:v>SLOUGH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Data-antibstarpu'!$H$149:$T$149</c:f>
              <c:numCache>
                <c:formatCode>#,##0.000</c:formatCode>
                <c:ptCount val="13"/>
                <c:pt idx="0">
                  <c:v>1.216</c:v>
                </c:pt>
                <c:pt idx="1">
                  <c:v>1.214</c:v>
                </c:pt>
                <c:pt idx="2" formatCode="0.000">
                  <c:v>1.2150000000000001</c:v>
                </c:pt>
                <c:pt idx="3" formatCode="0.000">
                  <c:v>1.214</c:v>
                </c:pt>
                <c:pt idx="4" formatCode="0.000">
                  <c:v>1.218</c:v>
                </c:pt>
                <c:pt idx="5" formatCode="0.000">
                  <c:v>1.2250000000000001</c:v>
                </c:pt>
                <c:pt idx="6" formatCode="0.000">
                  <c:v>1.252</c:v>
                </c:pt>
                <c:pt idx="7" formatCode="0.000">
                  <c:v>1.25</c:v>
                </c:pt>
                <c:pt idx="8" formatCode="0.000">
                  <c:v>1.2569999999999999</c:v>
                </c:pt>
                <c:pt idx="9" formatCode="0.000">
                  <c:v>1.224</c:v>
                </c:pt>
                <c:pt idx="10" formatCode="0.000">
                  <c:v>1.2450000000000001</c:v>
                </c:pt>
                <c:pt idx="11" formatCode="0.000">
                  <c:v>1.2330000000000001</c:v>
                </c:pt>
                <c:pt idx="12" formatCode="General">
                  <c:v>1.216</c:v>
                </c:pt>
              </c:numCache>
            </c:numRef>
          </c:val>
          <c:smooth val="0"/>
        </c:ser>
        <c:ser>
          <c:idx val="147"/>
          <c:order val="147"/>
          <c:tx>
            <c:strRef>
              <c:f>'CCG Data-antibstarpu'!$D$150</c:f>
              <c:strCache>
                <c:ptCount val="1"/>
                <c:pt idx="0">
                  <c:v>SOLIHULL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Data-antibstarpu'!$H$150:$T$150</c:f>
              <c:numCache>
                <c:formatCode>#,##0.000</c:formatCode>
                <c:ptCount val="13"/>
                <c:pt idx="0">
                  <c:v>1.052</c:v>
                </c:pt>
                <c:pt idx="1">
                  <c:v>1.0489999999999999</c:v>
                </c:pt>
                <c:pt idx="2" formatCode="0.000">
                  <c:v>1.05</c:v>
                </c:pt>
                <c:pt idx="3" formatCode="0.000">
                  <c:v>1.046</c:v>
                </c:pt>
                <c:pt idx="4" formatCode="0.000">
                  <c:v>1.048</c:v>
                </c:pt>
                <c:pt idx="5" formatCode="0.000">
                  <c:v>1.056</c:v>
                </c:pt>
                <c:pt idx="6" formatCode="0.000">
                  <c:v>1.0529999999999999</c:v>
                </c:pt>
                <c:pt idx="7" formatCode="0.000">
                  <c:v>1.0569999999999999</c:v>
                </c:pt>
                <c:pt idx="8" formatCode="0.000">
                  <c:v>1.06</c:v>
                </c:pt>
                <c:pt idx="9" formatCode="0.000">
                  <c:v>1.056</c:v>
                </c:pt>
                <c:pt idx="10" formatCode="0.000">
                  <c:v>1.0549999999999999</c:v>
                </c:pt>
                <c:pt idx="11" formatCode="0.000">
                  <c:v>1.0469999999999999</c:v>
                </c:pt>
                <c:pt idx="12" formatCode="General">
                  <c:v>1.0409999999999999</c:v>
                </c:pt>
              </c:numCache>
            </c:numRef>
          </c:val>
          <c:smooth val="0"/>
        </c:ser>
        <c:ser>
          <c:idx val="148"/>
          <c:order val="148"/>
          <c:tx>
            <c:strRef>
              <c:f>'CCG Data-antibstarpu'!$D$151</c:f>
              <c:strCache>
                <c:ptCount val="1"/>
                <c:pt idx="0">
                  <c:v>SOMERSET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Data-antibstarpu'!$H$151:$T$151</c:f>
              <c:numCache>
                <c:formatCode>#,##0.000</c:formatCode>
                <c:ptCount val="13"/>
                <c:pt idx="0">
                  <c:v>1.006</c:v>
                </c:pt>
                <c:pt idx="1">
                  <c:v>1.006</c:v>
                </c:pt>
                <c:pt idx="2" formatCode="0.000">
                  <c:v>1.004</c:v>
                </c:pt>
                <c:pt idx="3" formatCode="0.000">
                  <c:v>1.0009999999999999</c:v>
                </c:pt>
                <c:pt idx="4" formatCode="0.000">
                  <c:v>0.998</c:v>
                </c:pt>
                <c:pt idx="5" formatCode="0.000">
                  <c:v>1.0009999999999999</c:v>
                </c:pt>
                <c:pt idx="6" formatCode="0.000">
                  <c:v>0.996</c:v>
                </c:pt>
                <c:pt idx="7" formatCode="0.000">
                  <c:v>0.99199999999999999</c:v>
                </c:pt>
                <c:pt idx="8" formatCode="0.000">
                  <c:v>0.997</c:v>
                </c:pt>
                <c:pt idx="9" formatCode="0.000">
                  <c:v>0.997</c:v>
                </c:pt>
                <c:pt idx="10" formatCode="0.000">
                  <c:v>1.0009999999999999</c:v>
                </c:pt>
                <c:pt idx="11" formatCode="0.000">
                  <c:v>0.99199999999999999</c:v>
                </c:pt>
                <c:pt idx="12" formatCode="General">
                  <c:v>0.98499999999999999</c:v>
                </c:pt>
              </c:numCache>
            </c:numRef>
          </c:val>
          <c:smooth val="0"/>
        </c:ser>
        <c:ser>
          <c:idx val="149"/>
          <c:order val="149"/>
          <c:tx>
            <c:strRef>
              <c:f>'CCG Data-antibstarpu'!$D$152</c:f>
              <c:strCache>
                <c:ptCount val="1"/>
                <c:pt idx="0">
                  <c:v>SOUTH CHESHIRE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Data-antibstarpu'!$H$152:$T$152</c:f>
              <c:numCache>
                <c:formatCode>#,##0.000</c:formatCode>
                <c:ptCount val="13"/>
                <c:pt idx="0">
                  <c:v>1.135</c:v>
                </c:pt>
                <c:pt idx="1">
                  <c:v>1.1259999999999999</c:v>
                </c:pt>
                <c:pt idx="2" formatCode="0.000">
                  <c:v>1.1240000000000001</c:v>
                </c:pt>
                <c:pt idx="3" formatCode="0.000">
                  <c:v>1.113</c:v>
                </c:pt>
                <c:pt idx="4" formatCode="0.000">
                  <c:v>1.111</c:v>
                </c:pt>
                <c:pt idx="5" formatCode="0.000">
                  <c:v>1.117</c:v>
                </c:pt>
                <c:pt idx="6" formatCode="0.000">
                  <c:v>1.111</c:v>
                </c:pt>
                <c:pt idx="7" formatCode="0.000">
                  <c:v>1.1100000000000001</c:v>
                </c:pt>
                <c:pt idx="8" formatCode="0.000">
                  <c:v>1.117</c:v>
                </c:pt>
                <c:pt idx="9" formatCode="0.000">
                  <c:v>1.1140000000000001</c:v>
                </c:pt>
                <c:pt idx="10" formatCode="0.000">
                  <c:v>1.121</c:v>
                </c:pt>
                <c:pt idx="11" formatCode="0.000">
                  <c:v>1.107</c:v>
                </c:pt>
                <c:pt idx="12" formatCode="General">
                  <c:v>1.083</c:v>
                </c:pt>
              </c:numCache>
            </c:numRef>
          </c:val>
          <c:smooth val="0"/>
        </c:ser>
        <c:ser>
          <c:idx val="150"/>
          <c:order val="150"/>
          <c:tx>
            <c:strRef>
              <c:f>'CCG Data-antibstarpu'!$D$153</c:f>
              <c:strCache>
                <c:ptCount val="1"/>
                <c:pt idx="0">
                  <c:v>SOUTH DEVON AND TORBAY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Data-antibstarpu'!$H$153:$T$153</c:f>
              <c:numCache>
                <c:formatCode>#,##0.000</c:formatCode>
                <c:ptCount val="13"/>
                <c:pt idx="0">
                  <c:v>1.081</c:v>
                </c:pt>
                <c:pt idx="1">
                  <c:v>1.0820000000000001</c:v>
                </c:pt>
                <c:pt idx="2" formatCode="0.000">
                  <c:v>1.083</c:v>
                </c:pt>
                <c:pt idx="3" formatCode="0.000">
                  <c:v>1.0760000000000001</c:v>
                </c:pt>
                <c:pt idx="4" formatCode="0.000">
                  <c:v>1.075</c:v>
                </c:pt>
                <c:pt idx="5" formatCode="0.000">
                  <c:v>1.077</c:v>
                </c:pt>
                <c:pt idx="6" formatCode="0.000">
                  <c:v>1.073</c:v>
                </c:pt>
                <c:pt idx="7" formatCode="0.000">
                  <c:v>1.0680000000000001</c:v>
                </c:pt>
                <c:pt idx="8" formatCode="0.000">
                  <c:v>1.0760000000000001</c:v>
                </c:pt>
                <c:pt idx="9" formatCode="0.000">
                  <c:v>1.077</c:v>
                </c:pt>
                <c:pt idx="10" formatCode="0.000">
                  <c:v>1.089</c:v>
                </c:pt>
                <c:pt idx="11" formatCode="0.000">
                  <c:v>1.0820000000000001</c:v>
                </c:pt>
                <c:pt idx="12" formatCode="General">
                  <c:v>1.073</c:v>
                </c:pt>
              </c:numCache>
            </c:numRef>
          </c:val>
          <c:smooth val="0"/>
        </c:ser>
        <c:ser>
          <c:idx val="151"/>
          <c:order val="151"/>
          <c:tx>
            <c:strRef>
              <c:f>'CCG Data-antibstarpu'!$D$154</c:f>
              <c:strCache>
                <c:ptCount val="1"/>
                <c:pt idx="0">
                  <c:v>SOUTH EASTERN HAMPSHIRE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Data-antibstarpu'!$H$154:$T$154</c:f>
              <c:numCache>
                <c:formatCode>#,##0.000</c:formatCode>
                <c:ptCount val="13"/>
                <c:pt idx="0">
                  <c:v>0.98</c:v>
                </c:pt>
                <c:pt idx="1">
                  <c:v>0.97899999999999998</c:v>
                </c:pt>
                <c:pt idx="2" formatCode="0.000">
                  <c:v>0.98099999999999998</c:v>
                </c:pt>
                <c:pt idx="3" formatCode="0.000">
                  <c:v>0.96499999999999997</c:v>
                </c:pt>
                <c:pt idx="4" formatCode="0.000">
                  <c:v>0.95699999999999996</c:v>
                </c:pt>
                <c:pt idx="5" formatCode="0.000">
                  <c:v>0.95399999999999996</c:v>
                </c:pt>
                <c:pt idx="6" formatCode="0.000">
                  <c:v>0.95899999999999996</c:v>
                </c:pt>
                <c:pt idx="7" formatCode="0.000">
                  <c:v>0.94799999999999995</c:v>
                </c:pt>
                <c:pt idx="8" formatCode="0.000">
                  <c:v>0.94599999999999995</c:v>
                </c:pt>
                <c:pt idx="9" formatCode="0.000">
                  <c:v>0.93100000000000005</c:v>
                </c:pt>
                <c:pt idx="10" formatCode="0.000">
                  <c:v>0.93200000000000005</c:v>
                </c:pt>
                <c:pt idx="11" formatCode="0.000">
                  <c:v>0.91900000000000004</c:v>
                </c:pt>
                <c:pt idx="12" formatCode="General">
                  <c:v>0.90800000000000003</c:v>
                </c:pt>
              </c:numCache>
            </c:numRef>
          </c:val>
          <c:smooth val="0"/>
        </c:ser>
        <c:ser>
          <c:idx val="152"/>
          <c:order val="152"/>
          <c:tx>
            <c:strRef>
              <c:f>'CCG Data-antibstarpu'!$D$155</c:f>
              <c:strCache>
                <c:ptCount val="1"/>
                <c:pt idx="0">
                  <c:v>SOUTH GLOUCESTERSHIRE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Data-antibstarpu'!$H$155:$T$155</c:f>
              <c:numCache>
                <c:formatCode>#,##0.000</c:formatCode>
                <c:ptCount val="13"/>
                <c:pt idx="0">
                  <c:v>0.98899999999999999</c:v>
                </c:pt>
                <c:pt idx="1">
                  <c:v>0.98599999999999999</c:v>
                </c:pt>
                <c:pt idx="2" formatCode="0.000">
                  <c:v>0.97899999999999998</c:v>
                </c:pt>
                <c:pt idx="3" formatCode="0.000">
                  <c:v>0.97099999999999997</c:v>
                </c:pt>
                <c:pt idx="4" formatCode="0.000">
                  <c:v>0.96399999999999997</c:v>
                </c:pt>
                <c:pt idx="5" formatCode="0.000">
                  <c:v>0.96599999999999997</c:v>
                </c:pt>
                <c:pt idx="6" formatCode="0.000">
                  <c:v>0.95899999999999996</c:v>
                </c:pt>
                <c:pt idx="7" formatCode="0.000">
                  <c:v>0.95299999999999996</c:v>
                </c:pt>
                <c:pt idx="8" formatCode="0.000">
                  <c:v>0.95599999999999996</c:v>
                </c:pt>
                <c:pt idx="9" formatCode="0.000">
                  <c:v>0.95599999999999996</c:v>
                </c:pt>
                <c:pt idx="10" formatCode="0.000">
                  <c:v>0.96099999999999997</c:v>
                </c:pt>
                <c:pt idx="11" formatCode="0.000">
                  <c:v>0.95099999999999996</c:v>
                </c:pt>
                <c:pt idx="12" formatCode="General">
                  <c:v>0.93700000000000006</c:v>
                </c:pt>
              </c:numCache>
            </c:numRef>
          </c:val>
          <c:smooth val="0"/>
        </c:ser>
        <c:ser>
          <c:idx val="153"/>
          <c:order val="153"/>
          <c:tx>
            <c:strRef>
              <c:f>'CCG Data-antibstarpu'!$D$156</c:f>
              <c:strCache>
                <c:ptCount val="1"/>
                <c:pt idx="0">
                  <c:v>SOUTH KENT COAST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Data-antibstarpu'!$H$156:$T$156</c:f>
              <c:numCache>
                <c:formatCode>#,##0.000</c:formatCode>
                <c:ptCount val="13"/>
                <c:pt idx="0">
                  <c:v>1.1850000000000001</c:v>
                </c:pt>
                <c:pt idx="1">
                  <c:v>1.1830000000000001</c:v>
                </c:pt>
                <c:pt idx="2" formatCode="0.000">
                  <c:v>1.1839999999999999</c:v>
                </c:pt>
                <c:pt idx="3" formatCode="0.000">
                  <c:v>1.177</c:v>
                </c:pt>
                <c:pt idx="4" formatCode="0.000">
                  <c:v>1.1719999999999999</c:v>
                </c:pt>
                <c:pt idx="5" formatCode="0.000">
                  <c:v>1.1719999999999999</c:v>
                </c:pt>
                <c:pt idx="6" formatCode="0.000">
                  <c:v>1.1659999999999999</c:v>
                </c:pt>
                <c:pt idx="7" formatCode="0.000">
                  <c:v>1.159</c:v>
                </c:pt>
                <c:pt idx="8" formatCode="0.000">
                  <c:v>1.163</c:v>
                </c:pt>
                <c:pt idx="9" formatCode="0.000">
                  <c:v>1.163</c:v>
                </c:pt>
                <c:pt idx="10" formatCode="0.000">
                  <c:v>1.1739999999999999</c:v>
                </c:pt>
                <c:pt idx="11" formatCode="0.000">
                  <c:v>1.161</c:v>
                </c:pt>
                <c:pt idx="12" formatCode="General">
                  <c:v>1.1519999999999999</c:v>
                </c:pt>
              </c:numCache>
            </c:numRef>
          </c:val>
          <c:smooth val="0"/>
        </c:ser>
        <c:ser>
          <c:idx val="154"/>
          <c:order val="154"/>
          <c:tx>
            <c:strRef>
              <c:f>'CCG Data-antibstarpu'!$D$157</c:f>
              <c:strCache>
                <c:ptCount val="1"/>
                <c:pt idx="0">
                  <c:v>SOUTH LINCOLNSHIRE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Data-antibstarpu'!$H$157:$T$157</c:f>
              <c:numCache>
                <c:formatCode>#,##0.000</c:formatCode>
                <c:ptCount val="13"/>
                <c:pt idx="0">
                  <c:v>1.137</c:v>
                </c:pt>
                <c:pt idx="1">
                  <c:v>1.143</c:v>
                </c:pt>
                <c:pt idx="2" formatCode="0.000">
                  <c:v>1.143</c:v>
                </c:pt>
                <c:pt idx="3" formatCode="0.000">
                  <c:v>1.141</c:v>
                </c:pt>
                <c:pt idx="4" formatCode="0.000">
                  <c:v>1.1399999999999999</c:v>
                </c:pt>
                <c:pt idx="5" formatCode="0.000">
                  <c:v>1.147</c:v>
                </c:pt>
                <c:pt idx="6" formatCode="0.000">
                  <c:v>1.147</c:v>
                </c:pt>
                <c:pt idx="7" formatCode="0.000">
                  <c:v>1.1499999999999999</c:v>
                </c:pt>
                <c:pt idx="8" formatCode="0.000">
                  <c:v>1.161</c:v>
                </c:pt>
                <c:pt idx="9" formatCode="0.000">
                  <c:v>1.1639999999999999</c:v>
                </c:pt>
                <c:pt idx="10" formatCode="0.000">
                  <c:v>1.1830000000000001</c:v>
                </c:pt>
                <c:pt idx="11" formatCode="0.000">
                  <c:v>1.1890000000000001</c:v>
                </c:pt>
                <c:pt idx="12" formatCode="General">
                  <c:v>1.1950000000000001</c:v>
                </c:pt>
              </c:numCache>
            </c:numRef>
          </c:val>
          <c:smooth val="0"/>
        </c:ser>
        <c:ser>
          <c:idx val="155"/>
          <c:order val="155"/>
          <c:tx>
            <c:strRef>
              <c:f>'CCG Data-antibstarpu'!$D$158</c:f>
              <c:strCache>
                <c:ptCount val="1"/>
                <c:pt idx="0">
                  <c:v>SOUTH MANCHESTER</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Data-antibstarpu'!$H$158:$T$158</c:f>
              <c:numCache>
                <c:formatCode>#,##0.000</c:formatCode>
                <c:ptCount val="13"/>
                <c:pt idx="0">
                  <c:v>1.1870000000000001</c:v>
                </c:pt>
                <c:pt idx="1">
                  <c:v>1.1910000000000001</c:v>
                </c:pt>
                <c:pt idx="2" formatCode="0.000">
                  <c:v>1.1919999999999999</c:v>
                </c:pt>
                <c:pt idx="3" formatCode="0.000">
                  <c:v>1.1930000000000001</c:v>
                </c:pt>
                <c:pt idx="4" formatCode="0.000">
                  <c:v>1.1930000000000001</c:v>
                </c:pt>
                <c:pt idx="5" formatCode="0.000">
                  <c:v>1.2050000000000001</c:v>
                </c:pt>
                <c:pt idx="6" formatCode="0.000">
                  <c:v>1.202</c:v>
                </c:pt>
                <c:pt idx="7" formatCode="0.000">
                  <c:v>1.2030000000000001</c:v>
                </c:pt>
                <c:pt idx="8" formatCode="0.000">
                  <c:v>1.2050000000000001</c:v>
                </c:pt>
                <c:pt idx="9" formatCode="0.000">
                  <c:v>1.196</c:v>
                </c:pt>
                <c:pt idx="10" formatCode="0.000">
                  <c:v>1.202</c:v>
                </c:pt>
                <c:pt idx="11" formatCode="0.000">
                  <c:v>1.1930000000000001</c:v>
                </c:pt>
                <c:pt idx="12" formatCode="General">
                  <c:v>1.177</c:v>
                </c:pt>
              </c:numCache>
            </c:numRef>
          </c:val>
          <c:smooth val="0"/>
        </c:ser>
        <c:ser>
          <c:idx val="156"/>
          <c:order val="156"/>
          <c:tx>
            <c:strRef>
              <c:f>'CCG Data-antibstarpu'!$D$159</c:f>
              <c:strCache>
                <c:ptCount val="1"/>
                <c:pt idx="0">
                  <c:v>SOUTH NORFOLK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Data-antibstarpu'!$H$159:$T$159</c:f>
              <c:numCache>
                <c:formatCode>#,##0.000</c:formatCode>
                <c:ptCount val="13"/>
                <c:pt idx="0">
                  <c:v>1.022</c:v>
                </c:pt>
                <c:pt idx="1">
                  <c:v>1.02</c:v>
                </c:pt>
                <c:pt idx="2" formatCode="0.000">
                  <c:v>1.0249999999999999</c:v>
                </c:pt>
                <c:pt idx="3" formatCode="0.000">
                  <c:v>1.0229999999999999</c:v>
                </c:pt>
                <c:pt idx="4" formatCode="0.000">
                  <c:v>1.02</c:v>
                </c:pt>
                <c:pt idx="5" formatCode="0.000">
                  <c:v>1.024</c:v>
                </c:pt>
                <c:pt idx="6" formatCode="0.000">
                  <c:v>1.016</c:v>
                </c:pt>
                <c:pt idx="7" formatCode="0.000">
                  <c:v>1.0109999999999999</c:v>
                </c:pt>
                <c:pt idx="8" formatCode="0.000">
                  <c:v>1.0149999999999999</c:v>
                </c:pt>
                <c:pt idx="9" formatCode="0.000">
                  <c:v>1.014</c:v>
                </c:pt>
                <c:pt idx="10" formatCode="0.000">
                  <c:v>1.024</c:v>
                </c:pt>
                <c:pt idx="11" formatCode="0.000">
                  <c:v>1.024</c:v>
                </c:pt>
                <c:pt idx="12" formatCode="General">
                  <c:v>1.0189999999999999</c:v>
                </c:pt>
              </c:numCache>
            </c:numRef>
          </c:val>
          <c:smooth val="0"/>
        </c:ser>
        <c:ser>
          <c:idx val="157"/>
          <c:order val="157"/>
          <c:tx>
            <c:strRef>
              <c:f>'CCG Data-antibstarpu'!$D$160</c:f>
              <c:strCache>
                <c:ptCount val="1"/>
                <c:pt idx="0">
                  <c:v>SOUTH READING</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Data-antibstarpu'!$H$160:$T$160</c:f>
              <c:numCache>
                <c:formatCode>#,##0.000</c:formatCode>
                <c:ptCount val="13"/>
                <c:pt idx="0">
                  <c:v>1.022</c:v>
                </c:pt>
                <c:pt idx="1">
                  <c:v>1.0249999999999999</c:v>
                </c:pt>
                <c:pt idx="2" formatCode="0.000">
                  <c:v>1.0249999999999999</c:v>
                </c:pt>
                <c:pt idx="3" formatCode="0.000">
                  <c:v>1.02</c:v>
                </c:pt>
                <c:pt idx="4" formatCode="0.000">
                  <c:v>1.016</c:v>
                </c:pt>
                <c:pt idx="5" formatCode="0.000">
                  <c:v>1.0189999999999999</c:v>
                </c:pt>
                <c:pt idx="6" formatCode="0.000">
                  <c:v>1.0189999999999999</c:v>
                </c:pt>
                <c:pt idx="7" formatCode="0.000">
                  <c:v>1.0089999999999999</c:v>
                </c:pt>
                <c:pt idx="8" formatCode="0.000">
                  <c:v>1.008</c:v>
                </c:pt>
                <c:pt idx="9" formatCode="0.000">
                  <c:v>0.99</c:v>
                </c:pt>
                <c:pt idx="10" formatCode="0.000">
                  <c:v>0.996</c:v>
                </c:pt>
                <c:pt idx="11" formatCode="0.000">
                  <c:v>0.98799999999999999</c:v>
                </c:pt>
                <c:pt idx="12" formatCode="General">
                  <c:v>0.96699999999999997</c:v>
                </c:pt>
              </c:numCache>
            </c:numRef>
          </c:val>
          <c:smooth val="0"/>
        </c:ser>
        <c:ser>
          <c:idx val="158"/>
          <c:order val="158"/>
          <c:tx>
            <c:strRef>
              <c:f>'CCG Data-antibstarpu'!$D$161</c:f>
              <c:strCache>
                <c:ptCount val="1"/>
                <c:pt idx="0">
                  <c:v>SOUTH SEFTON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Data-antibstarpu'!$H$161:$T$161</c:f>
              <c:numCache>
                <c:formatCode>#,##0.000</c:formatCode>
                <c:ptCount val="13"/>
                <c:pt idx="0">
                  <c:v>1.224</c:v>
                </c:pt>
                <c:pt idx="1">
                  <c:v>1.224</c:v>
                </c:pt>
                <c:pt idx="2" formatCode="0.000">
                  <c:v>1.2330000000000001</c:v>
                </c:pt>
                <c:pt idx="3" formatCode="0.000">
                  <c:v>1.2310000000000001</c:v>
                </c:pt>
                <c:pt idx="4" formatCode="0.000">
                  <c:v>1.2290000000000001</c:v>
                </c:pt>
                <c:pt idx="5" formatCode="0.000">
                  <c:v>1.2350000000000001</c:v>
                </c:pt>
                <c:pt idx="6" formatCode="0.000">
                  <c:v>1.2370000000000001</c:v>
                </c:pt>
                <c:pt idx="7" formatCode="0.000">
                  <c:v>1.238</c:v>
                </c:pt>
                <c:pt idx="8" formatCode="0.000">
                  <c:v>1.2490000000000001</c:v>
                </c:pt>
                <c:pt idx="9" formatCode="0.000">
                  <c:v>1.26</c:v>
                </c:pt>
                <c:pt idx="10" formatCode="0.000">
                  <c:v>1.2609999999999999</c:v>
                </c:pt>
                <c:pt idx="11" formatCode="0.000">
                  <c:v>1.248</c:v>
                </c:pt>
                <c:pt idx="12" formatCode="General">
                  <c:v>1.2370000000000001</c:v>
                </c:pt>
              </c:numCache>
            </c:numRef>
          </c:val>
          <c:smooth val="0"/>
        </c:ser>
        <c:ser>
          <c:idx val="159"/>
          <c:order val="159"/>
          <c:tx>
            <c:strRef>
              <c:f>'CCG Data-antibstarpu'!$D$162</c:f>
              <c:strCache>
                <c:ptCount val="1"/>
                <c:pt idx="0">
                  <c:v>SOUTH TEES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Data-antibstarpu'!$H$162:$T$162</c:f>
              <c:numCache>
                <c:formatCode>#,##0.000</c:formatCode>
                <c:ptCount val="13"/>
                <c:pt idx="0">
                  <c:v>1.36</c:v>
                </c:pt>
                <c:pt idx="1">
                  <c:v>1.361</c:v>
                </c:pt>
                <c:pt idx="2" formatCode="0.000">
                  <c:v>1.3620000000000001</c:v>
                </c:pt>
                <c:pt idx="3" formatCode="0.000">
                  <c:v>1.3560000000000001</c:v>
                </c:pt>
                <c:pt idx="4" formatCode="0.000">
                  <c:v>1.351</c:v>
                </c:pt>
                <c:pt idx="5" formatCode="0.000">
                  <c:v>1.361</c:v>
                </c:pt>
                <c:pt idx="6" formatCode="0.000">
                  <c:v>1.3620000000000001</c:v>
                </c:pt>
                <c:pt idx="7" formatCode="0.000">
                  <c:v>1.365</c:v>
                </c:pt>
                <c:pt idx="8" formatCode="0.000">
                  <c:v>1.377</c:v>
                </c:pt>
                <c:pt idx="9" formatCode="0.000">
                  <c:v>1.3819999999999999</c:v>
                </c:pt>
                <c:pt idx="10" formatCode="0.000">
                  <c:v>1.3939999999999999</c:v>
                </c:pt>
                <c:pt idx="11" formatCode="0.000">
                  <c:v>1.3839999999999999</c:v>
                </c:pt>
                <c:pt idx="12" formatCode="General">
                  <c:v>1.3759999999999999</c:v>
                </c:pt>
              </c:numCache>
            </c:numRef>
          </c:val>
          <c:smooth val="0"/>
        </c:ser>
        <c:ser>
          <c:idx val="160"/>
          <c:order val="160"/>
          <c:tx>
            <c:strRef>
              <c:f>'CCG Data-antibstarpu'!$D$163</c:f>
              <c:strCache>
                <c:ptCount val="1"/>
                <c:pt idx="0">
                  <c:v>SOUTH TYNESIDE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Data-antibstarpu'!$H$163:$T$163</c:f>
              <c:numCache>
                <c:formatCode>#,##0.000</c:formatCode>
                <c:ptCount val="13"/>
                <c:pt idx="0">
                  <c:v>1.1919999999999999</c:v>
                </c:pt>
                <c:pt idx="1">
                  <c:v>1.194</c:v>
                </c:pt>
                <c:pt idx="2" formatCode="0.000">
                  <c:v>1.202</c:v>
                </c:pt>
                <c:pt idx="3" formatCode="0.000">
                  <c:v>1.2070000000000001</c:v>
                </c:pt>
                <c:pt idx="4" formatCode="0.000">
                  <c:v>1.208</c:v>
                </c:pt>
                <c:pt idx="5" formatCode="0.000">
                  <c:v>1.216</c:v>
                </c:pt>
                <c:pt idx="6" formatCode="0.000">
                  <c:v>1.2150000000000001</c:v>
                </c:pt>
                <c:pt idx="7" formatCode="0.000">
                  <c:v>1.2150000000000001</c:v>
                </c:pt>
                <c:pt idx="8" formatCode="0.000">
                  <c:v>1.228</c:v>
                </c:pt>
                <c:pt idx="9" formatCode="0.000">
                  <c:v>1.23</c:v>
                </c:pt>
                <c:pt idx="10" formatCode="0.000">
                  <c:v>1.2330000000000001</c:v>
                </c:pt>
                <c:pt idx="11" formatCode="0.000">
                  <c:v>1.2270000000000001</c:v>
                </c:pt>
                <c:pt idx="12" formatCode="General">
                  <c:v>1.224</c:v>
                </c:pt>
              </c:numCache>
            </c:numRef>
          </c:val>
          <c:smooth val="0"/>
        </c:ser>
        <c:ser>
          <c:idx val="161"/>
          <c:order val="161"/>
          <c:tx>
            <c:strRef>
              <c:f>'CCG Data-antibstarpu'!$D$164</c:f>
              <c:strCache>
                <c:ptCount val="1"/>
                <c:pt idx="0">
                  <c:v>SOUTH WARWICKSHIRE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Data-antibstarpu'!$H$164:$T$164</c:f>
              <c:numCache>
                <c:formatCode>#,##0.000</c:formatCode>
                <c:ptCount val="13"/>
                <c:pt idx="0">
                  <c:v>1.0269999999999999</c:v>
                </c:pt>
                <c:pt idx="1">
                  <c:v>1.0249999999999999</c:v>
                </c:pt>
                <c:pt idx="2" formatCode="0.000">
                  <c:v>1.026</c:v>
                </c:pt>
                <c:pt idx="3" formatCode="0.000">
                  <c:v>1.0209999999999999</c:v>
                </c:pt>
                <c:pt idx="4" formatCode="0.000">
                  <c:v>1.016</c:v>
                </c:pt>
                <c:pt idx="5" formatCode="0.000">
                  <c:v>1.02</c:v>
                </c:pt>
                <c:pt idx="6" formatCode="0.000">
                  <c:v>1.0169999999999999</c:v>
                </c:pt>
                <c:pt idx="7" formatCode="0.000">
                  <c:v>1.018</c:v>
                </c:pt>
                <c:pt idx="8" formatCode="0.000">
                  <c:v>1.0229999999999999</c:v>
                </c:pt>
                <c:pt idx="9" formatCode="0.000">
                  <c:v>1.0269999999999999</c:v>
                </c:pt>
                <c:pt idx="10" formatCode="0.000">
                  <c:v>1.034</c:v>
                </c:pt>
                <c:pt idx="11" formatCode="0.000">
                  <c:v>1.0289999999999999</c:v>
                </c:pt>
                <c:pt idx="12" formatCode="General">
                  <c:v>1.026</c:v>
                </c:pt>
              </c:numCache>
            </c:numRef>
          </c:val>
          <c:smooth val="0"/>
        </c:ser>
        <c:ser>
          <c:idx val="162"/>
          <c:order val="162"/>
          <c:tx>
            <c:strRef>
              <c:f>'CCG Data-antibstarpu'!$D$165</c:f>
              <c:strCache>
                <c:ptCount val="1"/>
                <c:pt idx="0">
                  <c:v>SOUTH WEST LINCOLNSHIRE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Data-antibstarpu'!$H$165:$T$165</c:f>
              <c:numCache>
                <c:formatCode>#,##0.000</c:formatCode>
                <c:ptCount val="13"/>
                <c:pt idx="0">
                  <c:v>1.022</c:v>
                </c:pt>
                <c:pt idx="1">
                  <c:v>1.0269999999999999</c:v>
                </c:pt>
                <c:pt idx="2" formatCode="0.000">
                  <c:v>1.032</c:v>
                </c:pt>
                <c:pt idx="3" formatCode="0.000">
                  <c:v>1.034</c:v>
                </c:pt>
                <c:pt idx="4" formatCode="0.000">
                  <c:v>1.0389999999999999</c:v>
                </c:pt>
                <c:pt idx="5" formatCode="0.000">
                  <c:v>1.0489999999999999</c:v>
                </c:pt>
                <c:pt idx="6" formatCode="0.000">
                  <c:v>1.054</c:v>
                </c:pt>
                <c:pt idx="7" formatCode="0.000">
                  <c:v>1.0589999999999999</c:v>
                </c:pt>
                <c:pt idx="8" formatCode="0.000">
                  <c:v>1.0720000000000001</c:v>
                </c:pt>
                <c:pt idx="9" formatCode="0.000">
                  <c:v>1.0840000000000001</c:v>
                </c:pt>
                <c:pt idx="10" formatCode="0.000">
                  <c:v>1.099</c:v>
                </c:pt>
                <c:pt idx="11" formatCode="0.000">
                  <c:v>1.099</c:v>
                </c:pt>
                <c:pt idx="12" formatCode="General">
                  <c:v>1.0920000000000001</c:v>
                </c:pt>
              </c:numCache>
            </c:numRef>
          </c:val>
          <c:smooth val="0"/>
        </c:ser>
        <c:ser>
          <c:idx val="163"/>
          <c:order val="163"/>
          <c:tx>
            <c:strRef>
              <c:f>'CCG Data-antibstarpu'!$D$166</c:f>
              <c:strCache>
                <c:ptCount val="1"/>
                <c:pt idx="0">
                  <c:v>SOUTH WORCESTERSHIRE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Data-antibstarpu'!$H$166:$T$166</c:f>
              <c:numCache>
                <c:formatCode>#,##0.000</c:formatCode>
                <c:ptCount val="13"/>
                <c:pt idx="0">
                  <c:v>1.1100000000000001</c:v>
                </c:pt>
                <c:pt idx="1">
                  <c:v>1.115</c:v>
                </c:pt>
                <c:pt idx="2" formatCode="0.000">
                  <c:v>1.117</c:v>
                </c:pt>
                <c:pt idx="3" formatCode="0.000">
                  <c:v>1.1100000000000001</c:v>
                </c:pt>
                <c:pt idx="4" formatCode="0.000">
                  <c:v>1.113</c:v>
                </c:pt>
                <c:pt idx="5" formatCode="0.000">
                  <c:v>1.123</c:v>
                </c:pt>
                <c:pt idx="6" formatCode="0.000">
                  <c:v>1.121</c:v>
                </c:pt>
                <c:pt idx="7" formatCode="0.000">
                  <c:v>1.121</c:v>
                </c:pt>
                <c:pt idx="8" formatCode="0.000">
                  <c:v>1.1339999999999999</c:v>
                </c:pt>
                <c:pt idx="9" formatCode="0.000">
                  <c:v>1.1359999999999999</c:v>
                </c:pt>
                <c:pt idx="10" formatCode="0.000">
                  <c:v>1.147</c:v>
                </c:pt>
                <c:pt idx="11" formatCode="0.000">
                  <c:v>1.139</c:v>
                </c:pt>
                <c:pt idx="12" formatCode="General">
                  <c:v>1.131</c:v>
                </c:pt>
              </c:numCache>
            </c:numRef>
          </c:val>
          <c:smooth val="0"/>
        </c:ser>
        <c:ser>
          <c:idx val="164"/>
          <c:order val="164"/>
          <c:tx>
            <c:strRef>
              <c:f>'CCG Data-antibstarpu'!$D$167</c:f>
              <c:strCache>
                <c:ptCount val="1"/>
                <c:pt idx="0">
                  <c:v>SOUTHAMPTON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Data-antibstarpu'!$H$167:$T$167</c:f>
              <c:numCache>
                <c:formatCode>#,##0.000</c:formatCode>
                <c:ptCount val="13"/>
                <c:pt idx="0">
                  <c:v>0.93899999999999995</c:v>
                </c:pt>
                <c:pt idx="1">
                  <c:v>0.94799999999999995</c:v>
                </c:pt>
                <c:pt idx="2" formatCode="0.000">
                  <c:v>0.95099999999999996</c:v>
                </c:pt>
                <c:pt idx="3" formatCode="0.000">
                  <c:v>0.95199999999999996</c:v>
                </c:pt>
                <c:pt idx="4" formatCode="0.000">
                  <c:v>0.95499999999999996</c:v>
                </c:pt>
                <c:pt idx="5" formatCode="0.000">
                  <c:v>0.96099999999999997</c:v>
                </c:pt>
                <c:pt idx="6" formatCode="0.000">
                  <c:v>0.96399999999999997</c:v>
                </c:pt>
                <c:pt idx="7" formatCode="0.000">
                  <c:v>0.96399999999999997</c:v>
                </c:pt>
                <c:pt idx="8" formatCode="0.000">
                  <c:v>0.97599999999999998</c:v>
                </c:pt>
                <c:pt idx="9" formatCode="0.000">
                  <c:v>0.96699999999999997</c:v>
                </c:pt>
                <c:pt idx="10" formatCode="0.000">
                  <c:v>0.97699999999999998</c:v>
                </c:pt>
                <c:pt idx="11" formatCode="0.000">
                  <c:v>0.97199999999999998</c:v>
                </c:pt>
                <c:pt idx="12" formatCode="General">
                  <c:v>0.96499999999999997</c:v>
                </c:pt>
              </c:numCache>
            </c:numRef>
          </c:val>
          <c:smooth val="0"/>
        </c:ser>
        <c:ser>
          <c:idx val="165"/>
          <c:order val="165"/>
          <c:tx>
            <c:strRef>
              <c:f>'CCG Data-antibstarpu'!$D$168</c:f>
              <c:strCache>
                <c:ptCount val="1"/>
                <c:pt idx="0">
                  <c:v>SOUTHEND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Data-antibstarpu'!$H$168:$T$168</c:f>
              <c:numCache>
                <c:formatCode>#,##0.000</c:formatCode>
                <c:ptCount val="13"/>
                <c:pt idx="0">
                  <c:v>1.302</c:v>
                </c:pt>
                <c:pt idx="1">
                  <c:v>1.302</c:v>
                </c:pt>
                <c:pt idx="2" formatCode="0.000">
                  <c:v>1.2969999999999999</c:v>
                </c:pt>
                <c:pt idx="3" formatCode="0.000">
                  <c:v>1.288</c:v>
                </c:pt>
                <c:pt idx="4" formatCode="0.000">
                  <c:v>1.2769999999999999</c:v>
                </c:pt>
                <c:pt idx="5" formatCode="0.000">
                  <c:v>1.2749999999999999</c:v>
                </c:pt>
                <c:pt idx="6" formatCode="0.000">
                  <c:v>1.26</c:v>
                </c:pt>
                <c:pt idx="7" formatCode="0.000">
                  <c:v>1.246</c:v>
                </c:pt>
                <c:pt idx="8" formatCode="0.000">
                  <c:v>1.248</c:v>
                </c:pt>
                <c:pt idx="9" formatCode="0.000">
                  <c:v>1.244</c:v>
                </c:pt>
                <c:pt idx="10" formatCode="0.000">
                  <c:v>1.2370000000000001</c:v>
                </c:pt>
                <c:pt idx="11" formatCode="0.000">
                  <c:v>1.2090000000000001</c:v>
                </c:pt>
                <c:pt idx="12" formatCode="General">
                  <c:v>1.179</c:v>
                </c:pt>
              </c:numCache>
            </c:numRef>
          </c:val>
          <c:smooth val="0"/>
        </c:ser>
        <c:ser>
          <c:idx val="166"/>
          <c:order val="166"/>
          <c:tx>
            <c:strRef>
              <c:f>'CCG Data-antibstarpu'!$D$169</c:f>
              <c:strCache>
                <c:ptCount val="1"/>
                <c:pt idx="0">
                  <c:v>SOUTHERN DERBYSHIRE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Data-antibstarpu'!$H$169:$T$169</c:f>
              <c:numCache>
                <c:formatCode>#,##0.000</c:formatCode>
                <c:ptCount val="13"/>
                <c:pt idx="0">
                  <c:v>0.88300000000000001</c:v>
                </c:pt>
                <c:pt idx="1">
                  <c:v>0.88400000000000001</c:v>
                </c:pt>
                <c:pt idx="2" formatCode="0.000">
                  <c:v>0.88300000000000001</c:v>
                </c:pt>
                <c:pt idx="3" formatCode="0.000">
                  <c:v>0.88</c:v>
                </c:pt>
                <c:pt idx="4" formatCode="0.000">
                  <c:v>0.877</c:v>
                </c:pt>
                <c:pt idx="5" formatCode="0.000">
                  <c:v>0.88200000000000001</c:v>
                </c:pt>
                <c:pt idx="6" formatCode="0.000">
                  <c:v>0.88</c:v>
                </c:pt>
                <c:pt idx="7" formatCode="0.000">
                  <c:v>0.878</c:v>
                </c:pt>
                <c:pt idx="8" formatCode="0.000">
                  <c:v>0.88700000000000001</c:v>
                </c:pt>
                <c:pt idx="9" formatCode="0.000">
                  <c:v>0.89</c:v>
                </c:pt>
                <c:pt idx="10" formatCode="0.000">
                  <c:v>0.89900000000000002</c:v>
                </c:pt>
                <c:pt idx="11" formatCode="0.000">
                  <c:v>0.89500000000000002</c:v>
                </c:pt>
                <c:pt idx="12" formatCode="General">
                  <c:v>0.89200000000000002</c:v>
                </c:pt>
              </c:numCache>
            </c:numRef>
          </c:val>
          <c:smooth val="0"/>
        </c:ser>
        <c:ser>
          <c:idx val="167"/>
          <c:order val="167"/>
          <c:tx>
            <c:strRef>
              <c:f>'CCG Data-antibstarpu'!$D$170</c:f>
              <c:strCache>
                <c:ptCount val="1"/>
                <c:pt idx="0">
                  <c:v>SOUTHPORT AND FORMBY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Data-antibstarpu'!$H$170:$T$170</c:f>
              <c:numCache>
                <c:formatCode>#,##0.000</c:formatCode>
                <c:ptCount val="13"/>
                <c:pt idx="0">
                  <c:v>1.1819999999999999</c:v>
                </c:pt>
                <c:pt idx="1">
                  <c:v>1.181</c:v>
                </c:pt>
                <c:pt idx="2" formatCode="0.000">
                  <c:v>1.1759999999999999</c:v>
                </c:pt>
                <c:pt idx="3" formatCode="0.000">
                  <c:v>1.165</c:v>
                </c:pt>
                <c:pt idx="4" formatCode="0.000">
                  <c:v>1.1559999999999999</c:v>
                </c:pt>
                <c:pt idx="5" formatCode="0.000">
                  <c:v>1.1579999999999999</c:v>
                </c:pt>
                <c:pt idx="6" formatCode="0.000">
                  <c:v>1.157</c:v>
                </c:pt>
                <c:pt idx="7" formatCode="0.000">
                  <c:v>1.1519999999999999</c:v>
                </c:pt>
                <c:pt idx="8" formatCode="0.000">
                  <c:v>1.1539999999999999</c:v>
                </c:pt>
                <c:pt idx="9" formatCode="0.000">
                  <c:v>1.157</c:v>
                </c:pt>
                <c:pt idx="10" formatCode="0.000">
                  <c:v>1.159</c:v>
                </c:pt>
                <c:pt idx="11" formatCode="0.000">
                  <c:v>1.143</c:v>
                </c:pt>
                <c:pt idx="12" formatCode="General">
                  <c:v>1.133</c:v>
                </c:pt>
              </c:numCache>
            </c:numRef>
          </c:val>
          <c:smooth val="0"/>
        </c:ser>
        <c:ser>
          <c:idx val="168"/>
          <c:order val="168"/>
          <c:tx>
            <c:strRef>
              <c:f>'CCG Data-antibstarpu'!$D$171</c:f>
              <c:strCache>
                <c:ptCount val="1"/>
                <c:pt idx="0">
                  <c:v>SOUTHWARK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Data-antibstarpu'!$H$171:$T$171</c:f>
              <c:numCache>
                <c:formatCode>#,##0.000</c:formatCode>
                <c:ptCount val="13"/>
                <c:pt idx="0">
                  <c:v>0.79300000000000004</c:v>
                </c:pt>
                <c:pt idx="1">
                  <c:v>0.79300000000000004</c:v>
                </c:pt>
                <c:pt idx="2" formatCode="0.000">
                  <c:v>0.79100000000000004</c:v>
                </c:pt>
                <c:pt idx="3" formatCode="0.000">
                  <c:v>0.78300000000000003</c:v>
                </c:pt>
                <c:pt idx="4" formatCode="0.000">
                  <c:v>0.77900000000000003</c:v>
                </c:pt>
                <c:pt idx="5" formatCode="0.000">
                  <c:v>0.78</c:v>
                </c:pt>
                <c:pt idx="6" formatCode="0.000">
                  <c:v>0.77500000000000002</c:v>
                </c:pt>
                <c:pt idx="7" formatCode="0.000">
                  <c:v>0.77200000000000002</c:v>
                </c:pt>
                <c:pt idx="8" formatCode="0.000">
                  <c:v>0.77300000000000002</c:v>
                </c:pt>
                <c:pt idx="9" formatCode="0.000">
                  <c:v>0.77100000000000002</c:v>
                </c:pt>
                <c:pt idx="10" formatCode="0.000">
                  <c:v>0.77600000000000002</c:v>
                </c:pt>
                <c:pt idx="11" formatCode="0.000">
                  <c:v>0.76600000000000001</c:v>
                </c:pt>
                <c:pt idx="12" formatCode="General">
                  <c:v>0.75600000000000001</c:v>
                </c:pt>
              </c:numCache>
            </c:numRef>
          </c:val>
          <c:smooth val="0"/>
        </c:ser>
        <c:ser>
          <c:idx val="169"/>
          <c:order val="169"/>
          <c:tx>
            <c:strRef>
              <c:f>'CCG Data-antibstarpu'!$D$172</c:f>
              <c:strCache>
                <c:ptCount val="1"/>
                <c:pt idx="0">
                  <c:v>ST HELENS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Data-antibstarpu'!$H$172:$T$172</c:f>
              <c:numCache>
                <c:formatCode>#,##0.000</c:formatCode>
                <c:ptCount val="13"/>
                <c:pt idx="0">
                  <c:v>1.397</c:v>
                </c:pt>
                <c:pt idx="1">
                  <c:v>1.399</c:v>
                </c:pt>
                <c:pt idx="2" formatCode="0.000">
                  <c:v>1.407</c:v>
                </c:pt>
                <c:pt idx="3" formatCode="0.000">
                  <c:v>1.401</c:v>
                </c:pt>
                <c:pt idx="4" formatCode="0.000">
                  <c:v>1.4059999999999999</c:v>
                </c:pt>
                <c:pt idx="5" formatCode="0.000">
                  <c:v>1.4159999999999999</c:v>
                </c:pt>
                <c:pt idx="6" formatCode="0.000">
                  <c:v>1.413</c:v>
                </c:pt>
                <c:pt idx="7" formatCode="0.000">
                  <c:v>1.411</c:v>
                </c:pt>
                <c:pt idx="8" formatCode="0.000">
                  <c:v>1.423</c:v>
                </c:pt>
                <c:pt idx="9" formatCode="0.000">
                  <c:v>1.429</c:v>
                </c:pt>
                <c:pt idx="10" formatCode="0.000">
                  <c:v>1.446</c:v>
                </c:pt>
                <c:pt idx="11" formatCode="0.000">
                  <c:v>1.4359999999999999</c:v>
                </c:pt>
                <c:pt idx="12" formatCode="General">
                  <c:v>1.429</c:v>
                </c:pt>
              </c:numCache>
            </c:numRef>
          </c:val>
          <c:smooth val="0"/>
        </c:ser>
        <c:ser>
          <c:idx val="170"/>
          <c:order val="170"/>
          <c:tx>
            <c:strRef>
              <c:f>'CCG Data-antibstarpu'!$D$173</c:f>
              <c:strCache>
                <c:ptCount val="1"/>
                <c:pt idx="0">
                  <c:v>STAFFORD AND SURROUNDS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Data-antibstarpu'!$H$173:$T$173</c:f>
              <c:numCache>
                <c:formatCode>#,##0.000</c:formatCode>
                <c:ptCount val="13"/>
                <c:pt idx="0">
                  <c:v>1.159</c:v>
                </c:pt>
                <c:pt idx="1">
                  <c:v>1.163</c:v>
                </c:pt>
                <c:pt idx="2" formatCode="0.000">
                  <c:v>1.165</c:v>
                </c:pt>
                <c:pt idx="3" formatCode="0.000">
                  <c:v>1.1659999999999999</c:v>
                </c:pt>
                <c:pt idx="4" formatCode="0.000">
                  <c:v>1.169</c:v>
                </c:pt>
                <c:pt idx="5" formatCode="0.000">
                  <c:v>1.181</c:v>
                </c:pt>
                <c:pt idx="6" formatCode="0.000">
                  <c:v>1.181</c:v>
                </c:pt>
                <c:pt idx="7" formatCode="0.000">
                  <c:v>1.1819999999999999</c:v>
                </c:pt>
                <c:pt idx="8" formatCode="0.000">
                  <c:v>1.1890000000000001</c:v>
                </c:pt>
                <c:pt idx="9" formatCode="0.000">
                  <c:v>1.196</c:v>
                </c:pt>
                <c:pt idx="10" formatCode="0.000">
                  <c:v>1.2050000000000001</c:v>
                </c:pt>
                <c:pt idx="11" formatCode="0.000">
                  <c:v>1.1990000000000001</c:v>
                </c:pt>
                <c:pt idx="12" formatCode="General">
                  <c:v>1.1879999999999999</c:v>
                </c:pt>
              </c:numCache>
            </c:numRef>
          </c:val>
          <c:smooth val="0"/>
        </c:ser>
        <c:ser>
          <c:idx val="171"/>
          <c:order val="171"/>
          <c:tx>
            <c:strRef>
              <c:f>'CCG Data-antibstarpu'!$D$174</c:f>
              <c:strCache>
                <c:ptCount val="1"/>
                <c:pt idx="0">
                  <c:v>STOCKPORT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Data-antibstarpu'!$H$174:$T$174</c:f>
              <c:numCache>
                <c:formatCode>#,##0.000</c:formatCode>
                <c:ptCount val="13"/>
                <c:pt idx="0">
                  <c:v>1.224</c:v>
                </c:pt>
                <c:pt idx="1">
                  <c:v>1.224</c:v>
                </c:pt>
                <c:pt idx="2" formatCode="0.000">
                  <c:v>1.2230000000000001</c:v>
                </c:pt>
                <c:pt idx="3" formatCode="0.000">
                  <c:v>1.218</c:v>
                </c:pt>
                <c:pt idx="4" formatCode="0.000">
                  <c:v>1.2130000000000001</c:v>
                </c:pt>
                <c:pt idx="5" formatCode="0.000">
                  <c:v>1.218</c:v>
                </c:pt>
                <c:pt idx="6" formatCode="0.000">
                  <c:v>1.2170000000000001</c:v>
                </c:pt>
                <c:pt idx="7" formatCode="0.000">
                  <c:v>1.214</c:v>
                </c:pt>
                <c:pt idx="8" formatCode="0.000">
                  <c:v>1.216</c:v>
                </c:pt>
                <c:pt idx="9" formatCode="0.000">
                  <c:v>1.2130000000000001</c:v>
                </c:pt>
                <c:pt idx="10" formatCode="0.000">
                  <c:v>1.218</c:v>
                </c:pt>
                <c:pt idx="11" formatCode="0.000">
                  <c:v>1.2070000000000001</c:v>
                </c:pt>
                <c:pt idx="12" formatCode="General">
                  <c:v>1.1950000000000001</c:v>
                </c:pt>
              </c:numCache>
            </c:numRef>
          </c:val>
          <c:smooth val="0"/>
        </c:ser>
        <c:ser>
          <c:idx val="172"/>
          <c:order val="172"/>
          <c:tx>
            <c:strRef>
              <c:f>'CCG Data-antibstarpu'!$D$175</c:f>
              <c:strCache>
                <c:ptCount val="1"/>
                <c:pt idx="0">
                  <c:v>STOKE ON TRENT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Data-antibstarpu'!$H$175:$T$175</c:f>
              <c:numCache>
                <c:formatCode>#,##0.000</c:formatCode>
                <c:ptCount val="13"/>
                <c:pt idx="0">
                  <c:v>1.18</c:v>
                </c:pt>
                <c:pt idx="1">
                  <c:v>1.1879999999999999</c:v>
                </c:pt>
                <c:pt idx="2" formatCode="0.000">
                  <c:v>1.19</c:v>
                </c:pt>
                <c:pt idx="3" formatCode="0.000">
                  <c:v>1.1870000000000001</c:v>
                </c:pt>
                <c:pt idx="4" formatCode="0.000">
                  <c:v>1.19</c:v>
                </c:pt>
                <c:pt idx="5" formatCode="0.000">
                  <c:v>1.202</c:v>
                </c:pt>
                <c:pt idx="6" formatCode="0.000">
                  <c:v>1.2030000000000001</c:v>
                </c:pt>
                <c:pt idx="7" formatCode="0.000">
                  <c:v>1.21</c:v>
                </c:pt>
                <c:pt idx="8" formatCode="0.000">
                  <c:v>1.2230000000000001</c:v>
                </c:pt>
                <c:pt idx="9" formatCode="0.000">
                  <c:v>1.23</c:v>
                </c:pt>
                <c:pt idx="10" formatCode="0.000">
                  <c:v>1.2370000000000001</c:v>
                </c:pt>
                <c:pt idx="11" formatCode="0.000">
                  <c:v>1.2230000000000001</c:v>
                </c:pt>
                <c:pt idx="12" formatCode="General">
                  <c:v>1.2050000000000001</c:v>
                </c:pt>
              </c:numCache>
            </c:numRef>
          </c:val>
          <c:smooth val="0"/>
        </c:ser>
        <c:ser>
          <c:idx val="173"/>
          <c:order val="173"/>
          <c:tx>
            <c:strRef>
              <c:f>'CCG Data-antibstarpu'!$D$176</c:f>
              <c:strCache>
                <c:ptCount val="1"/>
                <c:pt idx="0">
                  <c:v>SUNDERLAND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Data-antibstarpu'!$H$176:$T$176</c:f>
              <c:numCache>
                <c:formatCode>#,##0.000</c:formatCode>
                <c:ptCount val="13"/>
                <c:pt idx="0">
                  <c:v>1.3089999999999999</c:v>
                </c:pt>
                <c:pt idx="1">
                  <c:v>1.3080000000000001</c:v>
                </c:pt>
                <c:pt idx="2" formatCode="0.000">
                  <c:v>1.3089999999999999</c:v>
                </c:pt>
                <c:pt idx="3" formatCode="0.000">
                  <c:v>1.306</c:v>
                </c:pt>
                <c:pt idx="4" formatCode="0.000">
                  <c:v>1.302</c:v>
                </c:pt>
                <c:pt idx="5" formatCode="0.000">
                  <c:v>1.3069999999999999</c:v>
                </c:pt>
                <c:pt idx="6" formatCode="0.000">
                  <c:v>1.304</c:v>
                </c:pt>
                <c:pt idx="7" formatCode="0.000">
                  <c:v>1.304</c:v>
                </c:pt>
                <c:pt idx="8" formatCode="0.000">
                  <c:v>1.3129999999999999</c:v>
                </c:pt>
                <c:pt idx="9" formatCode="0.000">
                  <c:v>1.3129999999999999</c:v>
                </c:pt>
                <c:pt idx="10" formatCode="0.000">
                  <c:v>1.323</c:v>
                </c:pt>
                <c:pt idx="11" formatCode="0.000">
                  <c:v>1.321</c:v>
                </c:pt>
                <c:pt idx="12" formatCode="General">
                  <c:v>1.319</c:v>
                </c:pt>
              </c:numCache>
            </c:numRef>
          </c:val>
          <c:smooth val="0"/>
        </c:ser>
        <c:ser>
          <c:idx val="174"/>
          <c:order val="174"/>
          <c:tx>
            <c:strRef>
              <c:f>'CCG Data-antibstarpu'!$D$177</c:f>
              <c:strCache>
                <c:ptCount val="1"/>
                <c:pt idx="0">
                  <c:v>SURREY DOWNS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Data-antibstarpu'!$H$177:$T$177</c:f>
              <c:numCache>
                <c:formatCode>#,##0.000</c:formatCode>
                <c:ptCount val="13"/>
                <c:pt idx="0">
                  <c:v>1.012</c:v>
                </c:pt>
                <c:pt idx="1">
                  <c:v>1.0149999999999999</c:v>
                </c:pt>
                <c:pt idx="2" formatCode="0.000">
                  <c:v>1.0169999999999999</c:v>
                </c:pt>
                <c:pt idx="3" formatCode="0.000">
                  <c:v>1.0149999999999999</c:v>
                </c:pt>
                <c:pt idx="4" formatCode="0.000">
                  <c:v>1.016</c:v>
                </c:pt>
                <c:pt idx="5" formatCode="0.000">
                  <c:v>1.022</c:v>
                </c:pt>
                <c:pt idx="6" formatCode="0.000">
                  <c:v>1.0209999999999999</c:v>
                </c:pt>
                <c:pt idx="7" formatCode="0.000">
                  <c:v>1.0189999999999999</c:v>
                </c:pt>
                <c:pt idx="8" formatCode="0.000">
                  <c:v>1.026</c:v>
                </c:pt>
                <c:pt idx="9" formatCode="0.000">
                  <c:v>1.0329999999999999</c:v>
                </c:pt>
                <c:pt idx="10" formatCode="0.000">
                  <c:v>1.0449999999999999</c:v>
                </c:pt>
                <c:pt idx="11" formatCode="0.000">
                  <c:v>1.038</c:v>
                </c:pt>
                <c:pt idx="12" formatCode="General">
                  <c:v>1.03</c:v>
                </c:pt>
              </c:numCache>
            </c:numRef>
          </c:val>
          <c:smooth val="0"/>
        </c:ser>
        <c:ser>
          <c:idx val="175"/>
          <c:order val="175"/>
          <c:tx>
            <c:strRef>
              <c:f>'CCG Data-antibstarpu'!$D$178</c:f>
              <c:strCache>
                <c:ptCount val="1"/>
                <c:pt idx="0">
                  <c:v>SURREY HEATH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Data-antibstarpu'!$H$178:$T$178</c:f>
              <c:numCache>
                <c:formatCode>#,##0.000</c:formatCode>
                <c:ptCount val="13"/>
                <c:pt idx="0">
                  <c:v>0.97799999999999998</c:v>
                </c:pt>
                <c:pt idx="1">
                  <c:v>0.98499999999999999</c:v>
                </c:pt>
                <c:pt idx="2" formatCode="0.000">
                  <c:v>0.98799999999999999</c:v>
                </c:pt>
                <c:pt idx="3" formatCode="0.000">
                  <c:v>0.98599999999999999</c:v>
                </c:pt>
                <c:pt idx="4" formatCode="0.000">
                  <c:v>0.98899999999999999</c:v>
                </c:pt>
                <c:pt idx="5" formatCode="0.000">
                  <c:v>0.99099999999999999</c:v>
                </c:pt>
                <c:pt idx="6" formatCode="0.000">
                  <c:v>0.98499999999999999</c:v>
                </c:pt>
                <c:pt idx="7" formatCode="0.000">
                  <c:v>0.98499999999999999</c:v>
                </c:pt>
                <c:pt idx="8" formatCode="0.000">
                  <c:v>0.98899999999999999</c:v>
                </c:pt>
                <c:pt idx="9" formatCode="0.000">
                  <c:v>0.98699999999999999</c:v>
                </c:pt>
                <c:pt idx="10" formatCode="0.000">
                  <c:v>0.995</c:v>
                </c:pt>
                <c:pt idx="11" formatCode="0.000">
                  <c:v>0.98799999999999999</c:v>
                </c:pt>
                <c:pt idx="12" formatCode="General">
                  <c:v>0.97499999999999998</c:v>
                </c:pt>
              </c:numCache>
            </c:numRef>
          </c:val>
          <c:smooth val="0"/>
        </c:ser>
        <c:ser>
          <c:idx val="176"/>
          <c:order val="176"/>
          <c:tx>
            <c:strRef>
              <c:f>'CCG Data-antibstarpu'!$D$179</c:f>
              <c:strCache>
                <c:ptCount val="1"/>
                <c:pt idx="0">
                  <c:v>SUTTON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Data-antibstarpu'!$H$179:$T$179</c:f>
              <c:numCache>
                <c:formatCode>#,##0.000</c:formatCode>
                <c:ptCount val="13"/>
                <c:pt idx="0">
                  <c:v>1.048</c:v>
                </c:pt>
                <c:pt idx="1">
                  <c:v>1.046</c:v>
                </c:pt>
                <c:pt idx="2" formatCode="0.000">
                  <c:v>1.0449999999999999</c:v>
                </c:pt>
                <c:pt idx="3" formatCode="0.000">
                  <c:v>1.0429999999999999</c:v>
                </c:pt>
                <c:pt idx="4" formatCode="0.000">
                  <c:v>1.044</c:v>
                </c:pt>
                <c:pt idx="5" formatCode="0.000">
                  <c:v>1.0489999999999999</c:v>
                </c:pt>
                <c:pt idx="6" formatCode="0.000">
                  <c:v>1.0449999999999999</c:v>
                </c:pt>
                <c:pt idx="7" formatCode="0.000">
                  <c:v>1.044</c:v>
                </c:pt>
                <c:pt idx="8" formatCode="0.000">
                  <c:v>1.0509999999999999</c:v>
                </c:pt>
                <c:pt idx="9" formatCode="0.000">
                  <c:v>1.0640000000000001</c:v>
                </c:pt>
                <c:pt idx="10" formatCode="0.000">
                  <c:v>1.08</c:v>
                </c:pt>
                <c:pt idx="11" formatCode="0.000">
                  <c:v>1.073</c:v>
                </c:pt>
                <c:pt idx="12" formatCode="General">
                  <c:v>1.0660000000000001</c:v>
                </c:pt>
              </c:numCache>
            </c:numRef>
          </c:val>
          <c:smooth val="0"/>
        </c:ser>
        <c:ser>
          <c:idx val="177"/>
          <c:order val="177"/>
          <c:tx>
            <c:strRef>
              <c:f>'CCG Data-antibstarpu'!$D$180</c:f>
              <c:strCache>
                <c:ptCount val="1"/>
                <c:pt idx="0">
                  <c:v>SWALE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Data-antibstarpu'!$H$180:$T$180</c:f>
              <c:numCache>
                <c:formatCode>#,##0.000</c:formatCode>
                <c:ptCount val="13"/>
                <c:pt idx="0">
                  <c:v>1.1919999999999999</c:v>
                </c:pt>
                <c:pt idx="1">
                  <c:v>1.1950000000000001</c:v>
                </c:pt>
                <c:pt idx="2" formatCode="0.000">
                  <c:v>1.196</c:v>
                </c:pt>
                <c:pt idx="3" formatCode="0.000">
                  <c:v>1.1879999999999999</c:v>
                </c:pt>
                <c:pt idx="4" formatCode="0.000">
                  <c:v>1.1890000000000001</c:v>
                </c:pt>
                <c:pt idx="5" formatCode="0.000">
                  <c:v>1.196</c:v>
                </c:pt>
                <c:pt idx="6" formatCode="0.000">
                  <c:v>1.1919999999999999</c:v>
                </c:pt>
                <c:pt idx="7" formatCode="0.000">
                  <c:v>1.1970000000000001</c:v>
                </c:pt>
                <c:pt idx="8" formatCode="0.000">
                  <c:v>1.2090000000000001</c:v>
                </c:pt>
                <c:pt idx="9" formatCode="0.000">
                  <c:v>1.22</c:v>
                </c:pt>
                <c:pt idx="10" formatCode="0.000">
                  <c:v>1.2370000000000001</c:v>
                </c:pt>
                <c:pt idx="11" formatCode="0.000">
                  <c:v>1.228</c:v>
                </c:pt>
                <c:pt idx="12" formatCode="General">
                  <c:v>1.226</c:v>
                </c:pt>
              </c:numCache>
            </c:numRef>
          </c:val>
          <c:smooth val="0"/>
        </c:ser>
        <c:ser>
          <c:idx val="178"/>
          <c:order val="178"/>
          <c:tx>
            <c:strRef>
              <c:f>'CCG Data-antibstarpu'!$D$181</c:f>
              <c:strCache>
                <c:ptCount val="1"/>
                <c:pt idx="0">
                  <c:v>SWINDON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Data-antibstarpu'!$H$181:$T$181</c:f>
              <c:numCache>
                <c:formatCode>#,##0.000</c:formatCode>
                <c:ptCount val="13"/>
                <c:pt idx="0">
                  <c:v>1.036</c:v>
                </c:pt>
                <c:pt idx="1">
                  <c:v>1.038</c:v>
                </c:pt>
                <c:pt idx="2" formatCode="0.000">
                  <c:v>1.0389999999999999</c:v>
                </c:pt>
                <c:pt idx="3" formatCode="0.000">
                  <c:v>1.0389999999999999</c:v>
                </c:pt>
                <c:pt idx="4" formatCode="0.000">
                  <c:v>1.038</c:v>
                </c:pt>
                <c:pt idx="5" formatCode="0.000">
                  <c:v>1.044</c:v>
                </c:pt>
                <c:pt idx="6" formatCode="0.000">
                  <c:v>1.0509999999999999</c:v>
                </c:pt>
                <c:pt idx="7" formatCode="0.000">
                  <c:v>1.0469999999999999</c:v>
                </c:pt>
                <c:pt idx="8" formatCode="0.000">
                  <c:v>1.054</c:v>
                </c:pt>
                <c:pt idx="9" formatCode="0.000">
                  <c:v>1.0429999999999999</c:v>
                </c:pt>
                <c:pt idx="10" formatCode="0.000">
                  <c:v>1.048</c:v>
                </c:pt>
                <c:pt idx="11" formatCode="0.000">
                  <c:v>1.042</c:v>
                </c:pt>
                <c:pt idx="12" formatCode="General">
                  <c:v>1.0369999999999999</c:v>
                </c:pt>
              </c:numCache>
            </c:numRef>
          </c:val>
          <c:smooth val="0"/>
        </c:ser>
        <c:ser>
          <c:idx val="179"/>
          <c:order val="179"/>
          <c:tx>
            <c:strRef>
              <c:f>'CCG Data-antibstarpu'!$D$182</c:f>
              <c:strCache>
                <c:ptCount val="1"/>
                <c:pt idx="0">
                  <c:v>TAMESIDE AND GLOSSOP</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Data-antibstarpu'!$H$182:$T$182</c:f>
              <c:numCache>
                <c:formatCode>#,##0.000</c:formatCode>
                <c:ptCount val="13"/>
                <c:pt idx="0">
                  <c:v>1.1020000000000001</c:v>
                </c:pt>
                <c:pt idx="1">
                  <c:v>1.097</c:v>
                </c:pt>
                <c:pt idx="2" formatCode="0.000">
                  <c:v>1.101</c:v>
                </c:pt>
                <c:pt idx="3" formatCode="0.000">
                  <c:v>1.099</c:v>
                </c:pt>
                <c:pt idx="4" formatCode="0.000">
                  <c:v>1.105</c:v>
                </c:pt>
                <c:pt idx="5" formatCode="0.000">
                  <c:v>1.1120000000000001</c:v>
                </c:pt>
                <c:pt idx="6" formatCode="0.000">
                  <c:v>1.1080000000000001</c:v>
                </c:pt>
                <c:pt idx="7" formatCode="0.000">
                  <c:v>1.107</c:v>
                </c:pt>
                <c:pt idx="8" formatCode="0.000">
                  <c:v>1.1160000000000001</c:v>
                </c:pt>
                <c:pt idx="9" formatCode="0.000">
                  <c:v>1.119</c:v>
                </c:pt>
                <c:pt idx="10" formatCode="0.000">
                  <c:v>1.125</c:v>
                </c:pt>
                <c:pt idx="11" formatCode="0.000">
                  <c:v>1.1180000000000001</c:v>
                </c:pt>
                <c:pt idx="12" formatCode="General">
                  <c:v>1.109</c:v>
                </c:pt>
              </c:numCache>
            </c:numRef>
          </c:val>
          <c:smooth val="0"/>
        </c:ser>
        <c:ser>
          <c:idx val="180"/>
          <c:order val="180"/>
          <c:tx>
            <c:strRef>
              <c:f>'CCG Data-antibstarpu'!$D$183</c:f>
              <c:strCache>
                <c:ptCount val="1"/>
                <c:pt idx="0">
                  <c:v>TELFORD &amp; WREKIN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Data-antibstarpu'!$H$183:$T$183</c:f>
              <c:numCache>
                <c:formatCode>#,##0.000</c:formatCode>
                <c:ptCount val="13"/>
                <c:pt idx="0">
                  <c:v>1.073</c:v>
                </c:pt>
                <c:pt idx="1">
                  <c:v>1.069</c:v>
                </c:pt>
                <c:pt idx="2" formatCode="0.000">
                  <c:v>1.0649999999999999</c:v>
                </c:pt>
                <c:pt idx="3" formatCode="0.000">
                  <c:v>1.06</c:v>
                </c:pt>
                <c:pt idx="4" formatCode="0.000">
                  <c:v>1.06</c:v>
                </c:pt>
                <c:pt idx="5" formatCode="0.000">
                  <c:v>1.0660000000000001</c:v>
                </c:pt>
                <c:pt idx="6" formatCode="0.000">
                  <c:v>1.06</c:v>
                </c:pt>
                <c:pt idx="7" formatCode="0.000">
                  <c:v>1.0569999999999999</c:v>
                </c:pt>
                <c:pt idx="8" formatCode="0.000">
                  <c:v>1.0620000000000001</c:v>
                </c:pt>
                <c:pt idx="9" formatCode="0.000">
                  <c:v>1.054</c:v>
                </c:pt>
                <c:pt idx="10" formatCode="0.000">
                  <c:v>1.056</c:v>
                </c:pt>
                <c:pt idx="11" formatCode="0.000">
                  <c:v>1.042</c:v>
                </c:pt>
                <c:pt idx="12" formatCode="General">
                  <c:v>1.026</c:v>
                </c:pt>
              </c:numCache>
            </c:numRef>
          </c:val>
          <c:smooth val="0"/>
        </c:ser>
        <c:ser>
          <c:idx val="181"/>
          <c:order val="181"/>
          <c:tx>
            <c:strRef>
              <c:f>'CCG Data-antibstarpu'!$D$184</c:f>
              <c:strCache>
                <c:ptCount val="1"/>
                <c:pt idx="0">
                  <c:v>THANET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Data-antibstarpu'!$H$184:$T$184</c:f>
              <c:numCache>
                <c:formatCode>#,##0.000</c:formatCode>
                <c:ptCount val="13"/>
                <c:pt idx="0">
                  <c:v>1.145</c:v>
                </c:pt>
                <c:pt idx="1">
                  <c:v>1.145</c:v>
                </c:pt>
                <c:pt idx="2" formatCode="0.000">
                  <c:v>1.1459999999999999</c:v>
                </c:pt>
                <c:pt idx="3" formatCode="0.000">
                  <c:v>1.141</c:v>
                </c:pt>
                <c:pt idx="4" formatCode="0.000">
                  <c:v>1.133</c:v>
                </c:pt>
                <c:pt idx="5" formatCode="0.000">
                  <c:v>1.1359999999999999</c:v>
                </c:pt>
                <c:pt idx="6" formatCode="0.000">
                  <c:v>1.127</c:v>
                </c:pt>
                <c:pt idx="7" formatCode="0.000">
                  <c:v>1.1200000000000001</c:v>
                </c:pt>
                <c:pt idx="8" formatCode="0.000">
                  <c:v>1.125</c:v>
                </c:pt>
                <c:pt idx="9" formatCode="0.000">
                  <c:v>1.1259999999999999</c:v>
                </c:pt>
                <c:pt idx="10" formatCode="0.000">
                  <c:v>1.137</c:v>
                </c:pt>
                <c:pt idx="11" formatCode="0.000">
                  <c:v>1.127</c:v>
                </c:pt>
                <c:pt idx="12" formatCode="General">
                  <c:v>1.119</c:v>
                </c:pt>
              </c:numCache>
            </c:numRef>
          </c:val>
          <c:smooth val="0"/>
        </c:ser>
        <c:ser>
          <c:idx val="182"/>
          <c:order val="182"/>
          <c:tx>
            <c:strRef>
              <c:f>'CCG Data-antibstarpu'!$D$185</c:f>
              <c:strCache>
                <c:ptCount val="1"/>
                <c:pt idx="0">
                  <c:v>THURROCK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Data-antibstarpu'!$H$185:$T$185</c:f>
              <c:numCache>
                <c:formatCode>#,##0.000</c:formatCode>
                <c:ptCount val="13"/>
                <c:pt idx="0">
                  <c:v>1.135</c:v>
                </c:pt>
                <c:pt idx="1">
                  <c:v>1.1359999999999999</c:v>
                </c:pt>
                <c:pt idx="2" formatCode="0.000">
                  <c:v>1.1399999999999999</c:v>
                </c:pt>
                <c:pt idx="3" formatCode="0.000">
                  <c:v>1.141</c:v>
                </c:pt>
                <c:pt idx="4" formatCode="0.000">
                  <c:v>1.141</c:v>
                </c:pt>
                <c:pt idx="5" formatCode="0.000">
                  <c:v>1.1459999999999999</c:v>
                </c:pt>
                <c:pt idx="6" formatCode="0.000">
                  <c:v>1.135</c:v>
                </c:pt>
                <c:pt idx="7" formatCode="0.000">
                  <c:v>1.1279999999999999</c:v>
                </c:pt>
                <c:pt idx="8" formatCode="0.000">
                  <c:v>1.1279999999999999</c:v>
                </c:pt>
                <c:pt idx="9" formatCode="0.000">
                  <c:v>1.1379999999999999</c:v>
                </c:pt>
                <c:pt idx="10" formatCode="0.000">
                  <c:v>1.151</c:v>
                </c:pt>
                <c:pt idx="11" formatCode="0.000">
                  <c:v>1.1439999999999999</c:v>
                </c:pt>
                <c:pt idx="12" formatCode="General">
                  <c:v>1.1399999999999999</c:v>
                </c:pt>
              </c:numCache>
            </c:numRef>
          </c:val>
          <c:smooth val="0"/>
        </c:ser>
        <c:ser>
          <c:idx val="183"/>
          <c:order val="183"/>
          <c:tx>
            <c:strRef>
              <c:f>'CCG Data-antibstarpu'!$D$186</c:f>
              <c:strCache>
                <c:ptCount val="1"/>
                <c:pt idx="0">
                  <c:v>TOWER HAMLETS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Data-antibstarpu'!$H$186:$T$186</c:f>
              <c:numCache>
                <c:formatCode>#,##0.000</c:formatCode>
                <c:ptCount val="13"/>
                <c:pt idx="0">
                  <c:v>0.83299999999999996</c:v>
                </c:pt>
                <c:pt idx="1">
                  <c:v>0.83499999999999996</c:v>
                </c:pt>
                <c:pt idx="2" formatCode="0.000">
                  <c:v>0.83499999999999996</c:v>
                </c:pt>
                <c:pt idx="3" formatCode="0.000">
                  <c:v>0.83</c:v>
                </c:pt>
                <c:pt idx="4" formatCode="0.000">
                  <c:v>0.83099999999999996</c:v>
                </c:pt>
                <c:pt idx="5" formatCode="0.000">
                  <c:v>0.83699999999999997</c:v>
                </c:pt>
                <c:pt idx="6" formatCode="0.000">
                  <c:v>0.83899999999999997</c:v>
                </c:pt>
                <c:pt idx="7" formatCode="0.000">
                  <c:v>0.84399999999999997</c:v>
                </c:pt>
                <c:pt idx="8" formatCode="0.000">
                  <c:v>0.85099999999999998</c:v>
                </c:pt>
                <c:pt idx="9" formatCode="0.000">
                  <c:v>0.85</c:v>
                </c:pt>
                <c:pt idx="10" formatCode="0.000">
                  <c:v>0.85899999999999999</c:v>
                </c:pt>
                <c:pt idx="11" formatCode="0.000">
                  <c:v>0.85499999999999998</c:v>
                </c:pt>
                <c:pt idx="12" formatCode="General">
                  <c:v>0.84399999999999997</c:v>
                </c:pt>
              </c:numCache>
            </c:numRef>
          </c:val>
          <c:smooth val="0"/>
        </c:ser>
        <c:ser>
          <c:idx val="184"/>
          <c:order val="184"/>
          <c:tx>
            <c:strRef>
              <c:f>'CCG Data-antibstarpu'!$D$187</c:f>
              <c:strCache>
                <c:ptCount val="1"/>
                <c:pt idx="0">
                  <c:v>TRAFFORD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Data-antibstarpu'!$H$187:$T$187</c:f>
              <c:numCache>
                <c:formatCode>#,##0.000</c:formatCode>
                <c:ptCount val="13"/>
                <c:pt idx="0">
                  <c:v>1.101</c:v>
                </c:pt>
                <c:pt idx="1">
                  <c:v>1.099</c:v>
                </c:pt>
                <c:pt idx="2" formatCode="0.000">
                  <c:v>1.099</c:v>
                </c:pt>
                <c:pt idx="3" formatCode="0.000">
                  <c:v>1.1000000000000001</c:v>
                </c:pt>
                <c:pt idx="4" formatCode="0.000">
                  <c:v>1.097</c:v>
                </c:pt>
                <c:pt idx="5" formatCode="0.000">
                  <c:v>1.1020000000000001</c:v>
                </c:pt>
                <c:pt idx="6" formatCode="0.000">
                  <c:v>1.0940000000000001</c:v>
                </c:pt>
                <c:pt idx="7" formatCode="0.000">
                  <c:v>1.095</c:v>
                </c:pt>
                <c:pt idx="8" formatCode="0.000">
                  <c:v>1.0940000000000001</c:v>
                </c:pt>
                <c:pt idx="9" formatCode="0.000">
                  <c:v>1.0920000000000001</c:v>
                </c:pt>
                <c:pt idx="10" formatCode="0.000">
                  <c:v>1.1020000000000001</c:v>
                </c:pt>
                <c:pt idx="11" formatCode="0.000">
                  <c:v>1.097</c:v>
                </c:pt>
                <c:pt idx="12" formatCode="General">
                  <c:v>1.0920000000000001</c:v>
                </c:pt>
              </c:numCache>
            </c:numRef>
          </c:val>
          <c:smooth val="0"/>
        </c:ser>
        <c:ser>
          <c:idx val="185"/>
          <c:order val="185"/>
          <c:tx>
            <c:strRef>
              <c:f>'CCG Data-antibstarpu'!$D$188</c:f>
              <c:strCache>
                <c:ptCount val="1"/>
                <c:pt idx="0">
                  <c:v>VALE OF YORK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Data-antibstarpu'!$H$188:$T$188</c:f>
              <c:numCache>
                <c:formatCode>#,##0.000</c:formatCode>
                <c:ptCount val="13"/>
                <c:pt idx="0">
                  <c:v>0.94399999999999995</c:v>
                </c:pt>
                <c:pt idx="1">
                  <c:v>0.94499999999999995</c:v>
                </c:pt>
                <c:pt idx="2" formatCode="0.000">
                  <c:v>0.94599999999999995</c:v>
                </c:pt>
                <c:pt idx="3" formatCode="0.000">
                  <c:v>0.94699999999999995</c:v>
                </c:pt>
                <c:pt idx="4" formatCode="0.000">
                  <c:v>0.94799999999999995</c:v>
                </c:pt>
                <c:pt idx="5" formatCode="0.000">
                  <c:v>0.95399999999999996</c:v>
                </c:pt>
                <c:pt idx="6" formatCode="0.000">
                  <c:v>0.95799999999999996</c:v>
                </c:pt>
                <c:pt idx="7" formatCode="0.000">
                  <c:v>0.95699999999999996</c:v>
                </c:pt>
                <c:pt idx="8" formatCode="0.000">
                  <c:v>0.96</c:v>
                </c:pt>
                <c:pt idx="9" formatCode="0.000">
                  <c:v>0.96399999999999997</c:v>
                </c:pt>
                <c:pt idx="10" formatCode="0.000">
                  <c:v>0.97</c:v>
                </c:pt>
                <c:pt idx="11" formatCode="0.000">
                  <c:v>0.96199999999999997</c:v>
                </c:pt>
                <c:pt idx="12" formatCode="General">
                  <c:v>0.95299999999999996</c:v>
                </c:pt>
              </c:numCache>
            </c:numRef>
          </c:val>
          <c:smooth val="0"/>
        </c:ser>
        <c:ser>
          <c:idx val="186"/>
          <c:order val="186"/>
          <c:tx>
            <c:strRef>
              <c:f>'CCG Data-antibstarpu'!$D$189</c:f>
              <c:strCache>
                <c:ptCount val="1"/>
                <c:pt idx="0">
                  <c:v>VALE ROYAL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Data-antibstarpu'!$H$189:$T$189</c:f>
              <c:numCache>
                <c:formatCode>#,##0.000</c:formatCode>
                <c:ptCount val="13"/>
                <c:pt idx="0">
                  <c:v>1.0960000000000001</c:v>
                </c:pt>
                <c:pt idx="1">
                  <c:v>1.0940000000000001</c:v>
                </c:pt>
                <c:pt idx="2" formatCode="0.000">
                  <c:v>1.0980000000000001</c:v>
                </c:pt>
                <c:pt idx="3" formatCode="0.000">
                  <c:v>1.0920000000000001</c:v>
                </c:pt>
                <c:pt idx="4" formatCode="0.000">
                  <c:v>1.0880000000000001</c:v>
                </c:pt>
                <c:pt idx="5" formatCode="0.000">
                  <c:v>1.091</c:v>
                </c:pt>
                <c:pt idx="6" formatCode="0.000">
                  <c:v>1.085</c:v>
                </c:pt>
                <c:pt idx="7" formatCode="0.000">
                  <c:v>1.085</c:v>
                </c:pt>
                <c:pt idx="8" formatCode="0.000">
                  <c:v>1.091</c:v>
                </c:pt>
                <c:pt idx="9" formatCode="0.000">
                  <c:v>1.083</c:v>
                </c:pt>
                <c:pt idx="10" formatCode="0.000">
                  <c:v>1.089</c:v>
                </c:pt>
                <c:pt idx="11" formatCode="0.000">
                  <c:v>1.075</c:v>
                </c:pt>
                <c:pt idx="12" formatCode="General">
                  <c:v>1.05</c:v>
                </c:pt>
              </c:numCache>
            </c:numRef>
          </c:val>
          <c:smooth val="0"/>
        </c:ser>
        <c:ser>
          <c:idx val="187"/>
          <c:order val="187"/>
          <c:tx>
            <c:strRef>
              <c:f>'CCG Data-antibstarpu'!$D$190</c:f>
              <c:strCache>
                <c:ptCount val="1"/>
                <c:pt idx="0">
                  <c:v>WAKEFIELD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Data-antibstarpu'!$H$190:$T$190</c:f>
              <c:numCache>
                <c:formatCode>#,##0.000</c:formatCode>
                <c:ptCount val="13"/>
                <c:pt idx="0">
                  <c:v>1.2110000000000001</c:v>
                </c:pt>
                <c:pt idx="1">
                  <c:v>1.206</c:v>
                </c:pt>
                <c:pt idx="2" formatCode="0.000">
                  <c:v>1.202</c:v>
                </c:pt>
                <c:pt idx="3" formatCode="0.000">
                  <c:v>1.196</c:v>
                </c:pt>
                <c:pt idx="4" formatCode="0.000">
                  <c:v>1.1910000000000001</c:v>
                </c:pt>
                <c:pt idx="5" formatCode="0.000">
                  <c:v>1.1950000000000001</c:v>
                </c:pt>
                <c:pt idx="6" formatCode="0.000">
                  <c:v>1.1870000000000001</c:v>
                </c:pt>
                <c:pt idx="7" formatCode="0.000">
                  <c:v>1.1839999999999999</c:v>
                </c:pt>
                <c:pt idx="8" formatCode="0.000">
                  <c:v>1.1919999999999999</c:v>
                </c:pt>
                <c:pt idx="9" formatCode="0.000">
                  <c:v>1.194</c:v>
                </c:pt>
                <c:pt idx="10" formatCode="0.000">
                  <c:v>1.2010000000000001</c:v>
                </c:pt>
                <c:pt idx="11" formatCode="0.000">
                  <c:v>1.1950000000000001</c:v>
                </c:pt>
                <c:pt idx="12" formatCode="General">
                  <c:v>1.181</c:v>
                </c:pt>
              </c:numCache>
            </c:numRef>
          </c:val>
          <c:smooth val="0"/>
        </c:ser>
        <c:ser>
          <c:idx val="188"/>
          <c:order val="188"/>
          <c:tx>
            <c:strRef>
              <c:f>'CCG Data-antibstarpu'!$D$191</c:f>
              <c:strCache>
                <c:ptCount val="1"/>
                <c:pt idx="0">
                  <c:v>WALSALL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Data-antibstarpu'!$H$191:$T$191</c:f>
              <c:numCache>
                <c:formatCode>#,##0.000</c:formatCode>
                <c:ptCount val="13"/>
                <c:pt idx="0">
                  <c:v>1.208</c:v>
                </c:pt>
                <c:pt idx="1">
                  <c:v>1.2030000000000001</c:v>
                </c:pt>
                <c:pt idx="2" formatCode="0.000">
                  <c:v>1.202</c:v>
                </c:pt>
                <c:pt idx="3" formatCode="0.000">
                  <c:v>1.196</c:v>
                </c:pt>
                <c:pt idx="4" formatCode="0.000">
                  <c:v>1.1930000000000001</c:v>
                </c:pt>
                <c:pt idx="5" formatCode="0.000">
                  <c:v>1.2</c:v>
                </c:pt>
                <c:pt idx="6" formatCode="0.000">
                  <c:v>1.198</c:v>
                </c:pt>
                <c:pt idx="7" formatCode="0.000">
                  <c:v>1.198</c:v>
                </c:pt>
                <c:pt idx="8" formatCode="0.000">
                  <c:v>1.21</c:v>
                </c:pt>
                <c:pt idx="9" formatCode="0.000">
                  <c:v>1.216</c:v>
                </c:pt>
                <c:pt idx="10" formatCode="0.000">
                  <c:v>1.224</c:v>
                </c:pt>
                <c:pt idx="11" formatCode="0.000">
                  <c:v>1.222</c:v>
                </c:pt>
                <c:pt idx="12" formatCode="General">
                  <c:v>1.2210000000000001</c:v>
                </c:pt>
              </c:numCache>
            </c:numRef>
          </c:val>
          <c:smooth val="0"/>
        </c:ser>
        <c:ser>
          <c:idx val="189"/>
          <c:order val="189"/>
          <c:tx>
            <c:strRef>
              <c:f>'CCG Data-antibstarpu'!$D$192</c:f>
              <c:strCache>
                <c:ptCount val="1"/>
                <c:pt idx="0">
                  <c:v>WALTHAM FOREST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Data-antibstarpu'!$H$192:$T$192</c:f>
              <c:numCache>
                <c:formatCode>#,##0.000</c:formatCode>
                <c:ptCount val="13"/>
                <c:pt idx="0">
                  <c:v>0.94299999999999995</c:v>
                </c:pt>
                <c:pt idx="1">
                  <c:v>0.94299999999999995</c:v>
                </c:pt>
                <c:pt idx="2" formatCode="0.000">
                  <c:v>0.94</c:v>
                </c:pt>
                <c:pt idx="3" formatCode="0.000">
                  <c:v>0.93400000000000005</c:v>
                </c:pt>
                <c:pt idx="4" formatCode="0.000">
                  <c:v>0.93300000000000005</c:v>
                </c:pt>
                <c:pt idx="5" formatCode="0.000">
                  <c:v>0.93500000000000005</c:v>
                </c:pt>
                <c:pt idx="6" formatCode="0.000">
                  <c:v>0.92700000000000005</c:v>
                </c:pt>
                <c:pt idx="7" formatCode="0.000">
                  <c:v>0.92200000000000004</c:v>
                </c:pt>
                <c:pt idx="8" formatCode="0.000">
                  <c:v>0.92400000000000004</c:v>
                </c:pt>
                <c:pt idx="9" formatCode="0.000">
                  <c:v>0.92300000000000004</c:v>
                </c:pt>
                <c:pt idx="10" formatCode="0.000">
                  <c:v>0.93100000000000005</c:v>
                </c:pt>
                <c:pt idx="11" formatCode="0.000">
                  <c:v>0.92200000000000004</c:v>
                </c:pt>
                <c:pt idx="12" formatCode="General">
                  <c:v>0.91100000000000003</c:v>
                </c:pt>
              </c:numCache>
            </c:numRef>
          </c:val>
          <c:smooth val="0"/>
        </c:ser>
        <c:ser>
          <c:idx val="190"/>
          <c:order val="190"/>
          <c:tx>
            <c:strRef>
              <c:f>'CCG Data-antibstarpu'!$D$193</c:f>
              <c:strCache>
                <c:ptCount val="1"/>
                <c:pt idx="0">
                  <c:v>WANDSWORTH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Data-antibstarpu'!$H$193:$T$193</c:f>
              <c:numCache>
                <c:formatCode>#,##0.000</c:formatCode>
                <c:ptCount val="13"/>
                <c:pt idx="0">
                  <c:v>0.88600000000000001</c:v>
                </c:pt>
                <c:pt idx="1">
                  <c:v>0.88600000000000001</c:v>
                </c:pt>
                <c:pt idx="2" formatCode="0.000">
                  <c:v>0.88100000000000001</c:v>
                </c:pt>
                <c:pt idx="3" formatCode="0.000">
                  <c:v>0.873</c:v>
                </c:pt>
                <c:pt idx="4" formatCode="0.000">
                  <c:v>0.871</c:v>
                </c:pt>
                <c:pt idx="5" formatCode="0.000">
                  <c:v>0.876</c:v>
                </c:pt>
                <c:pt idx="6" formatCode="0.000">
                  <c:v>0.87</c:v>
                </c:pt>
                <c:pt idx="7" formatCode="0.000">
                  <c:v>0.86399999999999999</c:v>
                </c:pt>
                <c:pt idx="8" formatCode="0.000">
                  <c:v>0.86699999999999999</c:v>
                </c:pt>
                <c:pt idx="9" formatCode="0.000">
                  <c:v>0.872</c:v>
                </c:pt>
                <c:pt idx="10" formatCode="0.000">
                  <c:v>0.878</c:v>
                </c:pt>
                <c:pt idx="11" formatCode="0.000">
                  <c:v>0.86899999999999999</c:v>
                </c:pt>
                <c:pt idx="12" formatCode="General">
                  <c:v>0.86099999999999999</c:v>
                </c:pt>
              </c:numCache>
            </c:numRef>
          </c:val>
          <c:smooth val="0"/>
        </c:ser>
        <c:ser>
          <c:idx val="191"/>
          <c:order val="191"/>
          <c:tx>
            <c:strRef>
              <c:f>'CCG Data-antibstarpu'!$D$194</c:f>
              <c:strCache>
                <c:ptCount val="1"/>
                <c:pt idx="0">
                  <c:v>WARRINGTON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Data-antibstarpu'!$H$194:$T$194</c:f>
              <c:numCache>
                <c:formatCode>#,##0.000</c:formatCode>
                <c:ptCount val="13"/>
                <c:pt idx="0">
                  <c:v>1.135</c:v>
                </c:pt>
                <c:pt idx="1">
                  <c:v>1.135</c:v>
                </c:pt>
                <c:pt idx="2" formatCode="0.000">
                  <c:v>1.1339999999999999</c:v>
                </c:pt>
                <c:pt idx="3" formatCode="0.000">
                  <c:v>1.1279999999999999</c:v>
                </c:pt>
                <c:pt idx="4" formatCode="0.000">
                  <c:v>1.123</c:v>
                </c:pt>
                <c:pt idx="5" formatCode="0.000">
                  <c:v>1.129</c:v>
                </c:pt>
                <c:pt idx="6" formatCode="0.000">
                  <c:v>1.1240000000000001</c:v>
                </c:pt>
                <c:pt idx="7" formatCode="0.000">
                  <c:v>1.123</c:v>
                </c:pt>
                <c:pt idx="8" formatCode="0.000">
                  <c:v>1.135</c:v>
                </c:pt>
                <c:pt idx="9" formatCode="0.000">
                  <c:v>1.129</c:v>
                </c:pt>
                <c:pt idx="10" formatCode="0.000">
                  <c:v>1.1319999999999999</c:v>
                </c:pt>
                <c:pt idx="11" formatCode="0.000">
                  <c:v>1.121</c:v>
                </c:pt>
                <c:pt idx="12" formatCode="General">
                  <c:v>1.103</c:v>
                </c:pt>
              </c:numCache>
            </c:numRef>
          </c:val>
          <c:smooth val="0"/>
        </c:ser>
        <c:ser>
          <c:idx val="192"/>
          <c:order val="192"/>
          <c:tx>
            <c:strRef>
              <c:f>'CCG Data-antibstarpu'!$D$195</c:f>
              <c:strCache>
                <c:ptCount val="1"/>
                <c:pt idx="0">
                  <c:v>WARWICKSHIRE NORTH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Data-antibstarpu'!$H$195:$T$195</c:f>
              <c:numCache>
                <c:formatCode>#,##0.000</c:formatCode>
                <c:ptCount val="13"/>
                <c:pt idx="0">
                  <c:v>1.153</c:v>
                </c:pt>
                <c:pt idx="1">
                  <c:v>1.1539999999999999</c:v>
                </c:pt>
                <c:pt idx="2" formatCode="0.000">
                  <c:v>1.1539999999999999</c:v>
                </c:pt>
                <c:pt idx="3" formatCode="0.000">
                  <c:v>1.149</c:v>
                </c:pt>
                <c:pt idx="4" formatCode="0.000">
                  <c:v>1.1439999999999999</c:v>
                </c:pt>
                <c:pt idx="5" formatCode="0.000">
                  <c:v>1.1479999999999999</c:v>
                </c:pt>
                <c:pt idx="6" formatCode="0.000">
                  <c:v>1.141</c:v>
                </c:pt>
                <c:pt idx="7" formatCode="0.000">
                  <c:v>1.133</c:v>
                </c:pt>
                <c:pt idx="8" formatCode="0.000">
                  <c:v>1.139</c:v>
                </c:pt>
                <c:pt idx="9" formatCode="0.000">
                  <c:v>1.1419999999999999</c:v>
                </c:pt>
                <c:pt idx="10" formatCode="0.000">
                  <c:v>1.153</c:v>
                </c:pt>
                <c:pt idx="11" formatCode="0.000">
                  <c:v>1.143</c:v>
                </c:pt>
                <c:pt idx="12" formatCode="General">
                  <c:v>1.137</c:v>
                </c:pt>
              </c:numCache>
            </c:numRef>
          </c:val>
          <c:smooth val="0"/>
        </c:ser>
        <c:ser>
          <c:idx val="193"/>
          <c:order val="193"/>
          <c:tx>
            <c:strRef>
              <c:f>'CCG Data-antibstarpu'!$D$196</c:f>
              <c:strCache>
                <c:ptCount val="1"/>
                <c:pt idx="0">
                  <c:v>WEST CHESHIRE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Data-antibstarpu'!$H$196:$T$196</c:f>
              <c:numCache>
                <c:formatCode>#,##0.000</c:formatCode>
                <c:ptCount val="13"/>
                <c:pt idx="0">
                  <c:v>1.04</c:v>
                </c:pt>
                <c:pt idx="1">
                  <c:v>1.038</c:v>
                </c:pt>
                <c:pt idx="2" formatCode="0.000">
                  <c:v>1.038</c:v>
                </c:pt>
                <c:pt idx="3" formatCode="0.000">
                  <c:v>1.0349999999999999</c:v>
                </c:pt>
                <c:pt idx="4" formatCode="0.000">
                  <c:v>1.034</c:v>
                </c:pt>
                <c:pt idx="5" formatCode="0.000">
                  <c:v>1.04</c:v>
                </c:pt>
                <c:pt idx="6" formatCode="0.000">
                  <c:v>1.04</c:v>
                </c:pt>
                <c:pt idx="7" formatCode="0.000">
                  <c:v>1.038</c:v>
                </c:pt>
                <c:pt idx="8" formatCode="0.000">
                  <c:v>1.0449999999999999</c:v>
                </c:pt>
                <c:pt idx="9" formatCode="0.000">
                  <c:v>1.0489999999999999</c:v>
                </c:pt>
                <c:pt idx="10" formatCode="0.000">
                  <c:v>1.0549999999999999</c:v>
                </c:pt>
                <c:pt idx="11" formatCode="0.000">
                  <c:v>1.0469999999999999</c:v>
                </c:pt>
                <c:pt idx="12" formatCode="General">
                  <c:v>1.0369999999999999</c:v>
                </c:pt>
              </c:numCache>
            </c:numRef>
          </c:val>
          <c:smooth val="0"/>
        </c:ser>
        <c:ser>
          <c:idx val="194"/>
          <c:order val="194"/>
          <c:tx>
            <c:strRef>
              <c:f>'CCG Data-antibstarpu'!$D$197</c:f>
              <c:strCache>
                <c:ptCount val="1"/>
                <c:pt idx="0">
                  <c:v>WEST ESSEX</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Data-antibstarpu'!$H$197:$T$197</c:f>
              <c:numCache>
                <c:formatCode>#,##0.000</c:formatCode>
                <c:ptCount val="13"/>
                <c:pt idx="0">
                  <c:v>1.161</c:v>
                </c:pt>
                <c:pt idx="1">
                  <c:v>1.167</c:v>
                </c:pt>
                <c:pt idx="2" formatCode="0.000">
                  <c:v>1.17</c:v>
                </c:pt>
                <c:pt idx="3" formatCode="0.000">
                  <c:v>1.1679999999999999</c:v>
                </c:pt>
                <c:pt idx="4" formatCode="0.000">
                  <c:v>1.17</c:v>
                </c:pt>
                <c:pt idx="5" formatCode="0.000">
                  <c:v>1.1759999999999999</c:v>
                </c:pt>
                <c:pt idx="6" formatCode="0.000">
                  <c:v>1.1719999999999999</c:v>
                </c:pt>
                <c:pt idx="7" formatCode="0.000">
                  <c:v>1.1719999999999999</c:v>
                </c:pt>
                <c:pt idx="8" formatCode="0.000">
                  <c:v>1.1759999999999999</c:v>
                </c:pt>
                <c:pt idx="9" formatCode="0.000">
                  <c:v>1.18</c:v>
                </c:pt>
                <c:pt idx="10" formatCode="0.000">
                  <c:v>1.1919999999999999</c:v>
                </c:pt>
                <c:pt idx="11" formatCode="0.000">
                  <c:v>1.1819999999999999</c:v>
                </c:pt>
                <c:pt idx="12" formatCode="General">
                  <c:v>1.17</c:v>
                </c:pt>
              </c:numCache>
            </c:numRef>
          </c:val>
          <c:smooth val="0"/>
        </c:ser>
        <c:ser>
          <c:idx val="195"/>
          <c:order val="195"/>
          <c:tx>
            <c:strRef>
              <c:f>'CCG Data-antibstarpu'!$D$198</c:f>
              <c:strCache>
                <c:ptCount val="1"/>
                <c:pt idx="0">
                  <c:v>WEST HAMPSHIRE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Data-antibstarpu'!$H$198:$T$198</c:f>
              <c:numCache>
                <c:formatCode>#,##0.000</c:formatCode>
                <c:ptCount val="13"/>
                <c:pt idx="0">
                  <c:v>0.98</c:v>
                </c:pt>
                <c:pt idx="1">
                  <c:v>0.98299999999999998</c:v>
                </c:pt>
                <c:pt idx="2" formatCode="0.000">
                  <c:v>0.98199999999999998</c:v>
                </c:pt>
                <c:pt idx="3" formatCode="0.000">
                  <c:v>0.97799999999999998</c:v>
                </c:pt>
                <c:pt idx="4" formatCode="0.000">
                  <c:v>0.97599999999999998</c:v>
                </c:pt>
                <c:pt idx="5" formatCode="0.000">
                  <c:v>0.97699999999999998</c:v>
                </c:pt>
                <c:pt idx="6" formatCode="0.000">
                  <c:v>0.97199999999999998</c:v>
                </c:pt>
                <c:pt idx="7" formatCode="0.000">
                  <c:v>0.97</c:v>
                </c:pt>
                <c:pt idx="8" formatCode="0.000">
                  <c:v>0.97699999999999998</c:v>
                </c:pt>
                <c:pt idx="9" formatCode="0.000">
                  <c:v>0.97399999999999998</c:v>
                </c:pt>
                <c:pt idx="10" formatCode="0.000">
                  <c:v>0.98</c:v>
                </c:pt>
                <c:pt idx="11" formatCode="0.000">
                  <c:v>0.97299999999999998</c:v>
                </c:pt>
                <c:pt idx="12" formatCode="General">
                  <c:v>0.96299999999999997</c:v>
                </c:pt>
              </c:numCache>
            </c:numRef>
          </c:val>
          <c:smooth val="0"/>
        </c:ser>
        <c:ser>
          <c:idx val="196"/>
          <c:order val="196"/>
          <c:tx>
            <c:strRef>
              <c:f>'CCG Data-antibstarpu'!$D$199</c:f>
              <c:strCache>
                <c:ptCount val="1"/>
                <c:pt idx="0">
                  <c:v>WEST KENT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Data-antibstarpu'!$H$199:$T$199</c:f>
              <c:numCache>
                <c:formatCode>#,##0.000</c:formatCode>
                <c:ptCount val="13"/>
                <c:pt idx="0">
                  <c:v>1.121</c:v>
                </c:pt>
                <c:pt idx="1">
                  <c:v>1.121</c:v>
                </c:pt>
                <c:pt idx="2" formatCode="0.000">
                  <c:v>1.1240000000000001</c:v>
                </c:pt>
                <c:pt idx="3" formatCode="0.000">
                  <c:v>1.1200000000000001</c:v>
                </c:pt>
                <c:pt idx="4" formatCode="0.000">
                  <c:v>1.1180000000000001</c:v>
                </c:pt>
                <c:pt idx="5" formatCode="0.000">
                  <c:v>1.1220000000000001</c:v>
                </c:pt>
                <c:pt idx="6" formatCode="0.000">
                  <c:v>1.1180000000000001</c:v>
                </c:pt>
                <c:pt idx="7" formatCode="0.000">
                  <c:v>1.113</c:v>
                </c:pt>
                <c:pt idx="8" formatCode="0.000">
                  <c:v>1.1160000000000001</c:v>
                </c:pt>
                <c:pt idx="9" formatCode="0.000">
                  <c:v>1.1180000000000001</c:v>
                </c:pt>
                <c:pt idx="10" formatCode="0.000">
                  <c:v>1.1259999999999999</c:v>
                </c:pt>
                <c:pt idx="11" formatCode="0.000">
                  <c:v>1.117</c:v>
                </c:pt>
                <c:pt idx="12" formatCode="General">
                  <c:v>1.109</c:v>
                </c:pt>
              </c:numCache>
            </c:numRef>
          </c:val>
          <c:smooth val="0"/>
        </c:ser>
        <c:ser>
          <c:idx val="197"/>
          <c:order val="197"/>
          <c:tx>
            <c:strRef>
              <c:f>'CCG Data-antibstarpu'!$D$200</c:f>
              <c:strCache>
                <c:ptCount val="1"/>
                <c:pt idx="0">
                  <c:v>WEST LANCASHIRE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Data-antibstarpu'!$H$200:$T$200</c:f>
              <c:numCache>
                <c:formatCode>#,##0.000</c:formatCode>
                <c:ptCount val="13"/>
                <c:pt idx="0">
                  <c:v>1.115</c:v>
                </c:pt>
                <c:pt idx="1">
                  <c:v>1.113</c:v>
                </c:pt>
                <c:pt idx="2" formatCode="0.000">
                  <c:v>1.1100000000000001</c:v>
                </c:pt>
                <c:pt idx="3" formatCode="0.000">
                  <c:v>1.1040000000000001</c:v>
                </c:pt>
                <c:pt idx="4" formatCode="0.000">
                  <c:v>1.0980000000000001</c:v>
                </c:pt>
                <c:pt idx="5" formatCode="0.000">
                  <c:v>1.1020000000000001</c:v>
                </c:pt>
                <c:pt idx="6" formatCode="0.000">
                  <c:v>1.0960000000000001</c:v>
                </c:pt>
                <c:pt idx="7" formatCode="0.000">
                  <c:v>1.0940000000000001</c:v>
                </c:pt>
                <c:pt idx="8" formatCode="0.000">
                  <c:v>1.0920000000000001</c:v>
                </c:pt>
                <c:pt idx="9" formatCode="0.000">
                  <c:v>1.0820000000000001</c:v>
                </c:pt>
                <c:pt idx="10" formatCode="0.000">
                  <c:v>1.085</c:v>
                </c:pt>
                <c:pt idx="11" formatCode="0.000">
                  <c:v>1.0760000000000001</c:v>
                </c:pt>
                <c:pt idx="12" formatCode="General">
                  <c:v>1.0660000000000001</c:v>
                </c:pt>
              </c:numCache>
            </c:numRef>
          </c:val>
          <c:smooth val="0"/>
        </c:ser>
        <c:ser>
          <c:idx val="198"/>
          <c:order val="198"/>
          <c:tx>
            <c:strRef>
              <c:f>'CCG Data-antibstarpu'!$D$201</c:f>
              <c:strCache>
                <c:ptCount val="1"/>
                <c:pt idx="0">
                  <c:v>WEST LEICESTERSHIRE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Data-antibstarpu'!$H$201:$T$201</c:f>
              <c:numCache>
                <c:formatCode>#,##0.000</c:formatCode>
                <c:ptCount val="13"/>
                <c:pt idx="0">
                  <c:v>1.028</c:v>
                </c:pt>
                <c:pt idx="1">
                  <c:v>1.03</c:v>
                </c:pt>
                <c:pt idx="2" formatCode="0.000">
                  <c:v>1.0309999999999999</c:v>
                </c:pt>
                <c:pt idx="3" formatCode="0.000">
                  <c:v>1.0269999999999999</c:v>
                </c:pt>
                <c:pt idx="4" formatCode="0.000">
                  <c:v>1.028</c:v>
                </c:pt>
                <c:pt idx="5" formatCode="0.000">
                  <c:v>1.036</c:v>
                </c:pt>
                <c:pt idx="6" formatCode="0.000">
                  <c:v>1.0369999999999999</c:v>
                </c:pt>
                <c:pt idx="7" formatCode="0.000">
                  <c:v>1.0349999999999999</c:v>
                </c:pt>
                <c:pt idx="8" formatCode="0.000">
                  <c:v>1.0429999999999999</c:v>
                </c:pt>
                <c:pt idx="9" formatCode="0.000">
                  <c:v>1.0389999999999999</c:v>
                </c:pt>
                <c:pt idx="10" formatCode="0.000">
                  <c:v>1.0449999999999999</c:v>
                </c:pt>
                <c:pt idx="11" formatCode="0.000">
                  <c:v>1.038</c:v>
                </c:pt>
                <c:pt idx="12" formatCode="General">
                  <c:v>1.032</c:v>
                </c:pt>
              </c:numCache>
            </c:numRef>
          </c:val>
          <c:smooth val="0"/>
        </c:ser>
        <c:ser>
          <c:idx val="199"/>
          <c:order val="199"/>
          <c:tx>
            <c:strRef>
              <c:f>'CCG Data-antibstarpu'!$D$202</c:f>
              <c:strCache>
                <c:ptCount val="1"/>
                <c:pt idx="0">
                  <c:v>WEST LONDON (K&amp;C &amp; QPP)</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Data-antibstarpu'!$H$202:$T$202</c:f>
              <c:numCache>
                <c:formatCode>#,##0.000</c:formatCode>
                <c:ptCount val="13"/>
                <c:pt idx="0">
                  <c:v>0.69399999999999995</c:v>
                </c:pt>
                <c:pt idx="1">
                  <c:v>0.69599999999999995</c:v>
                </c:pt>
                <c:pt idx="2" formatCode="0.000">
                  <c:v>0.69699999999999995</c:v>
                </c:pt>
                <c:pt idx="3" formatCode="0.000">
                  <c:v>0.69899999999999995</c:v>
                </c:pt>
                <c:pt idx="4" formatCode="0.000">
                  <c:v>0.7</c:v>
                </c:pt>
                <c:pt idx="5" formatCode="0.000">
                  <c:v>0.70299999999999996</c:v>
                </c:pt>
                <c:pt idx="6" formatCode="0.000">
                  <c:v>0.70599999999999996</c:v>
                </c:pt>
                <c:pt idx="7" formatCode="0.000">
                  <c:v>0.7</c:v>
                </c:pt>
                <c:pt idx="8" formatCode="0.000">
                  <c:v>0.70099999999999996</c:v>
                </c:pt>
                <c:pt idx="9" formatCode="0.000">
                  <c:v>0.70699999999999996</c:v>
                </c:pt>
                <c:pt idx="10" formatCode="0.000">
                  <c:v>0.71299999999999997</c:v>
                </c:pt>
                <c:pt idx="11" formatCode="0.000">
                  <c:v>0.70599999999999996</c:v>
                </c:pt>
                <c:pt idx="12" formatCode="General">
                  <c:v>0.69299999999999995</c:v>
                </c:pt>
              </c:numCache>
            </c:numRef>
          </c:val>
          <c:smooth val="0"/>
        </c:ser>
        <c:ser>
          <c:idx val="200"/>
          <c:order val="200"/>
          <c:tx>
            <c:strRef>
              <c:f>'CCG Data-antibstarpu'!$D$203</c:f>
              <c:strCache>
                <c:ptCount val="1"/>
                <c:pt idx="0">
                  <c:v>WEST NORFOLK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Data-antibstarpu'!$H$203:$T$203</c:f>
              <c:numCache>
                <c:formatCode>#,##0.000</c:formatCode>
                <c:ptCount val="13"/>
                <c:pt idx="0">
                  <c:v>1.179</c:v>
                </c:pt>
                <c:pt idx="1">
                  <c:v>1.1819999999999999</c:v>
                </c:pt>
                <c:pt idx="2" formatCode="0.000">
                  <c:v>1.181</c:v>
                </c:pt>
                <c:pt idx="3" formatCode="0.000">
                  <c:v>1.181</c:v>
                </c:pt>
                <c:pt idx="4" formatCode="0.000">
                  <c:v>1.181</c:v>
                </c:pt>
                <c:pt idx="5" formatCode="0.000">
                  <c:v>1.1859999999999999</c:v>
                </c:pt>
                <c:pt idx="6" formatCode="0.000">
                  <c:v>1.1859999999999999</c:v>
                </c:pt>
                <c:pt idx="7" formatCode="0.000">
                  <c:v>1.18</c:v>
                </c:pt>
                <c:pt idx="8" formatCode="0.000">
                  <c:v>1.1910000000000001</c:v>
                </c:pt>
                <c:pt idx="9" formatCode="0.000">
                  <c:v>1.196</c:v>
                </c:pt>
                <c:pt idx="10" formatCode="0.000">
                  <c:v>1.2050000000000001</c:v>
                </c:pt>
                <c:pt idx="11" formatCode="0.000">
                  <c:v>1.2030000000000001</c:v>
                </c:pt>
                <c:pt idx="12" formatCode="General">
                  <c:v>1.194</c:v>
                </c:pt>
              </c:numCache>
            </c:numRef>
          </c:val>
          <c:smooth val="0"/>
        </c:ser>
        <c:ser>
          <c:idx val="201"/>
          <c:order val="201"/>
          <c:tx>
            <c:strRef>
              <c:f>'CCG Data-antibstarpu'!$D$204</c:f>
              <c:strCache>
                <c:ptCount val="1"/>
                <c:pt idx="0">
                  <c:v>WEST SUFFOLK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Data-antibstarpu'!$H$204:$T$204</c:f>
              <c:numCache>
                <c:formatCode>#,##0.000</c:formatCode>
                <c:ptCount val="13"/>
                <c:pt idx="0">
                  <c:v>1.1559999999999999</c:v>
                </c:pt>
                <c:pt idx="1">
                  <c:v>1.1579999999999999</c:v>
                </c:pt>
                <c:pt idx="2" formatCode="0.000">
                  <c:v>1.1559999999999999</c:v>
                </c:pt>
                <c:pt idx="3" formatCode="0.000">
                  <c:v>1.155</c:v>
                </c:pt>
                <c:pt idx="4" formatCode="0.000">
                  <c:v>1.153</c:v>
                </c:pt>
                <c:pt idx="5" formatCode="0.000">
                  <c:v>1.157</c:v>
                </c:pt>
                <c:pt idx="6" formatCode="0.000">
                  <c:v>1.149</c:v>
                </c:pt>
                <c:pt idx="7" formatCode="0.000">
                  <c:v>1.1439999999999999</c:v>
                </c:pt>
                <c:pt idx="8" formatCode="0.000">
                  <c:v>1.1499999999999999</c:v>
                </c:pt>
                <c:pt idx="9" formatCode="0.000">
                  <c:v>1.1479999999999999</c:v>
                </c:pt>
                <c:pt idx="10" formatCode="0.000">
                  <c:v>1.1599999999999999</c:v>
                </c:pt>
                <c:pt idx="11" formatCode="0.000">
                  <c:v>1.155</c:v>
                </c:pt>
                <c:pt idx="12" formatCode="General">
                  <c:v>1.149</c:v>
                </c:pt>
              </c:numCache>
            </c:numRef>
          </c:val>
          <c:smooth val="0"/>
        </c:ser>
        <c:ser>
          <c:idx val="202"/>
          <c:order val="202"/>
          <c:tx>
            <c:strRef>
              <c:f>'CCG Data-antibstarpu'!$D$205</c:f>
              <c:strCache>
                <c:ptCount val="1"/>
                <c:pt idx="0">
                  <c:v>WIGAN BOROUGH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Data-antibstarpu'!$H$205:$T$205</c:f>
              <c:numCache>
                <c:formatCode>#,##0.000</c:formatCode>
                <c:ptCount val="13"/>
                <c:pt idx="0">
                  <c:v>1.1180000000000001</c:v>
                </c:pt>
                <c:pt idx="1">
                  <c:v>1.1180000000000001</c:v>
                </c:pt>
                <c:pt idx="2" formatCode="0.000">
                  <c:v>1.1160000000000001</c:v>
                </c:pt>
                <c:pt idx="3" formatCode="0.000">
                  <c:v>1.113</c:v>
                </c:pt>
                <c:pt idx="4" formatCode="0.000">
                  <c:v>1.115</c:v>
                </c:pt>
                <c:pt idx="5" formatCode="0.000">
                  <c:v>1.1220000000000001</c:v>
                </c:pt>
                <c:pt idx="6" formatCode="0.000">
                  <c:v>1.1240000000000001</c:v>
                </c:pt>
                <c:pt idx="7" formatCode="0.000">
                  <c:v>1.127</c:v>
                </c:pt>
                <c:pt idx="8" formatCode="0.000">
                  <c:v>1.1359999999999999</c:v>
                </c:pt>
                <c:pt idx="9" formatCode="0.000">
                  <c:v>1.141</c:v>
                </c:pt>
                <c:pt idx="10" formatCode="0.000">
                  <c:v>1.149</c:v>
                </c:pt>
                <c:pt idx="11" formatCode="0.000">
                  <c:v>1.143</c:v>
                </c:pt>
                <c:pt idx="12" formatCode="General">
                  <c:v>1.1379999999999999</c:v>
                </c:pt>
              </c:numCache>
            </c:numRef>
          </c:val>
          <c:smooth val="0"/>
        </c:ser>
        <c:ser>
          <c:idx val="203"/>
          <c:order val="203"/>
          <c:tx>
            <c:strRef>
              <c:f>'CCG Data-antibstarpu'!$D$206</c:f>
              <c:strCache>
                <c:ptCount val="1"/>
                <c:pt idx="0">
                  <c:v>WILTSHIRE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Data-antibstarpu'!$H$206:$T$206</c:f>
              <c:numCache>
                <c:formatCode>#,##0.000</c:formatCode>
                <c:ptCount val="13"/>
                <c:pt idx="0">
                  <c:v>1.0589999999999999</c:v>
                </c:pt>
                <c:pt idx="1">
                  <c:v>1.0589999999999999</c:v>
                </c:pt>
                <c:pt idx="2" formatCode="0.000">
                  <c:v>1.054</c:v>
                </c:pt>
                <c:pt idx="3" formatCode="0.000">
                  <c:v>1.0489999999999999</c:v>
                </c:pt>
                <c:pt idx="4" formatCode="0.000">
                  <c:v>1.0449999999999999</c:v>
                </c:pt>
                <c:pt idx="5" formatCode="0.000">
                  <c:v>1.0449999999999999</c:v>
                </c:pt>
                <c:pt idx="6" formatCode="0.000">
                  <c:v>1.0449999999999999</c:v>
                </c:pt>
                <c:pt idx="7" formatCode="0.000">
                  <c:v>1.04</c:v>
                </c:pt>
                <c:pt idx="8" formatCode="0.000">
                  <c:v>1.046</c:v>
                </c:pt>
                <c:pt idx="9" formatCode="0.000">
                  <c:v>1.044</c:v>
                </c:pt>
                <c:pt idx="10" formatCode="0.000">
                  <c:v>1.0509999999999999</c:v>
                </c:pt>
                <c:pt idx="11" formatCode="0.000">
                  <c:v>1.0449999999999999</c:v>
                </c:pt>
                <c:pt idx="12" formatCode="General">
                  <c:v>1.032</c:v>
                </c:pt>
              </c:numCache>
            </c:numRef>
          </c:val>
          <c:smooth val="0"/>
        </c:ser>
        <c:ser>
          <c:idx val="205"/>
          <c:order val="204"/>
          <c:tx>
            <c:strRef>
              <c:f>'CCG Data-antibstarpu'!$D$207</c:f>
              <c:strCache>
                <c:ptCount val="1"/>
                <c:pt idx="0">
                  <c:v>WINDSOR, ASCOT AND MAIDENHEAD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Data-antibstarpu'!$H$207:$T$207</c:f>
              <c:numCache>
                <c:formatCode>#,##0.000</c:formatCode>
                <c:ptCount val="13"/>
                <c:pt idx="0">
                  <c:v>1.0489999999999999</c:v>
                </c:pt>
                <c:pt idx="1">
                  <c:v>1.05</c:v>
                </c:pt>
                <c:pt idx="2" formatCode="0.000">
                  <c:v>1.05</c:v>
                </c:pt>
                <c:pt idx="3" formatCode="0.000">
                  <c:v>1.0449999999999999</c:v>
                </c:pt>
                <c:pt idx="4" formatCode="0.000">
                  <c:v>1.0449999999999999</c:v>
                </c:pt>
                <c:pt idx="5" formatCode="0.000">
                  <c:v>1.0489999999999999</c:v>
                </c:pt>
                <c:pt idx="6" formatCode="0.000">
                  <c:v>1.0469999999999999</c:v>
                </c:pt>
                <c:pt idx="7" formatCode="0.000">
                  <c:v>1.0489999999999999</c:v>
                </c:pt>
                <c:pt idx="8" formatCode="0.000">
                  <c:v>1.0569999999999999</c:v>
                </c:pt>
                <c:pt idx="9" formatCode="0.000">
                  <c:v>1.0680000000000001</c:v>
                </c:pt>
                <c:pt idx="10" formatCode="0.000">
                  <c:v>1.079</c:v>
                </c:pt>
                <c:pt idx="11" formatCode="0.000">
                  <c:v>1.0720000000000001</c:v>
                </c:pt>
                <c:pt idx="12" formatCode="General">
                  <c:v>1.05</c:v>
                </c:pt>
              </c:numCache>
            </c:numRef>
          </c:val>
          <c:smooth val="0"/>
        </c:ser>
        <c:ser>
          <c:idx val="206"/>
          <c:order val="205"/>
          <c:tx>
            <c:strRef>
              <c:f>'CCG Data-antibstarpu'!$D$208</c:f>
              <c:strCache>
                <c:ptCount val="1"/>
                <c:pt idx="0">
                  <c:v>WIRRAL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Data-antibstarpu'!$H$208:$T$208</c:f>
              <c:numCache>
                <c:formatCode>#,##0.000</c:formatCode>
                <c:ptCount val="13"/>
                <c:pt idx="0">
                  <c:v>1.1870000000000001</c:v>
                </c:pt>
                <c:pt idx="1">
                  <c:v>1.1879999999999999</c:v>
                </c:pt>
                <c:pt idx="2" formatCode="0.000">
                  <c:v>1.1870000000000001</c:v>
                </c:pt>
                <c:pt idx="3" formatCode="0.000">
                  <c:v>1.1850000000000001</c:v>
                </c:pt>
                <c:pt idx="4" formatCode="0.000">
                  <c:v>1.18</c:v>
                </c:pt>
                <c:pt idx="5" formatCode="0.000">
                  <c:v>1.1850000000000001</c:v>
                </c:pt>
                <c:pt idx="6" formatCode="0.000">
                  <c:v>1.18</c:v>
                </c:pt>
                <c:pt idx="7" formatCode="0.000">
                  <c:v>1.177</c:v>
                </c:pt>
                <c:pt idx="8" formatCode="0.000">
                  <c:v>1.1850000000000001</c:v>
                </c:pt>
                <c:pt idx="9" formatCode="0.000">
                  <c:v>1.1850000000000001</c:v>
                </c:pt>
                <c:pt idx="10" formatCode="0.000">
                  <c:v>1.1859999999999999</c:v>
                </c:pt>
                <c:pt idx="11" formatCode="0.000">
                  <c:v>1.175</c:v>
                </c:pt>
                <c:pt idx="12" formatCode="General">
                  <c:v>1.1759999999999999</c:v>
                </c:pt>
              </c:numCache>
            </c:numRef>
          </c:val>
          <c:smooth val="0"/>
        </c:ser>
        <c:ser>
          <c:idx val="207"/>
          <c:order val="206"/>
          <c:tx>
            <c:strRef>
              <c:f>'CCG Data-antibstarpu'!$D$209</c:f>
              <c:strCache>
                <c:ptCount val="1"/>
                <c:pt idx="0">
                  <c:v>WOKINGHAM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Data-antibstarpu'!$H$209:$T$209</c:f>
              <c:numCache>
                <c:formatCode>#,##0.000</c:formatCode>
                <c:ptCount val="13"/>
                <c:pt idx="0">
                  <c:v>1.1080000000000001</c:v>
                </c:pt>
                <c:pt idx="1">
                  <c:v>1.111</c:v>
                </c:pt>
                <c:pt idx="2" formatCode="0.000">
                  <c:v>1.109</c:v>
                </c:pt>
                <c:pt idx="3" formatCode="0.000">
                  <c:v>1.1020000000000001</c:v>
                </c:pt>
                <c:pt idx="4" formatCode="0.000">
                  <c:v>1.101</c:v>
                </c:pt>
                <c:pt idx="5" formatCode="0.000">
                  <c:v>1.0920000000000001</c:v>
                </c:pt>
                <c:pt idx="6" formatCode="0.000">
                  <c:v>1.0760000000000001</c:v>
                </c:pt>
                <c:pt idx="7" formatCode="0.000">
                  <c:v>1.0589999999999999</c:v>
                </c:pt>
                <c:pt idx="8" formatCode="0.000">
                  <c:v>1.05</c:v>
                </c:pt>
                <c:pt idx="9" formatCode="0.000">
                  <c:v>1.036</c:v>
                </c:pt>
                <c:pt idx="10" formatCode="0.000">
                  <c:v>1.0209999999999999</c:v>
                </c:pt>
                <c:pt idx="11" formatCode="0.000">
                  <c:v>1</c:v>
                </c:pt>
                <c:pt idx="12" formatCode="General">
                  <c:v>0.97099999999999997</c:v>
                </c:pt>
              </c:numCache>
            </c:numRef>
          </c:val>
          <c:smooth val="0"/>
        </c:ser>
        <c:ser>
          <c:idx val="209"/>
          <c:order val="207"/>
          <c:tx>
            <c:strRef>
              <c:f>'CCG Data-antibstarpu'!$D$210</c:f>
              <c:strCache>
                <c:ptCount val="1"/>
                <c:pt idx="0">
                  <c:v>WOLVERHAMPTON</c:v>
                </c:pt>
              </c:strCache>
            </c:strRef>
          </c:tx>
          <c:spPr>
            <a:ln w="28575">
              <a:noFill/>
            </a:ln>
          </c:spPr>
          <c:marker>
            <c:symbol val="none"/>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Data-antibstarpu'!$H$210:$T$210</c:f>
              <c:numCache>
                <c:formatCode>#,##0.000</c:formatCode>
                <c:ptCount val="13"/>
                <c:pt idx="0">
                  <c:v>1.1120000000000001</c:v>
                </c:pt>
                <c:pt idx="1">
                  <c:v>1.105</c:v>
                </c:pt>
                <c:pt idx="2" formatCode="0.000">
                  <c:v>1.0980000000000001</c:v>
                </c:pt>
                <c:pt idx="3" formatCode="0.000">
                  <c:v>1.091</c:v>
                </c:pt>
                <c:pt idx="4" formatCode="0.000">
                  <c:v>1.083</c:v>
                </c:pt>
                <c:pt idx="5" formatCode="0.000">
                  <c:v>1.081</c:v>
                </c:pt>
                <c:pt idx="6" formatCode="0.000">
                  <c:v>1.0680000000000001</c:v>
                </c:pt>
                <c:pt idx="7" formatCode="0.000">
                  <c:v>1.0580000000000001</c:v>
                </c:pt>
                <c:pt idx="8" formatCode="0.000">
                  <c:v>1.0589999999999999</c:v>
                </c:pt>
                <c:pt idx="9" formatCode="0.000">
                  <c:v>1.0529999999999999</c:v>
                </c:pt>
                <c:pt idx="10" formatCode="0.000">
                  <c:v>1.052</c:v>
                </c:pt>
                <c:pt idx="11" formatCode="0.000">
                  <c:v>1.038</c:v>
                </c:pt>
                <c:pt idx="12" formatCode="General">
                  <c:v>1.0249999999999999</c:v>
                </c:pt>
              </c:numCache>
            </c:numRef>
          </c:val>
          <c:smooth val="0"/>
        </c:ser>
        <c:ser>
          <c:idx val="210"/>
          <c:order val="208"/>
          <c:tx>
            <c:strRef>
              <c:f>'CCG Data-antibstarpu'!$D$211</c:f>
              <c:strCache>
                <c:ptCount val="1"/>
                <c:pt idx="0">
                  <c:v>WYRE FOREST</c:v>
                </c:pt>
              </c:strCache>
            </c:strRef>
          </c:tx>
          <c:spPr>
            <a:ln w="28575">
              <a:noFill/>
            </a:ln>
          </c:spPr>
          <c:marker>
            <c:symbol val="circle"/>
            <c:size val="8"/>
            <c:spPr>
              <a:solidFill>
                <a:srgbClr val="4F81BD"/>
              </a:solidFill>
              <a:ln>
                <a:noFill/>
              </a:ln>
            </c:spPr>
          </c:marker>
          <c:cat>
            <c:numRef>
              <c:f>'CCG Data-antibstarpu'!$H$2:$T$2</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Data-antibstarpu'!$H$211:$T$211</c:f>
              <c:numCache>
                <c:formatCode>#,##0.000</c:formatCode>
                <c:ptCount val="13"/>
                <c:pt idx="0">
                  <c:v>1.0760000000000001</c:v>
                </c:pt>
                <c:pt idx="1">
                  <c:v>1.0780000000000001</c:v>
                </c:pt>
                <c:pt idx="2" formatCode="0.000">
                  <c:v>1.083</c:v>
                </c:pt>
                <c:pt idx="3" formatCode="0.000">
                  <c:v>1.083</c:v>
                </c:pt>
                <c:pt idx="4" formatCode="0.000">
                  <c:v>1.0860000000000001</c:v>
                </c:pt>
                <c:pt idx="5" formatCode="0.000">
                  <c:v>1.0940000000000001</c:v>
                </c:pt>
                <c:pt idx="6" formatCode="0.000">
                  <c:v>1.0900000000000001</c:v>
                </c:pt>
                <c:pt idx="7" formatCode="0.000">
                  <c:v>1.0840000000000001</c:v>
                </c:pt>
                <c:pt idx="8" formatCode="0.000">
                  <c:v>1.0960000000000001</c:v>
                </c:pt>
                <c:pt idx="9" formatCode="0.000">
                  <c:v>1.0980000000000001</c:v>
                </c:pt>
                <c:pt idx="10" formatCode="0.000">
                  <c:v>1.103</c:v>
                </c:pt>
                <c:pt idx="11" formatCode="0.000">
                  <c:v>1.099</c:v>
                </c:pt>
                <c:pt idx="12" formatCode="General">
                  <c:v>1.097</c:v>
                </c:pt>
              </c:numCache>
            </c:numRef>
          </c:val>
          <c:smooth val="0"/>
        </c:ser>
        <c:ser>
          <c:idx val="204"/>
          <c:order val="209"/>
          <c:tx>
            <c:strRef>
              <c:f>'CCG chart-antibstarpu'!$G$34:$G$35</c:f>
              <c:strCache>
                <c:ptCount val="1"/>
                <c:pt idx="0">
                  <c:v>Selected CCG:</c:v>
                </c:pt>
              </c:strCache>
            </c:strRef>
          </c:tx>
          <c:spPr>
            <a:ln w="28575">
              <a:solidFill>
                <a:srgbClr val="CC66FF"/>
              </a:solidFill>
            </a:ln>
          </c:spPr>
          <c:marker>
            <c:symbol val="circle"/>
            <c:size val="7"/>
            <c:spPr>
              <a:solidFill>
                <a:srgbClr val="CC66FF"/>
              </a:solidFill>
              <a:ln>
                <a:solidFill>
                  <a:srgbClr val="CC66FF"/>
                </a:solidFill>
              </a:ln>
            </c:spPr>
          </c:marker>
          <c:val>
            <c:numRef>
              <c:f>'CCG chart Data-antibstarpu'!$A$8:$M$8</c:f>
              <c:numCache>
                <c:formatCode>General</c:formatCode>
                <c:ptCount val="13"/>
                <c:pt idx="0">
                  <c:v>#N/A</c:v>
                </c:pt>
                <c:pt idx="1">
                  <c:v>#N/A</c:v>
                </c:pt>
                <c:pt idx="2">
                  <c:v>#N/A</c:v>
                </c:pt>
                <c:pt idx="3">
                  <c:v>#N/A</c:v>
                </c:pt>
                <c:pt idx="4">
                  <c:v>#N/A</c:v>
                </c:pt>
                <c:pt idx="5">
                  <c:v>#N/A</c:v>
                </c:pt>
                <c:pt idx="6">
                  <c:v>#N/A</c:v>
                </c:pt>
                <c:pt idx="7">
                  <c:v>#N/A</c:v>
                </c:pt>
                <c:pt idx="8">
                  <c:v>#N/A</c:v>
                </c:pt>
                <c:pt idx="9">
                  <c:v>#N/A</c:v>
                </c:pt>
                <c:pt idx="10">
                  <c:v>#N/A</c:v>
                </c:pt>
                <c:pt idx="11">
                  <c:v>#N/A</c:v>
                </c:pt>
                <c:pt idx="12">
                  <c:v>#N/A</c:v>
                </c:pt>
              </c:numCache>
            </c:numRef>
          </c:val>
          <c:smooth val="0"/>
        </c:ser>
        <c:ser>
          <c:idx val="208"/>
          <c:order val="210"/>
          <c:tx>
            <c:strRef>
              <c:f>'CCG Data-antibstarpu'!$F$2</c:f>
              <c:strCache>
                <c:ptCount val="1"/>
                <c:pt idx="0">
                  <c:v>target</c:v>
                </c:pt>
              </c:strCache>
            </c:strRef>
          </c:tx>
          <c:spPr>
            <a:ln w="28575">
              <a:solidFill>
                <a:srgbClr val="92D050"/>
              </a:solidFill>
            </a:ln>
          </c:spPr>
          <c:marker>
            <c:symbol val="circle"/>
            <c:size val="7"/>
            <c:spPr>
              <a:solidFill>
                <a:srgbClr val="92D050"/>
              </a:solidFill>
              <a:ln>
                <a:solidFill>
                  <a:srgbClr val="92D050"/>
                </a:solidFill>
              </a:ln>
            </c:spPr>
          </c:marker>
          <c:val>
            <c:numRef>
              <c:f>'CCG Data-antibstarpu'!$H$219:$T$219</c:f>
              <c:numCache>
                <c:formatCode>0.000</c:formatCode>
                <c:ptCount val="13"/>
                <c:pt idx="0">
                  <c:v>#N/A</c:v>
                </c:pt>
                <c:pt idx="1">
                  <c:v>#N/A</c:v>
                </c:pt>
                <c:pt idx="2">
                  <c:v>#N/A</c:v>
                </c:pt>
                <c:pt idx="3">
                  <c:v>#N/A</c:v>
                </c:pt>
                <c:pt idx="4">
                  <c:v>#N/A</c:v>
                </c:pt>
                <c:pt idx="5">
                  <c:v>#N/A</c:v>
                </c:pt>
                <c:pt idx="6">
                  <c:v>#N/A</c:v>
                </c:pt>
                <c:pt idx="7">
                  <c:v>#N/A</c:v>
                </c:pt>
                <c:pt idx="8">
                  <c:v>#N/A</c:v>
                </c:pt>
                <c:pt idx="9">
                  <c:v>#N/A</c:v>
                </c:pt>
                <c:pt idx="10">
                  <c:v>#N/A</c:v>
                </c:pt>
                <c:pt idx="11">
                  <c:v>#N/A</c:v>
                </c:pt>
                <c:pt idx="12">
                  <c:v>#N/A</c:v>
                </c:pt>
              </c:numCache>
            </c:numRef>
          </c:val>
          <c:smooth val="0"/>
        </c:ser>
        <c:ser>
          <c:idx val="211"/>
          <c:order val="211"/>
          <c:tx>
            <c:strRef>
              <c:f>'CCG Data-antibstarpu'!$D$213</c:f>
              <c:strCache>
                <c:ptCount val="1"/>
                <c:pt idx="0">
                  <c:v>England CCGs median</c:v>
                </c:pt>
              </c:strCache>
            </c:strRef>
          </c:tx>
          <c:spPr>
            <a:ln w="28575">
              <a:solidFill>
                <a:srgbClr val="0070C0"/>
              </a:solidFill>
            </a:ln>
          </c:spPr>
          <c:marker>
            <c:symbol val="circle"/>
            <c:size val="7"/>
            <c:spPr>
              <a:solidFill>
                <a:srgbClr val="0070C0"/>
              </a:solidFill>
              <a:ln>
                <a:solidFill>
                  <a:srgbClr val="0070C0"/>
                </a:solidFill>
              </a:ln>
            </c:spPr>
          </c:marker>
          <c:val>
            <c:numRef>
              <c:f>'CCG Data-antibstarpu'!$H$213:$T$213</c:f>
              <c:numCache>
                <c:formatCode>0.000</c:formatCode>
                <c:ptCount val="13"/>
                <c:pt idx="0">
                  <c:v>1.087</c:v>
                </c:pt>
                <c:pt idx="1">
                  <c:v>1.0940000000000001</c:v>
                </c:pt>
                <c:pt idx="2">
                  <c:v>1.0940000000000001</c:v>
                </c:pt>
                <c:pt idx="3">
                  <c:v>1.0860000000000001</c:v>
                </c:pt>
                <c:pt idx="4">
                  <c:v>1.087</c:v>
                </c:pt>
                <c:pt idx="5">
                  <c:v>1.091</c:v>
                </c:pt>
                <c:pt idx="6">
                  <c:v>1.0880000000000001</c:v>
                </c:pt>
                <c:pt idx="7">
                  <c:v>1.085</c:v>
                </c:pt>
                <c:pt idx="8">
                  <c:v>1.0920000000000001</c:v>
                </c:pt>
                <c:pt idx="9">
                  <c:v>1.0920000000000001</c:v>
                </c:pt>
                <c:pt idx="10">
                  <c:v>1.103</c:v>
                </c:pt>
                <c:pt idx="11">
                  <c:v>1.0960000000000001</c:v>
                </c:pt>
                <c:pt idx="12">
                  <c:v>1.0860000000000001</c:v>
                </c:pt>
              </c:numCache>
            </c:numRef>
          </c:val>
          <c:smooth val="0"/>
        </c:ser>
        <c:dLbls>
          <c:showLegendKey val="0"/>
          <c:showVal val="0"/>
          <c:showCatName val="0"/>
          <c:showSerName val="0"/>
          <c:showPercent val="0"/>
          <c:showBubbleSize val="0"/>
        </c:dLbls>
        <c:marker val="1"/>
        <c:smooth val="0"/>
        <c:axId val="35075584"/>
        <c:axId val="35090432"/>
      </c:lineChart>
      <c:catAx>
        <c:axId val="3507558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sz="1200"/>
                  <a:t>12</a:t>
                </a:r>
                <a:r>
                  <a:rPr lang="en-GB" sz="1200" baseline="0"/>
                  <a:t> Months</a:t>
                </a:r>
                <a:r>
                  <a:rPr lang="en-GB" sz="1200"/>
                  <a:t> to</a:t>
                </a:r>
              </a:p>
            </c:rich>
          </c:tx>
          <c:layout>
            <c:manualLayout>
              <c:xMode val="edge"/>
              <c:yMode val="edge"/>
              <c:x val="4.1517309087982044E-3"/>
              <c:y val="0.93894204936843906"/>
            </c:manualLayout>
          </c:layout>
          <c:overlay val="0"/>
          <c:spPr>
            <a:noFill/>
            <a:ln w="25400">
              <a:noFill/>
            </a:ln>
          </c:spPr>
        </c:title>
        <c:numFmt formatCode="mmm\-yy" sourceLinked="1"/>
        <c:majorTickMark val="none"/>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35090432"/>
        <c:crosses val="autoZero"/>
        <c:auto val="0"/>
        <c:lblAlgn val="ctr"/>
        <c:lblOffset val="100"/>
        <c:tickLblSkip val="1"/>
        <c:tickMarkSkip val="1"/>
        <c:noMultiLvlLbl val="0"/>
      </c:catAx>
      <c:valAx>
        <c:axId val="35090432"/>
        <c:scaling>
          <c:orientation val="minMax"/>
          <c:max val="1.6"/>
          <c:min val="0.60000000000000009"/>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sz="1200"/>
                  <a:t>Items per Oral  Antibacterial Item based STAR(13)-PU</a:t>
                </a:r>
              </a:p>
            </c:rich>
          </c:tx>
          <c:layout>
            <c:manualLayout>
              <c:xMode val="edge"/>
              <c:yMode val="edge"/>
              <c:x val="1.562950102909828E-2"/>
              <c:y val="0.23467706825673434"/>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075584"/>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b="1" i="0" u="none" strike="noStrike" baseline="0">
                <a:solidFill>
                  <a:srgbClr val="000000"/>
                </a:solidFill>
                <a:latin typeface="Arial"/>
                <a:ea typeface="Arial"/>
                <a:cs typeface="Arial"/>
              </a:defRPr>
            </a:pPr>
            <a:r>
              <a:rPr lang="en-GB" sz="1400"/>
              <a:t>CCGs</a:t>
            </a:r>
            <a:r>
              <a:rPr lang="en-GB" sz="1400" baseline="0"/>
              <a:t> in ENGLAND</a:t>
            </a:r>
            <a:r>
              <a:rPr lang="en-GB" sz="1400"/>
              <a:t>:</a:t>
            </a:r>
            <a:r>
              <a:rPr lang="en-GB" sz="1400" baseline="0"/>
              <a:t> Co-amoxiclav, Cephalosporins and Quinolones % items</a:t>
            </a:r>
            <a:endParaRPr lang="en-GB" sz="1400"/>
          </a:p>
        </c:rich>
      </c:tx>
      <c:layout>
        <c:manualLayout>
          <c:xMode val="edge"/>
          <c:yMode val="edge"/>
          <c:x val="0.29048557113637807"/>
          <c:y val="1.6997572011148772E-2"/>
        </c:manualLayout>
      </c:layout>
      <c:overlay val="0"/>
      <c:spPr>
        <a:noFill/>
        <a:ln w="25400">
          <a:noFill/>
        </a:ln>
      </c:spPr>
    </c:title>
    <c:autoTitleDeleted val="0"/>
    <c:plotArea>
      <c:layout>
        <c:manualLayout>
          <c:layoutTarget val="inner"/>
          <c:xMode val="edge"/>
          <c:yMode val="edge"/>
          <c:x val="7.9292709581483198E-2"/>
          <c:y val="6.4034120734908134E-2"/>
          <c:w val="0.91703420532220459"/>
          <c:h val="0.86038888065832186"/>
        </c:manualLayout>
      </c:layout>
      <c:lineChart>
        <c:grouping val="standard"/>
        <c:varyColors val="0"/>
        <c:ser>
          <c:idx val="0"/>
          <c:order val="0"/>
          <c:tx>
            <c:strRef>
              <c:f>'CCG Data - Co-amoxiclav etc'!$D$3</c:f>
              <c:strCache>
                <c:ptCount val="1"/>
                <c:pt idx="0">
                  <c:v>AIREDALE, WHARFEDALE AND CRAVEN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etc'!$H$3:$U$3</c:f>
              <c:numCache>
                <c:formatCode>0.0</c:formatCode>
                <c:ptCount val="14"/>
                <c:pt idx="0">
                  <c:v>7.2</c:v>
                </c:pt>
                <c:pt idx="1">
                  <c:v>7.1</c:v>
                </c:pt>
                <c:pt idx="2">
                  <c:v>7.1</c:v>
                </c:pt>
                <c:pt idx="3">
                  <c:v>7</c:v>
                </c:pt>
                <c:pt idx="4">
                  <c:v>7</c:v>
                </c:pt>
                <c:pt idx="5">
                  <c:v>7</c:v>
                </c:pt>
                <c:pt idx="6">
                  <c:v>6.9</c:v>
                </c:pt>
                <c:pt idx="7">
                  <c:v>6.8</c:v>
                </c:pt>
                <c:pt idx="8">
                  <c:v>6.8</c:v>
                </c:pt>
                <c:pt idx="9">
                  <c:v>6.7</c:v>
                </c:pt>
                <c:pt idx="10">
                  <c:v>6.6</c:v>
                </c:pt>
                <c:pt idx="11">
                  <c:v>6.6</c:v>
                </c:pt>
                <c:pt idx="12">
                  <c:v>6.5</c:v>
                </c:pt>
              </c:numCache>
            </c:numRef>
          </c:val>
          <c:smooth val="1"/>
        </c:ser>
        <c:ser>
          <c:idx val="1"/>
          <c:order val="1"/>
          <c:tx>
            <c:strRef>
              <c:f>'CCG Data - Co-amoxiclav etc'!$D$4</c:f>
              <c:strCache>
                <c:ptCount val="1"/>
                <c:pt idx="0">
                  <c:v>ASHFORD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etc'!$H$4:$U$4</c:f>
              <c:numCache>
                <c:formatCode>0.0</c:formatCode>
                <c:ptCount val="14"/>
                <c:pt idx="0">
                  <c:v>8.8000000000000007</c:v>
                </c:pt>
                <c:pt idx="1">
                  <c:v>8.6999999999999993</c:v>
                </c:pt>
                <c:pt idx="2">
                  <c:v>8.6999999999999993</c:v>
                </c:pt>
                <c:pt idx="3">
                  <c:v>8.6</c:v>
                </c:pt>
                <c:pt idx="4">
                  <c:v>8.5</c:v>
                </c:pt>
                <c:pt idx="5">
                  <c:v>8.5</c:v>
                </c:pt>
                <c:pt idx="6">
                  <c:v>8.4</c:v>
                </c:pt>
                <c:pt idx="7">
                  <c:v>8.4</c:v>
                </c:pt>
                <c:pt idx="8">
                  <c:v>8.3000000000000007</c:v>
                </c:pt>
                <c:pt idx="9">
                  <c:v>8.4</c:v>
                </c:pt>
                <c:pt idx="10">
                  <c:v>8.3000000000000007</c:v>
                </c:pt>
                <c:pt idx="11">
                  <c:v>8.4</c:v>
                </c:pt>
                <c:pt idx="12">
                  <c:v>8.5</c:v>
                </c:pt>
              </c:numCache>
            </c:numRef>
          </c:val>
          <c:smooth val="0"/>
        </c:ser>
        <c:ser>
          <c:idx val="2"/>
          <c:order val="2"/>
          <c:tx>
            <c:strRef>
              <c:f>'CCG Data - Co-amoxiclav etc'!$D$5</c:f>
              <c:strCache>
                <c:ptCount val="1"/>
                <c:pt idx="0">
                  <c:v>AYLESBURY VALE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etc'!$H$5:$U$5</c:f>
              <c:numCache>
                <c:formatCode>0.0</c:formatCode>
                <c:ptCount val="14"/>
                <c:pt idx="0">
                  <c:v>9.1999999999999993</c:v>
                </c:pt>
                <c:pt idx="1">
                  <c:v>9</c:v>
                </c:pt>
                <c:pt idx="2">
                  <c:v>9</c:v>
                </c:pt>
                <c:pt idx="3">
                  <c:v>8.9</c:v>
                </c:pt>
                <c:pt idx="4">
                  <c:v>8.8000000000000007</c:v>
                </c:pt>
                <c:pt idx="5">
                  <c:v>8.6999999999999993</c:v>
                </c:pt>
                <c:pt idx="6">
                  <c:v>8.6999999999999993</c:v>
                </c:pt>
                <c:pt idx="7">
                  <c:v>8.6</c:v>
                </c:pt>
                <c:pt idx="8">
                  <c:v>8.5</c:v>
                </c:pt>
                <c:pt idx="9">
                  <c:v>8.5</c:v>
                </c:pt>
                <c:pt idx="10">
                  <c:v>8.5</c:v>
                </c:pt>
                <c:pt idx="11">
                  <c:v>8.5</c:v>
                </c:pt>
                <c:pt idx="12">
                  <c:v>8.6</c:v>
                </c:pt>
              </c:numCache>
            </c:numRef>
          </c:val>
          <c:smooth val="0"/>
        </c:ser>
        <c:ser>
          <c:idx val="3"/>
          <c:order val="3"/>
          <c:tx>
            <c:strRef>
              <c:f>'CCG Data - Co-amoxiclav etc'!$D$6</c:f>
              <c:strCache>
                <c:ptCount val="1"/>
                <c:pt idx="0">
                  <c:v>BARKING &amp; DAGENHAM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etc'!$H$6:$U$6</c:f>
              <c:numCache>
                <c:formatCode>0.0</c:formatCode>
                <c:ptCount val="14"/>
                <c:pt idx="0">
                  <c:v>11</c:v>
                </c:pt>
                <c:pt idx="1">
                  <c:v>10.9</c:v>
                </c:pt>
                <c:pt idx="2">
                  <c:v>10.8</c:v>
                </c:pt>
                <c:pt idx="3">
                  <c:v>10.8</c:v>
                </c:pt>
                <c:pt idx="4">
                  <c:v>10.8</c:v>
                </c:pt>
                <c:pt idx="5">
                  <c:v>10.8</c:v>
                </c:pt>
                <c:pt idx="6">
                  <c:v>10.8</c:v>
                </c:pt>
                <c:pt idx="7">
                  <c:v>10.8</c:v>
                </c:pt>
                <c:pt idx="8">
                  <c:v>10.8</c:v>
                </c:pt>
                <c:pt idx="9">
                  <c:v>10.8</c:v>
                </c:pt>
                <c:pt idx="10">
                  <c:v>10.8</c:v>
                </c:pt>
                <c:pt idx="11">
                  <c:v>10.7</c:v>
                </c:pt>
                <c:pt idx="12">
                  <c:v>10.7</c:v>
                </c:pt>
              </c:numCache>
            </c:numRef>
          </c:val>
          <c:smooth val="0"/>
        </c:ser>
        <c:ser>
          <c:idx val="4"/>
          <c:order val="4"/>
          <c:tx>
            <c:strRef>
              <c:f>'CCG Data - Co-amoxiclav etc'!$D$7</c:f>
              <c:strCache>
                <c:ptCount val="1"/>
                <c:pt idx="0">
                  <c:v>BARNET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etc'!$H$7:$U$7</c:f>
              <c:numCache>
                <c:formatCode>0.0</c:formatCode>
                <c:ptCount val="14"/>
                <c:pt idx="0">
                  <c:v>13.9</c:v>
                </c:pt>
                <c:pt idx="1">
                  <c:v>13.7</c:v>
                </c:pt>
                <c:pt idx="2">
                  <c:v>13.5</c:v>
                </c:pt>
                <c:pt idx="3">
                  <c:v>13.3</c:v>
                </c:pt>
                <c:pt idx="4">
                  <c:v>13.2</c:v>
                </c:pt>
                <c:pt idx="5">
                  <c:v>13.1</c:v>
                </c:pt>
                <c:pt idx="6">
                  <c:v>13.2</c:v>
                </c:pt>
                <c:pt idx="7">
                  <c:v>13.1</c:v>
                </c:pt>
                <c:pt idx="8">
                  <c:v>13.1</c:v>
                </c:pt>
                <c:pt idx="9">
                  <c:v>13.1</c:v>
                </c:pt>
                <c:pt idx="10">
                  <c:v>13</c:v>
                </c:pt>
                <c:pt idx="11">
                  <c:v>13</c:v>
                </c:pt>
                <c:pt idx="12">
                  <c:v>13.1</c:v>
                </c:pt>
              </c:numCache>
            </c:numRef>
          </c:val>
          <c:smooth val="0"/>
        </c:ser>
        <c:ser>
          <c:idx val="5"/>
          <c:order val="5"/>
          <c:tx>
            <c:strRef>
              <c:f>'CCG Data - Co-amoxiclav etc'!$D$8</c:f>
              <c:strCache>
                <c:ptCount val="1"/>
                <c:pt idx="0">
                  <c:v>BARNSLEY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etc'!$H$8:$U$8</c:f>
              <c:numCache>
                <c:formatCode>0.0</c:formatCode>
                <c:ptCount val="14"/>
                <c:pt idx="0">
                  <c:v>7.1</c:v>
                </c:pt>
                <c:pt idx="1">
                  <c:v>6.9</c:v>
                </c:pt>
                <c:pt idx="2">
                  <c:v>6.8</c:v>
                </c:pt>
                <c:pt idx="3">
                  <c:v>6.7</c:v>
                </c:pt>
                <c:pt idx="4">
                  <c:v>6.6</c:v>
                </c:pt>
                <c:pt idx="5">
                  <c:v>6.6</c:v>
                </c:pt>
                <c:pt idx="6">
                  <c:v>6.5</c:v>
                </c:pt>
                <c:pt idx="7">
                  <c:v>6.5</c:v>
                </c:pt>
                <c:pt idx="8">
                  <c:v>6.5</c:v>
                </c:pt>
                <c:pt idx="9">
                  <c:v>6.5</c:v>
                </c:pt>
                <c:pt idx="10">
                  <c:v>6.5</c:v>
                </c:pt>
                <c:pt idx="11">
                  <c:v>6.5</c:v>
                </c:pt>
                <c:pt idx="12">
                  <c:v>6.5</c:v>
                </c:pt>
              </c:numCache>
            </c:numRef>
          </c:val>
          <c:smooth val="0"/>
        </c:ser>
        <c:ser>
          <c:idx val="6"/>
          <c:order val="6"/>
          <c:tx>
            <c:strRef>
              <c:f>'CCG Data - Co-amoxiclav etc'!$D$9</c:f>
              <c:strCache>
                <c:ptCount val="1"/>
                <c:pt idx="0">
                  <c:v>BASILDON AND BRENTWOOD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etc'!$H$9:$U$9</c:f>
              <c:numCache>
                <c:formatCode>0.0</c:formatCode>
                <c:ptCount val="14"/>
                <c:pt idx="0">
                  <c:v>9.5</c:v>
                </c:pt>
                <c:pt idx="1">
                  <c:v>9.4</c:v>
                </c:pt>
                <c:pt idx="2">
                  <c:v>9.4</c:v>
                </c:pt>
                <c:pt idx="3">
                  <c:v>9.4</c:v>
                </c:pt>
                <c:pt idx="4">
                  <c:v>9.4</c:v>
                </c:pt>
                <c:pt idx="5">
                  <c:v>9.4</c:v>
                </c:pt>
                <c:pt idx="6">
                  <c:v>9.4</c:v>
                </c:pt>
                <c:pt idx="7">
                  <c:v>9.4</c:v>
                </c:pt>
                <c:pt idx="8">
                  <c:v>9.4</c:v>
                </c:pt>
                <c:pt idx="9">
                  <c:v>9.4</c:v>
                </c:pt>
                <c:pt idx="10">
                  <c:v>9.4</c:v>
                </c:pt>
                <c:pt idx="11">
                  <c:v>9.5</c:v>
                </c:pt>
                <c:pt idx="12">
                  <c:v>9.6</c:v>
                </c:pt>
              </c:numCache>
            </c:numRef>
          </c:val>
          <c:smooth val="0"/>
        </c:ser>
        <c:ser>
          <c:idx val="7"/>
          <c:order val="7"/>
          <c:tx>
            <c:strRef>
              <c:f>'CCG Data - Co-amoxiclav etc'!$D$10</c:f>
              <c:strCache>
                <c:ptCount val="1"/>
                <c:pt idx="0">
                  <c:v>BASSETLAW</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etc'!$H$10:$U$10</c:f>
              <c:numCache>
                <c:formatCode>0.0</c:formatCode>
                <c:ptCount val="14"/>
                <c:pt idx="0">
                  <c:v>5.5</c:v>
                </c:pt>
                <c:pt idx="1">
                  <c:v>5.5</c:v>
                </c:pt>
                <c:pt idx="2">
                  <c:v>5.4</c:v>
                </c:pt>
                <c:pt idx="3">
                  <c:v>5.4</c:v>
                </c:pt>
                <c:pt idx="4">
                  <c:v>5.3</c:v>
                </c:pt>
                <c:pt idx="5">
                  <c:v>5.2</c:v>
                </c:pt>
                <c:pt idx="6">
                  <c:v>5.0999999999999996</c:v>
                </c:pt>
                <c:pt idx="7">
                  <c:v>5</c:v>
                </c:pt>
                <c:pt idx="8">
                  <c:v>4.9000000000000004</c:v>
                </c:pt>
                <c:pt idx="9">
                  <c:v>4.8</c:v>
                </c:pt>
                <c:pt idx="10">
                  <c:v>4.8</c:v>
                </c:pt>
                <c:pt idx="11">
                  <c:v>4.5999999999999996</c:v>
                </c:pt>
                <c:pt idx="12">
                  <c:v>4.5999999999999996</c:v>
                </c:pt>
              </c:numCache>
            </c:numRef>
          </c:val>
          <c:smooth val="0"/>
        </c:ser>
        <c:ser>
          <c:idx val="8"/>
          <c:order val="8"/>
          <c:tx>
            <c:strRef>
              <c:f>'CCG Data - Co-amoxiclav etc'!$D$11</c:f>
              <c:strCache>
                <c:ptCount val="1"/>
                <c:pt idx="0">
                  <c:v>BATH AND NORTH EAST SOMERSET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etc'!$H$11:$U$11</c:f>
              <c:numCache>
                <c:formatCode>0.0</c:formatCode>
                <c:ptCount val="14"/>
                <c:pt idx="0">
                  <c:v>14.2</c:v>
                </c:pt>
                <c:pt idx="1">
                  <c:v>14</c:v>
                </c:pt>
                <c:pt idx="2">
                  <c:v>13.8</c:v>
                </c:pt>
                <c:pt idx="3">
                  <c:v>13.7</c:v>
                </c:pt>
                <c:pt idx="4">
                  <c:v>13.5</c:v>
                </c:pt>
                <c:pt idx="5">
                  <c:v>13.3</c:v>
                </c:pt>
                <c:pt idx="6">
                  <c:v>13.2</c:v>
                </c:pt>
                <c:pt idx="7">
                  <c:v>13</c:v>
                </c:pt>
                <c:pt idx="8">
                  <c:v>12.8</c:v>
                </c:pt>
                <c:pt idx="9">
                  <c:v>12.7</c:v>
                </c:pt>
                <c:pt idx="10">
                  <c:v>12.4</c:v>
                </c:pt>
                <c:pt idx="11">
                  <c:v>12.3</c:v>
                </c:pt>
                <c:pt idx="12">
                  <c:v>12.4</c:v>
                </c:pt>
              </c:numCache>
            </c:numRef>
          </c:val>
          <c:smooth val="0"/>
        </c:ser>
        <c:ser>
          <c:idx val="9"/>
          <c:order val="9"/>
          <c:tx>
            <c:strRef>
              <c:f>'CCG Data - Co-amoxiclav etc'!$D$12</c:f>
              <c:strCache>
                <c:ptCount val="1"/>
                <c:pt idx="0">
                  <c:v>BEDFORDSHIRE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etc'!$H$12:$U$12</c:f>
              <c:numCache>
                <c:formatCode>0.0</c:formatCode>
                <c:ptCount val="14"/>
                <c:pt idx="0">
                  <c:v>9.6</c:v>
                </c:pt>
                <c:pt idx="1">
                  <c:v>9.6</c:v>
                </c:pt>
                <c:pt idx="2">
                  <c:v>9.6</c:v>
                </c:pt>
                <c:pt idx="3">
                  <c:v>9.6</c:v>
                </c:pt>
                <c:pt idx="4">
                  <c:v>9.6</c:v>
                </c:pt>
                <c:pt idx="5">
                  <c:v>9.5</c:v>
                </c:pt>
                <c:pt idx="6">
                  <c:v>9.5</c:v>
                </c:pt>
                <c:pt idx="7">
                  <c:v>9.5</c:v>
                </c:pt>
                <c:pt idx="8">
                  <c:v>9.4</c:v>
                </c:pt>
                <c:pt idx="9">
                  <c:v>9.1999999999999993</c:v>
                </c:pt>
                <c:pt idx="10">
                  <c:v>9</c:v>
                </c:pt>
                <c:pt idx="11">
                  <c:v>8.9</c:v>
                </c:pt>
                <c:pt idx="12">
                  <c:v>8.9</c:v>
                </c:pt>
              </c:numCache>
            </c:numRef>
          </c:val>
          <c:smooth val="0"/>
        </c:ser>
        <c:ser>
          <c:idx val="10"/>
          <c:order val="10"/>
          <c:tx>
            <c:strRef>
              <c:f>'CCG Data - Co-amoxiclav etc'!$D$13</c:f>
              <c:strCache>
                <c:ptCount val="1"/>
                <c:pt idx="0">
                  <c:v>BEXLEY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etc'!$H$13:$U$13</c:f>
              <c:numCache>
                <c:formatCode>0.0</c:formatCode>
                <c:ptCount val="14"/>
                <c:pt idx="0">
                  <c:v>11.3</c:v>
                </c:pt>
                <c:pt idx="1">
                  <c:v>11.2</c:v>
                </c:pt>
                <c:pt idx="2">
                  <c:v>11</c:v>
                </c:pt>
                <c:pt idx="3">
                  <c:v>10.9</c:v>
                </c:pt>
                <c:pt idx="4">
                  <c:v>10.9</c:v>
                </c:pt>
                <c:pt idx="5">
                  <c:v>10.8</c:v>
                </c:pt>
                <c:pt idx="6">
                  <c:v>10.9</c:v>
                </c:pt>
                <c:pt idx="7">
                  <c:v>10.8</c:v>
                </c:pt>
                <c:pt idx="8">
                  <c:v>10.7</c:v>
                </c:pt>
                <c:pt idx="9">
                  <c:v>10.6</c:v>
                </c:pt>
                <c:pt idx="10">
                  <c:v>10.6</c:v>
                </c:pt>
                <c:pt idx="11">
                  <c:v>10.5</c:v>
                </c:pt>
                <c:pt idx="12">
                  <c:v>10.5</c:v>
                </c:pt>
              </c:numCache>
            </c:numRef>
          </c:val>
          <c:smooth val="0"/>
        </c:ser>
        <c:ser>
          <c:idx val="11"/>
          <c:order val="11"/>
          <c:tx>
            <c:strRef>
              <c:f>'CCG Data - Co-amoxiclav etc'!$D$14</c:f>
              <c:strCache>
                <c:ptCount val="1"/>
                <c:pt idx="0">
                  <c:v>BIRMINGHAM CROSSCITY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etc'!$H$14:$U$14</c:f>
              <c:numCache>
                <c:formatCode>0.0</c:formatCode>
                <c:ptCount val="14"/>
                <c:pt idx="0">
                  <c:v>9</c:v>
                </c:pt>
                <c:pt idx="1">
                  <c:v>8.8000000000000007</c:v>
                </c:pt>
                <c:pt idx="2">
                  <c:v>8.6</c:v>
                </c:pt>
                <c:pt idx="3">
                  <c:v>8.4</c:v>
                </c:pt>
                <c:pt idx="4">
                  <c:v>8.1999999999999993</c:v>
                </c:pt>
                <c:pt idx="5">
                  <c:v>8.1</c:v>
                </c:pt>
                <c:pt idx="6">
                  <c:v>7.9</c:v>
                </c:pt>
                <c:pt idx="7">
                  <c:v>7.8</c:v>
                </c:pt>
                <c:pt idx="8">
                  <c:v>7.7</c:v>
                </c:pt>
                <c:pt idx="9">
                  <c:v>7.7</c:v>
                </c:pt>
                <c:pt idx="10">
                  <c:v>7.6</c:v>
                </c:pt>
                <c:pt idx="11">
                  <c:v>7.6</c:v>
                </c:pt>
                <c:pt idx="12">
                  <c:v>7.6</c:v>
                </c:pt>
              </c:numCache>
            </c:numRef>
          </c:val>
          <c:smooth val="0"/>
        </c:ser>
        <c:ser>
          <c:idx val="12"/>
          <c:order val="12"/>
          <c:tx>
            <c:strRef>
              <c:f>'CCG Data - Co-amoxiclav etc'!$D$15</c:f>
              <c:strCache>
                <c:ptCount val="1"/>
                <c:pt idx="0">
                  <c:v>BIRMINGHAM SOUTH AND CENTRAL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etc'!$H$15:$U$15</c:f>
              <c:numCache>
                <c:formatCode>0.0</c:formatCode>
                <c:ptCount val="14"/>
                <c:pt idx="0">
                  <c:v>10.1</c:v>
                </c:pt>
                <c:pt idx="1">
                  <c:v>9.9</c:v>
                </c:pt>
                <c:pt idx="2">
                  <c:v>9.6999999999999993</c:v>
                </c:pt>
                <c:pt idx="3">
                  <c:v>9.5</c:v>
                </c:pt>
                <c:pt idx="4">
                  <c:v>9.4</c:v>
                </c:pt>
                <c:pt idx="5">
                  <c:v>9.3000000000000007</c:v>
                </c:pt>
                <c:pt idx="6">
                  <c:v>9.1999999999999993</c:v>
                </c:pt>
                <c:pt idx="7">
                  <c:v>9.1</c:v>
                </c:pt>
                <c:pt idx="8">
                  <c:v>9</c:v>
                </c:pt>
                <c:pt idx="9">
                  <c:v>8.9</c:v>
                </c:pt>
                <c:pt idx="10">
                  <c:v>8.8000000000000007</c:v>
                </c:pt>
                <c:pt idx="11">
                  <c:v>8.6999999999999993</c:v>
                </c:pt>
                <c:pt idx="12">
                  <c:v>8.6</c:v>
                </c:pt>
              </c:numCache>
            </c:numRef>
          </c:val>
          <c:smooth val="0"/>
        </c:ser>
        <c:ser>
          <c:idx val="13"/>
          <c:order val="13"/>
          <c:tx>
            <c:strRef>
              <c:f>'CCG Data - Co-amoxiclav etc'!$D$16</c:f>
              <c:strCache>
                <c:ptCount val="1"/>
                <c:pt idx="0">
                  <c:v>BLACKBURN WITH DARWEN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etc'!$H$16:$U$16</c:f>
              <c:numCache>
                <c:formatCode>0.0</c:formatCode>
                <c:ptCount val="14"/>
                <c:pt idx="0">
                  <c:v>7.7</c:v>
                </c:pt>
                <c:pt idx="1">
                  <c:v>7.6</c:v>
                </c:pt>
                <c:pt idx="2">
                  <c:v>7.6</c:v>
                </c:pt>
                <c:pt idx="3">
                  <c:v>7.5</c:v>
                </c:pt>
                <c:pt idx="4">
                  <c:v>7.4</c:v>
                </c:pt>
                <c:pt idx="5">
                  <c:v>7.3</c:v>
                </c:pt>
                <c:pt idx="6">
                  <c:v>7.2</c:v>
                </c:pt>
                <c:pt idx="7">
                  <c:v>7.2</c:v>
                </c:pt>
                <c:pt idx="8">
                  <c:v>7.1</c:v>
                </c:pt>
                <c:pt idx="9">
                  <c:v>7</c:v>
                </c:pt>
                <c:pt idx="10">
                  <c:v>6.9</c:v>
                </c:pt>
                <c:pt idx="11">
                  <c:v>6.9</c:v>
                </c:pt>
                <c:pt idx="12">
                  <c:v>7</c:v>
                </c:pt>
              </c:numCache>
            </c:numRef>
          </c:val>
          <c:smooth val="0"/>
        </c:ser>
        <c:ser>
          <c:idx val="14"/>
          <c:order val="14"/>
          <c:tx>
            <c:strRef>
              <c:f>'CCG Data - Co-amoxiclav etc'!$D$17</c:f>
              <c:strCache>
                <c:ptCount val="1"/>
                <c:pt idx="0">
                  <c:v>BLACKPOOL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etc'!$H$17:$U$17</c:f>
              <c:numCache>
                <c:formatCode>0.0</c:formatCode>
                <c:ptCount val="14"/>
                <c:pt idx="0">
                  <c:v>5.2</c:v>
                </c:pt>
                <c:pt idx="1">
                  <c:v>5.0999999999999996</c:v>
                </c:pt>
                <c:pt idx="2">
                  <c:v>5.0999999999999996</c:v>
                </c:pt>
                <c:pt idx="3">
                  <c:v>5.0999999999999996</c:v>
                </c:pt>
                <c:pt idx="4">
                  <c:v>5.0999999999999996</c:v>
                </c:pt>
                <c:pt idx="5">
                  <c:v>5</c:v>
                </c:pt>
                <c:pt idx="6">
                  <c:v>4.9000000000000004</c:v>
                </c:pt>
                <c:pt idx="7">
                  <c:v>4.9000000000000004</c:v>
                </c:pt>
                <c:pt idx="8">
                  <c:v>4.9000000000000004</c:v>
                </c:pt>
                <c:pt idx="9">
                  <c:v>4.9000000000000004</c:v>
                </c:pt>
                <c:pt idx="10">
                  <c:v>4.9000000000000004</c:v>
                </c:pt>
                <c:pt idx="11">
                  <c:v>4.9000000000000004</c:v>
                </c:pt>
                <c:pt idx="12">
                  <c:v>4.9000000000000004</c:v>
                </c:pt>
              </c:numCache>
            </c:numRef>
          </c:val>
          <c:smooth val="0"/>
        </c:ser>
        <c:ser>
          <c:idx val="15"/>
          <c:order val="15"/>
          <c:tx>
            <c:strRef>
              <c:f>'CCG Data - Co-amoxiclav etc'!$D$18</c:f>
              <c:strCache>
                <c:ptCount val="1"/>
                <c:pt idx="0">
                  <c:v>BOLTON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etc'!$H$18:$U$18</c:f>
              <c:numCache>
                <c:formatCode>0.0</c:formatCode>
                <c:ptCount val="14"/>
                <c:pt idx="0">
                  <c:v>8.8000000000000007</c:v>
                </c:pt>
                <c:pt idx="1">
                  <c:v>8.6</c:v>
                </c:pt>
                <c:pt idx="2">
                  <c:v>8.5</c:v>
                </c:pt>
                <c:pt idx="3">
                  <c:v>8.4</c:v>
                </c:pt>
                <c:pt idx="4">
                  <c:v>8.4</c:v>
                </c:pt>
                <c:pt idx="5">
                  <c:v>8.4</c:v>
                </c:pt>
                <c:pt idx="6">
                  <c:v>8.3000000000000007</c:v>
                </c:pt>
                <c:pt idx="7">
                  <c:v>8.3000000000000007</c:v>
                </c:pt>
                <c:pt idx="8">
                  <c:v>8.1999999999999993</c:v>
                </c:pt>
                <c:pt idx="9">
                  <c:v>8.1999999999999993</c:v>
                </c:pt>
                <c:pt idx="10">
                  <c:v>8.1</c:v>
                </c:pt>
                <c:pt idx="11">
                  <c:v>8.1</c:v>
                </c:pt>
                <c:pt idx="12">
                  <c:v>8.1</c:v>
                </c:pt>
              </c:numCache>
            </c:numRef>
          </c:val>
          <c:smooth val="0"/>
        </c:ser>
        <c:ser>
          <c:idx val="16"/>
          <c:order val="16"/>
          <c:tx>
            <c:strRef>
              <c:f>'CCG Data - Co-amoxiclav etc'!$D$19</c:f>
              <c:strCache>
                <c:ptCount val="1"/>
                <c:pt idx="0">
                  <c:v>BRACKNELL AND ASCOT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etc'!$H$19:$U$19</c:f>
              <c:numCache>
                <c:formatCode>0.0</c:formatCode>
                <c:ptCount val="14"/>
                <c:pt idx="0">
                  <c:v>9.6</c:v>
                </c:pt>
                <c:pt idx="1">
                  <c:v>9.4</c:v>
                </c:pt>
                <c:pt idx="2">
                  <c:v>9.4</c:v>
                </c:pt>
                <c:pt idx="3">
                  <c:v>9.3000000000000007</c:v>
                </c:pt>
                <c:pt idx="4">
                  <c:v>9.1999999999999993</c:v>
                </c:pt>
                <c:pt idx="5">
                  <c:v>9.1999999999999993</c:v>
                </c:pt>
                <c:pt idx="6">
                  <c:v>9.1</c:v>
                </c:pt>
                <c:pt idx="7">
                  <c:v>9.1</c:v>
                </c:pt>
                <c:pt idx="8">
                  <c:v>9.1</c:v>
                </c:pt>
                <c:pt idx="9">
                  <c:v>9</c:v>
                </c:pt>
                <c:pt idx="10">
                  <c:v>9</c:v>
                </c:pt>
                <c:pt idx="11">
                  <c:v>9</c:v>
                </c:pt>
                <c:pt idx="12">
                  <c:v>9.1</c:v>
                </c:pt>
              </c:numCache>
            </c:numRef>
          </c:val>
          <c:smooth val="0"/>
        </c:ser>
        <c:ser>
          <c:idx val="17"/>
          <c:order val="17"/>
          <c:tx>
            <c:strRef>
              <c:f>'CCG Data - Co-amoxiclav etc'!$D$20</c:f>
              <c:strCache>
                <c:ptCount val="1"/>
                <c:pt idx="0">
                  <c:v>BRADFORD CITY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etc'!$H$20:$U$20</c:f>
              <c:numCache>
                <c:formatCode>0.0</c:formatCode>
                <c:ptCount val="14"/>
                <c:pt idx="0">
                  <c:v>6.2</c:v>
                </c:pt>
                <c:pt idx="1">
                  <c:v>6.1</c:v>
                </c:pt>
                <c:pt idx="2">
                  <c:v>6.1</c:v>
                </c:pt>
                <c:pt idx="3">
                  <c:v>5.9</c:v>
                </c:pt>
                <c:pt idx="4">
                  <c:v>5.8</c:v>
                </c:pt>
                <c:pt idx="5">
                  <c:v>5.8</c:v>
                </c:pt>
                <c:pt idx="6">
                  <c:v>5.7</c:v>
                </c:pt>
                <c:pt idx="7">
                  <c:v>5.6</c:v>
                </c:pt>
                <c:pt idx="8">
                  <c:v>5.4</c:v>
                </c:pt>
                <c:pt idx="9">
                  <c:v>5.3</c:v>
                </c:pt>
                <c:pt idx="10">
                  <c:v>5.2</c:v>
                </c:pt>
                <c:pt idx="11">
                  <c:v>5.2</c:v>
                </c:pt>
                <c:pt idx="12">
                  <c:v>5.0999999999999996</c:v>
                </c:pt>
              </c:numCache>
            </c:numRef>
          </c:val>
          <c:smooth val="0"/>
        </c:ser>
        <c:ser>
          <c:idx val="18"/>
          <c:order val="18"/>
          <c:tx>
            <c:strRef>
              <c:f>'CCG Data - Co-amoxiclav etc'!$D$21</c:f>
              <c:strCache>
                <c:ptCount val="1"/>
                <c:pt idx="0">
                  <c:v>BRADFORD DISTRICTS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etc'!$H$21:$U$21</c:f>
              <c:numCache>
                <c:formatCode>0.0</c:formatCode>
                <c:ptCount val="14"/>
                <c:pt idx="0">
                  <c:v>6.2</c:v>
                </c:pt>
                <c:pt idx="1">
                  <c:v>6.2</c:v>
                </c:pt>
                <c:pt idx="2">
                  <c:v>6.2</c:v>
                </c:pt>
                <c:pt idx="3">
                  <c:v>6.2</c:v>
                </c:pt>
                <c:pt idx="4">
                  <c:v>6.1</c:v>
                </c:pt>
                <c:pt idx="5">
                  <c:v>6.1</c:v>
                </c:pt>
                <c:pt idx="6">
                  <c:v>6.1</c:v>
                </c:pt>
                <c:pt idx="7">
                  <c:v>6</c:v>
                </c:pt>
                <c:pt idx="8">
                  <c:v>5.9</c:v>
                </c:pt>
                <c:pt idx="9">
                  <c:v>5.8</c:v>
                </c:pt>
                <c:pt idx="10">
                  <c:v>5.8</c:v>
                </c:pt>
                <c:pt idx="11">
                  <c:v>5.7</c:v>
                </c:pt>
                <c:pt idx="12">
                  <c:v>5.7</c:v>
                </c:pt>
              </c:numCache>
            </c:numRef>
          </c:val>
          <c:smooth val="0"/>
        </c:ser>
        <c:ser>
          <c:idx val="19"/>
          <c:order val="19"/>
          <c:tx>
            <c:strRef>
              <c:f>'CCG Data - Co-amoxiclav etc'!$D$22</c:f>
              <c:strCache>
                <c:ptCount val="1"/>
                <c:pt idx="0">
                  <c:v>BRENT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etc'!$H$22:$U$22</c:f>
              <c:numCache>
                <c:formatCode>0.0</c:formatCode>
                <c:ptCount val="14"/>
                <c:pt idx="0">
                  <c:v>10.3</c:v>
                </c:pt>
                <c:pt idx="1">
                  <c:v>10.3</c:v>
                </c:pt>
                <c:pt idx="2">
                  <c:v>10.199999999999999</c:v>
                </c:pt>
                <c:pt idx="3">
                  <c:v>10.1</c:v>
                </c:pt>
                <c:pt idx="4">
                  <c:v>10</c:v>
                </c:pt>
                <c:pt idx="5">
                  <c:v>10</c:v>
                </c:pt>
                <c:pt idx="6">
                  <c:v>10</c:v>
                </c:pt>
                <c:pt idx="7">
                  <c:v>10</c:v>
                </c:pt>
                <c:pt idx="8">
                  <c:v>10</c:v>
                </c:pt>
                <c:pt idx="9">
                  <c:v>10.1</c:v>
                </c:pt>
                <c:pt idx="10">
                  <c:v>10</c:v>
                </c:pt>
                <c:pt idx="11">
                  <c:v>10.199999999999999</c:v>
                </c:pt>
                <c:pt idx="12">
                  <c:v>10.3</c:v>
                </c:pt>
              </c:numCache>
            </c:numRef>
          </c:val>
          <c:smooth val="0"/>
        </c:ser>
        <c:ser>
          <c:idx val="20"/>
          <c:order val="20"/>
          <c:tx>
            <c:strRef>
              <c:f>'CCG Data - Co-amoxiclav etc'!$D$23</c:f>
              <c:strCache>
                <c:ptCount val="1"/>
                <c:pt idx="0">
                  <c:v>BRIGHTON &amp; HOVE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etc'!$H$23:$U$23</c:f>
              <c:numCache>
                <c:formatCode>0.0</c:formatCode>
                <c:ptCount val="14"/>
                <c:pt idx="0">
                  <c:v>9.6</c:v>
                </c:pt>
                <c:pt idx="1">
                  <c:v>9.6999999999999993</c:v>
                </c:pt>
                <c:pt idx="2">
                  <c:v>9.6999999999999993</c:v>
                </c:pt>
                <c:pt idx="3">
                  <c:v>9.8000000000000007</c:v>
                </c:pt>
                <c:pt idx="4">
                  <c:v>9.8000000000000007</c:v>
                </c:pt>
                <c:pt idx="5">
                  <c:v>9.8000000000000007</c:v>
                </c:pt>
                <c:pt idx="6">
                  <c:v>9.8000000000000007</c:v>
                </c:pt>
                <c:pt idx="7">
                  <c:v>9.8000000000000007</c:v>
                </c:pt>
                <c:pt idx="8">
                  <c:v>9.8000000000000007</c:v>
                </c:pt>
                <c:pt idx="9">
                  <c:v>9.6999999999999993</c:v>
                </c:pt>
                <c:pt idx="10">
                  <c:v>9.6</c:v>
                </c:pt>
                <c:pt idx="11">
                  <c:v>9.6999999999999993</c:v>
                </c:pt>
                <c:pt idx="12">
                  <c:v>9.8000000000000007</c:v>
                </c:pt>
              </c:numCache>
            </c:numRef>
          </c:val>
          <c:smooth val="0"/>
        </c:ser>
        <c:ser>
          <c:idx val="21"/>
          <c:order val="21"/>
          <c:tx>
            <c:strRef>
              <c:f>'CCG Data - Co-amoxiclav etc'!$D$24</c:f>
              <c:strCache>
                <c:ptCount val="1"/>
                <c:pt idx="0">
                  <c:v>BRISTOL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etc'!$H$24:$U$24</c:f>
              <c:numCache>
                <c:formatCode>0.0</c:formatCode>
                <c:ptCount val="14"/>
                <c:pt idx="0">
                  <c:v>12.4</c:v>
                </c:pt>
                <c:pt idx="1">
                  <c:v>12.1</c:v>
                </c:pt>
                <c:pt idx="2">
                  <c:v>11.9</c:v>
                </c:pt>
                <c:pt idx="3">
                  <c:v>11.7</c:v>
                </c:pt>
                <c:pt idx="4">
                  <c:v>11.5</c:v>
                </c:pt>
                <c:pt idx="5">
                  <c:v>11.5</c:v>
                </c:pt>
                <c:pt idx="6">
                  <c:v>11.4</c:v>
                </c:pt>
                <c:pt idx="7">
                  <c:v>11.4</c:v>
                </c:pt>
                <c:pt idx="8">
                  <c:v>11.3</c:v>
                </c:pt>
                <c:pt idx="9">
                  <c:v>11.1</c:v>
                </c:pt>
                <c:pt idx="10">
                  <c:v>11</c:v>
                </c:pt>
                <c:pt idx="11">
                  <c:v>11</c:v>
                </c:pt>
                <c:pt idx="12">
                  <c:v>11</c:v>
                </c:pt>
              </c:numCache>
            </c:numRef>
          </c:val>
          <c:smooth val="0"/>
        </c:ser>
        <c:ser>
          <c:idx val="22"/>
          <c:order val="22"/>
          <c:tx>
            <c:strRef>
              <c:f>'CCG Data - Co-amoxiclav etc'!$D$25</c:f>
              <c:strCache>
                <c:ptCount val="1"/>
                <c:pt idx="0">
                  <c:v>BROMLEY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etc'!$H$25:$U$25</c:f>
              <c:numCache>
                <c:formatCode>0.0</c:formatCode>
                <c:ptCount val="14"/>
                <c:pt idx="0">
                  <c:v>11.9</c:v>
                </c:pt>
                <c:pt idx="1">
                  <c:v>11.9</c:v>
                </c:pt>
                <c:pt idx="2">
                  <c:v>11.7</c:v>
                </c:pt>
                <c:pt idx="3">
                  <c:v>11.5</c:v>
                </c:pt>
                <c:pt idx="4">
                  <c:v>11.3</c:v>
                </c:pt>
                <c:pt idx="5">
                  <c:v>11.2</c:v>
                </c:pt>
                <c:pt idx="6">
                  <c:v>11.1</c:v>
                </c:pt>
                <c:pt idx="7">
                  <c:v>10.8</c:v>
                </c:pt>
                <c:pt idx="8">
                  <c:v>10.6</c:v>
                </c:pt>
                <c:pt idx="9">
                  <c:v>10.4</c:v>
                </c:pt>
                <c:pt idx="10">
                  <c:v>10.1</c:v>
                </c:pt>
                <c:pt idx="11">
                  <c:v>9.8000000000000007</c:v>
                </c:pt>
                <c:pt idx="12">
                  <c:v>9.6</c:v>
                </c:pt>
              </c:numCache>
            </c:numRef>
          </c:val>
          <c:smooth val="0"/>
        </c:ser>
        <c:ser>
          <c:idx val="23"/>
          <c:order val="23"/>
          <c:tx>
            <c:strRef>
              <c:f>'CCG Data - Co-amoxiclav etc'!$D$26</c:f>
              <c:strCache>
                <c:ptCount val="1"/>
                <c:pt idx="0">
                  <c:v>BURY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etc'!$H$26:$U$26</c:f>
              <c:numCache>
                <c:formatCode>0.0</c:formatCode>
                <c:ptCount val="14"/>
                <c:pt idx="0">
                  <c:v>6.4</c:v>
                </c:pt>
                <c:pt idx="1">
                  <c:v>6.2</c:v>
                </c:pt>
                <c:pt idx="2">
                  <c:v>6.2</c:v>
                </c:pt>
                <c:pt idx="3">
                  <c:v>6.1</c:v>
                </c:pt>
                <c:pt idx="4">
                  <c:v>6</c:v>
                </c:pt>
                <c:pt idx="5">
                  <c:v>6</c:v>
                </c:pt>
                <c:pt idx="6">
                  <c:v>6</c:v>
                </c:pt>
                <c:pt idx="7">
                  <c:v>6</c:v>
                </c:pt>
                <c:pt idx="8">
                  <c:v>6</c:v>
                </c:pt>
                <c:pt idx="9">
                  <c:v>6</c:v>
                </c:pt>
                <c:pt idx="10">
                  <c:v>6</c:v>
                </c:pt>
                <c:pt idx="11">
                  <c:v>6</c:v>
                </c:pt>
                <c:pt idx="12">
                  <c:v>6.1</c:v>
                </c:pt>
              </c:numCache>
            </c:numRef>
          </c:val>
          <c:smooth val="0"/>
        </c:ser>
        <c:ser>
          <c:idx val="24"/>
          <c:order val="24"/>
          <c:tx>
            <c:strRef>
              <c:f>'CCG Data - Co-amoxiclav etc'!$D$27</c:f>
              <c:strCache>
                <c:ptCount val="1"/>
                <c:pt idx="0">
                  <c:v>CALDERDALE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etc'!$H$27:$U$27</c:f>
              <c:numCache>
                <c:formatCode>0.0</c:formatCode>
                <c:ptCount val="14"/>
                <c:pt idx="0">
                  <c:v>6</c:v>
                </c:pt>
                <c:pt idx="1">
                  <c:v>6</c:v>
                </c:pt>
                <c:pt idx="2">
                  <c:v>6</c:v>
                </c:pt>
                <c:pt idx="3">
                  <c:v>5.9</c:v>
                </c:pt>
                <c:pt idx="4">
                  <c:v>5.8</c:v>
                </c:pt>
                <c:pt idx="5">
                  <c:v>5.9</c:v>
                </c:pt>
                <c:pt idx="6">
                  <c:v>5.8</c:v>
                </c:pt>
                <c:pt idx="7">
                  <c:v>5.9</c:v>
                </c:pt>
                <c:pt idx="8">
                  <c:v>5.9</c:v>
                </c:pt>
                <c:pt idx="9">
                  <c:v>5.9</c:v>
                </c:pt>
                <c:pt idx="10">
                  <c:v>6</c:v>
                </c:pt>
                <c:pt idx="11">
                  <c:v>6</c:v>
                </c:pt>
                <c:pt idx="12">
                  <c:v>6</c:v>
                </c:pt>
              </c:numCache>
            </c:numRef>
          </c:val>
          <c:smooth val="0"/>
        </c:ser>
        <c:ser>
          <c:idx val="25"/>
          <c:order val="25"/>
          <c:tx>
            <c:strRef>
              <c:f>'CCG Data - Co-amoxiclav etc'!$D$28</c:f>
              <c:strCache>
                <c:ptCount val="1"/>
                <c:pt idx="0">
                  <c:v>CAMBRIDGESHIRE AND PETERBOROUGH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etc'!$H$28:$U$28</c:f>
              <c:numCache>
                <c:formatCode>0.0</c:formatCode>
                <c:ptCount val="14"/>
                <c:pt idx="0">
                  <c:v>13.1</c:v>
                </c:pt>
                <c:pt idx="1">
                  <c:v>13</c:v>
                </c:pt>
                <c:pt idx="2">
                  <c:v>12.9</c:v>
                </c:pt>
                <c:pt idx="3">
                  <c:v>12.8</c:v>
                </c:pt>
                <c:pt idx="4">
                  <c:v>12.7</c:v>
                </c:pt>
                <c:pt idx="5">
                  <c:v>12.6</c:v>
                </c:pt>
                <c:pt idx="6">
                  <c:v>12.6</c:v>
                </c:pt>
                <c:pt idx="7">
                  <c:v>12.5</c:v>
                </c:pt>
                <c:pt idx="8">
                  <c:v>12.5</c:v>
                </c:pt>
                <c:pt idx="9">
                  <c:v>12.4</c:v>
                </c:pt>
                <c:pt idx="10">
                  <c:v>12.3</c:v>
                </c:pt>
                <c:pt idx="11">
                  <c:v>12.3</c:v>
                </c:pt>
                <c:pt idx="12">
                  <c:v>12.4</c:v>
                </c:pt>
              </c:numCache>
            </c:numRef>
          </c:val>
          <c:smooth val="0"/>
        </c:ser>
        <c:ser>
          <c:idx val="26"/>
          <c:order val="26"/>
          <c:tx>
            <c:strRef>
              <c:f>'CCG Data - Co-amoxiclav etc'!$D$29</c:f>
              <c:strCache>
                <c:ptCount val="1"/>
                <c:pt idx="0">
                  <c:v>CAMDEN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etc'!$H$29:$U$29</c:f>
              <c:numCache>
                <c:formatCode>0.0</c:formatCode>
                <c:ptCount val="14"/>
                <c:pt idx="0">
                  <c:v>10.4</c:v>
                </c:pt>
                <c:pt idx="1">
                  <c:v>10.3</c:v>
                </c:pt>
                <c:pt idx="2">
                  <c:v>10.199999999999999</c:v>
                </c:pt>
                <c:pt idx="3">
                  <c:v>10</c:v>
                </c:pt>
                <c:pt idx="4">
                  <c:v>9.9</c:v>
                </c:pt>
                <c:pt idx="5">
                  <c:v>9.6999999999999993</c:v>
                </c:pt>
                <c:pt idx="6">
                  <c:v>9.6999999999999993</c:v>
                </c:pt>
                <c:pt idx="7">
                  <c:v>9.6</c:v>
                </c:pt>
                <c:pt idx="8">
                  <c:v>9.5</c:v>
                </c:pt>
                <c:pt idx="9">
                  <c:v>9.4</c:v>
                </c:pt>
                <c:pt idx="10">
                  <c:v>9.3000000000000007</c:v>
                </c:pt>
                <c:pt idx="11">
                  <c:v>9.3000000000000007</c:v>
                </c:pt>
                <c:pt idx="12">
                  <c:v>9.4</c:v>
                </c:pt>
              </c:numCache>
            </c:numRef>
          </c:val>
          <c:smooth val="0"/>
        </c:ser>
        <c:ser>
          <c:idx val="27"/>
          <c:order val="27"/>
          <c:tx>
            <c:strRef>
              <c:f>'CCG Data - Co-amoxiclav etc'!$D$30</c:f>
              <c:strCache>
                <c:ptCount val="1"/>
                <c:pt idx="0">
                  <c:v>CANNOCK CHASE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etc'!$H$30:$U$30</c:f>
              <c:numCache>
                <c:formatCode>0.0</c:formatCode>
                <c:ptCount val="14"/>
                <c:pt idx="0">
                  <c:v>10.9</c:v>
                </c:pt>
                <c:pt idx="1">
                  <c:v>10.8</c:v>
                </c:pt>
                <c:pt idx="2">
                  <c:v>10.5</c:v>
                </c:pt>
                <c:pt idx="3">
                  <c:v>10.4</c:v>
                </c:pt>
                <c:pt idx="4">
                  <c:v>10.199999999999999</c:v>
                </c:pt>
                <c:pt idx="5">
                  <c:v>10.1</c:v>
                </c:pt>
                <c:pt idx="6">
                  <c:v>10</c:v>
                </c:pt>
                <c:pt idx="7">
                  <c:v>10</c:v>
                </c:pt>
                <c:pt idx="8">
                  <c:v>9.9</c:v>
                </c:pt>
                <c:pt idx="9">
                  <c:v>9.6999999999999993</c:v>
                </c:pt>
                <c:pt idx="10">
                  <c:v>9.6</c:v>
                </c:pt>
                <c:pt idx="11">
                  <c:v>9.5</c:v>
                </c:pt>
                <c:pt idx="12">
                  <c:v>9.5</c:v>
                </c:pt>
              </c:numCache>
            </c:numRef>
          </c:val>
          <c:smooth val="0"/>
        </c:ser>
        <c:ser>
          <c:idx val="28"/>
          <c:order val="28"/>
          <c:tx>
            <c:strRef>
              <c:f>'CCG Data - Co-amoxiclav etc'!$D$31</c:f>
              <c:strCache>
                <c:ptCount val="1"/>
                <c:pt idx="0">
                  <c:v>CANTERBURY AND COASTAL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etc'!$H$31:$U$31</c:f>
              <c:numCache>
                <c:formatCode>0.0</c:formatCode>
                <c:ptCount val="14"/>
                <c:pt idx="0">
                  <c:v>8.9</c:v>
                </c:pt>
                <c:pt idx="1">
                  <c:v>8.8000000000000007</c:v>
                </c:pt>
                <c:pt idx="2">
                  <c:v>8.6999999999999993</c:v>
                </c:pt>
                <c:pt idx="3">
                  <c:v>8.6</c:v>
                </c:pt>
                <c:pt idx="4">
                  <c:v>8.5</c:v>
                </c:pt>
                <c:pt idx="5">
                  <c:v>8.5</c:v>
                </c:pt>
                <c:pt idx="6">
                  <c:v>8.5</c:v>
                </c:pt>
                <c:pt idx="7">
                  <c:v>8.5</c:v>
                </c:pt>
                <c:pt idx="8">
                  <c:v>8.5</c:v>
                </c:pt>
                <c:pt idx="9">
                  <c:v>8.4</c:v>
                </c:pt>
                <c:pt idx="10">
                  <c:v>8.4</c:v>
                </c:pt>
                <c:pt idx="11">
                  <c:v>8.5</c:v>
                </c:pt>
                <c:pt idx="12">
                  <c:v>8.6</c:v>
                </c:pt>
              </c:numCache>
            </c:numRef>
          </c:val>
          <c:smooth val="0"/>
        </c:ser>
        <c:ser>
          <c:idx val="29"/>
          <c:order val="29"/>
          <c:tx>
            <c:strRef>
              <c:f>'CCG Data - Co-amoxiclav etc'!$D$32</c:f>
              <c:strCache>
                <c:ptCount val="1"/>
                <c:pt idx="0">
                  <c:v>CASTLE POINT AND ROCHFORD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etc'!$H$32:$U$32</c:f>
              <c:numCache>
                <c:formatCode>0.0</c:formatCode>
                <c:ptCount val="14"/>
                <c:pt idx="0">
                  <c:v>11.5</c:v>
                </c:pt>
                <c:pt idx="1">
                  <c:v>11.5</c:v>
                </c:pt>
                <c:pt idx="2">
                  <c:v>11.4</c:v>
                </c:pt>
                <c:pt idx="3">
                  <c:v>11.4</c:v>
                </c:pt>
                <c:pt idx="4">
                  <c:v>11.3</c:v>
                </c:pt>
                <c:pt idx="5">
                  <c:v>11.2</c:v>
                </c:pt>
                <c:pt idx="6">
                  <c:v>11.2</c:v>
                </c:pt>
                <c:pt idx="7">
                  <c:v>11.2</c:v>
                </c:pt>
                <c:pt idx="8">
                  <c:v>11.1</c:v>
                </c:pt>
                <c:pt idx="9">
                  <c:v>11.1</c:v>
                </c:pt>
                <c:pt idx="10">
                  <c:v>11.1</c:v>
                </c:pt>
                <c:pt idx="11">
                  <c:v>11.3</c:v>
                </c:pt>
                <c:pt idx="12">
                  <c:v>11.4</c:v>
                </c:pt>
              </c:numCache>
            </c:numRef>
          </c:val>
          <c:smooth val="0"/>
        </c:ser>
        <c:ser>
          <c:idx val="30"/>
          <c:order val="30"/>
          <c:tx>
            <c:strRef>
              <c:f>'CCG Data - Co-amoxiclav etc'!$D$33</c:f>
              <c:strCache>
                <c:ptCount val="1"/>
                <c:pt idx="0">
                  <c:v>CENTRAL LONDON (WESTMINSTER)</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etc'!$H$33:$U$33</c:f>
              <c:numCache>
                <c:formatCode>0.0</c:formatCode>
                <c:ptCount val="14"/>
                <c:pt idx="0">
                  <c:v>10.1</c:v>
                </c:pt>
                <c:pt idx="1">
                  <c:v>10.1</c:v>
                </c:pt>
                <c:pt idx="2">
                  <c:v>10.1</c:v>
                </c:pt>
                <c:pt idx="3">
                  <c:v>10</c:v>
                </c:pt>
                <c:pt idx="4">
                  <c:v>10</c:v>
                </c:pt>
                <c:pt idx="5">
                  <c:v>9.9</c:v>
                </c:pt>
                <c:pt idx="6">
                  <c:v>9.8000000000000007</c:v>
                </c:pt>
                <c:pt idx="7">
                  <c:v>9.8000000000000007</c:v>
                </c:pt>
                <c:pt idx="8">
                  <c:v>9.8000000000000007</c:v>
                </c:pt>
                <c:pt idx="9">
                  <c:v>9.8000000000000007</c:v>
                </c:pt>
                <c:pt idx="10">
                  <c:v>9.9</c:v>
                </c:pt>
                <c:pt idx="11">
                  <c:v>9.9</c:v>
                </c:pt>
                <c:pt idx="12">
                  <c:v>10.1</c:v>
                </c:pt>
              </c:numCache>
            </c:numRef>
          </c:val>
          <c:smooth val="0"/>
        </c:ser>
        <c:ser>
          <c:idx val="34"/>
          <c:order val="31"/>
          <c:tx>
            <c:strRef>
              <c:f>'CCG Data - Co-amoxiclav etc'!$D$34</c:f>
              <c:strCache>
                <c:ptCount val="1"/>
                <c:pt idx="0">
                  <c:v>CENTRAL MANCHESTER</c:v>
                </c:pt>
              </c:strCache>
            </c:strRef>
          </c:tx>
          <c:spPr>
            <a:ln w="38100" cap="rnd" cmpd="sng" algn="ctr">
              <a:noFill/>
              <a:prstDash val="solid"/>
              <a:round/>
              <a:headEnd type="none" w="med" len="med"/>
              <a:tailEnd type="none" w="med" len="med"/>
            </a:ln>
            <a:effectLst/>
            <a:extLst>
              <a:ext uri="{91240B29-F687-4F45-9708-019B960494DF}">
                <a14:hiddenLine xmlns:a14="http://schemas.microsoft.com/office/drawing/2010/main" w="38100" cap="rnd" cmpd="sng" algn="ctr">
                  <a:solidFill>
                    <a:srgbClr val="333399"/>
                  </a:solidFill>
                  <a:prstDash val="solid"/>
                  <a:round/>
                  <a:headEnd type="none" w="med" len="med"/>
                  <a:tailEnd type="none" w="med" len="med"/>
                </a14:hiddenLine>
              </a:ext>
            </a:extLst>
          </c:spPr>
          <c:marker>
            <c:symbol val="circle"/>
            <c:size val="8"/>
            <c:spPr>
              <a:solidFill>
                <a:srgbClr val="4F81BD"/>
              </a:solidFill>
              <a:ln w="38100" cap="rnd" cmpd="sng" algn="ctr">
                <a:noFill/>
                <a:prstDash val="solid"/>
                <a:round/>
                <a:headEnd type="none" w="med" len="med"/>
                <a:tailEnd type="none" w="med" len="med"/>
              </a:ln>
              <a:effectLst/>
              <a:extLst>
                <a:ext uri="{91240B29-F687-4F45-9708-019B960494DF}">
                  <a14:hiddenLine xmlns:a14="http://schemas.microsoft.com/office/drawing/2010/main" w="38100"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etc'!$H$34:$U$34</c:f>
              <c:numCache>
                <c:formatCode>0.0</c:formatCode>
                <c:ptCount val="14"/>
                <c:pt idx="0">
                  <c:v>7.8</c:v>
                </c:pt>
                <c:pt idx="1">
                  <c:v>7.8</c:v>
                </c:pt>
                <c:pt idx="2">
                  <c:v>7.8</c:v>
                </c:pt>
                <c:pt idx="3">
                  <c:v>7.8</c:v>
                </c:pt>
                <c:pt idx="4">
                  <c:v>7.8</c:v>
                </c:pt>
                <c:pt idx="5">
                  <c:v>7.9</c:v>
                </c:pt>
                <c:pt idx="6">
                  <c:v>7.9</c:v>
                </c:pt>
                <c:pt idx="7">
                  <c:v>7.9</c:v>
                </c:pt>
                <c:pt idx="8">
                  <c:v>8</c:v>
                </c:pt>
                <c:pt idx="9">
                  <c:v>8</c:v>
                </c:pt>
                <c:pt idx="10">
                  <c:v>8.1</c:v>
                </c:pt>
                <c:pt idx="11">
                  <c:v>8.1999999999999993</c:v>
                </c:pt>
                <c:pt idx="12">
                  <c:v>8.1999999999999993</c:v>
                </c:pt>
              </c:numCache>
            </c:numRef>
          </c:val>
          <c:smooth val="0"/>
        </c:ser>
        <c:ser>
          <c:idx val="31"/>
          <c:order val="32"/>
          <c:tx>
            <c:strRef>
              <c:f>'CCG Data - Co-amoxiclav etc'!$D$35</c:f>
              <c:strCache>
                <c:ptCount val="1"/>
                <c:pt idx="0">
                  <c:v>CHILTERN</c:v>
                </c:pt>
              </c:strCache>
            </c:strRef>
          </c:tx>
          <c:spPr>
            <a:ln w="12700" cap="rnd" cmpd="sng" algn="ctr">
              <a:noFill/>
              <a:prstDash val="solid"/>
              <a:round/>
              <a:headEnd type="none" w="med" len="med"/>
              <a:tailEnd type="none" w="med" len="med"/>
            </a:ln>
            <a:effectLst/>
            <a:extLst>
              <a:ext uri="{91240B29-F687-4F45-9708-019B960494DF}">
                <a14:hiddenLine xmlns:a14="http://schemas.microsoft.com/office/drawing/2010/main" w="12700" cap="rnd" cmpd="sng" algn="ctr">
                  <a:solidFill>
                    <a:srgbClr val="333399"/>
                  </a:solidFill>
                  <a:prstDash val="solid"/>
                  <a:round/>
                  <a:headEnd type="none" w="med" len="med"/>
                  <a:tailEnd type="none" w="med" len="med"/>
                </a14:hiddenLine>
              </a:ext>
            </a:extLst>
          </c:spPr>
          <c:marker>
            <c:symbol val="circle"/>
            <c:size val="8"/>
            <c:spPr>
              <a:solidFill>
                <a:srgbClr val="4F81BD"/>
              </a:solidFill>
              <a:ln w="12700" cap="rnd" cmpd="sng" algn="ctr">
                <a:noFill/>
                <a:prstDash val="solid"/>
                <a:round/>
                <a:headEnd type="none" w="med" len="med"/>
                <a:tailEnd type="none" w="med" len="med"/>
              </a:ln>
              <a:effectLst/>
              <a:extLst>
                <a:ext uri="{91240B29-F687-4F45-9708-019B960494DF}">
                  <a14:hiddenLine xmlns:a14="http://schemas.microsoft.com/office/drawing/2010/main" w="12700"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etc'!$H$35:$U$35</c:f>
              <c:numCache>
                <c:formatCode>0.0</c:formatCode>
                <c:ptCount val="14"/>
                <c:pt idx="0">
                  <c:v>9.6</c:v>
                </c:pt>
                <c:pt idx="1">
                  <c:v>9.5</c:v>
                </c:pt>
                <c:pt idx="2">
                  <c:v>9.4</c:v>
                </c:pt>
                <c:pt idx="3">
                  <c:v>9.4</c:v>
                </c:pt>
                <c:pt idx="4">
                  <c:v>9.3000000000000007</c:v>
                </c:pt>
                <c:pt idx="5">
                  <c:v>9.1999999999999993</c:v>
                </c:pt>
                <c:pt idx="6">
                  <c:v>9.1999999999999993</c:v>
                </c:pt>
                <c:pt idx="7">
                  <c:v>9.1999999999999993</c:v>
                </c:pt>
                <c:pt idx="8">
                  <c:v>9.1</c:v>
                </c:pt>
                <c:pt idx="9">
                  <c:v>9</c:v>
                </c:pt>
                <c:pt idx="10">
                  <c:v>9</c:v>
                </c:pt>
                <c:pt idx="11">
                  <c:v>9</c:v>
                </c:pt>
                <c:pt idx="12">
                  <c:v>9</c:v>
                </c:pt>
              </c:numCache>
            </c:numRef>
          </c:val>
          <c:smooth val="0"/>
        </c:ser>
        <c:ser>
          <c:idx val="32"/>
          <c:order val="33"/>
          <c:tx>
            <c:strRef>
              <c:f>'CCG Data - Co-amoxiclav etc'!$D$36</c:f>
              <c:strCache>
                <c:ptCount val="1"/>
                <c:pt idx="0">
                  <c:v>CHORLEY AND SOUTH RIBBLE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etc'!$H$36:$U$36</c:f>
              <c:numCache>
                <c:formatCode>0.0</c:formatCode>
                <c:ptCount val="14"/>
                <c:pt idx="0">
                  <c:v>11.3</c:v>
                </c:pt>
                <c:pt idx="1">
                  <c:v>11.3</c:v>
                </c:pt>
                <c:pt idx="2">
                  <c:v>11.3</c:v>
                </c:pt>
                <c:pt idx="3">
                  <c:v>11.3</c:v>
                </c:pt>
                <c:pt idx="4">
                  <c:v>11.3</c:v>
                </c:pt>
                <c:pt idx="5">
                  <c:v>11.3</c:v>
                </c:pt>
                <c:pt idx="6">
                  <c:v>11.2</c:v>
                </c:pt>
                <c:pt idx="7">
                  <c:v>11.1</c:v>
                </c:pt>
                <c:pt idx="8">
                  <c:v>11</c:v>
                </c:pt>
                <c:pt idx="9">
                  <c:v>10.7</c:v>
                </c:pt>
                <c:pt idx="10">
                  <c:v>10.5</c:v>
                </c:pt>
                <c:pt idx="11">
                  <c:v>10.4</c:v>
                </c:pt>
                <c:pt idx="12">
                  <c:v>10.3</c:v>
                </c:pt>
              </c:numCache>
            </c:numRef>
          </c:val>
          <c:smooth val="0"/>
        </c:ser>
        <c:ser>
          <c:idx val="33"/>
          <c:order val="34"/>
          <c:tx>
            <c:strRef>
              <c:f>'CCG Data - Co-amoxiclav etc'!$D$37</c:f>
              <c:strCache>
                <c:ptCount val="1"/>
                <c:pt idx="0">
                  <c:v>CITY AND HACKNEY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etc'!$H$37:$U$37</c:f>
              <c:numCache>
                <c:formatCode>0.0</c:formatCode>
                <c:ptCount val="14"/>
                <c:pt idx="0">
                  <c:v>11.7</c:v>
                </c:pt>
                <c:pt idx="1">
                  <c:v>11.3</c:v>
                </c:pt>
                <c:pt idx="2">
                  <c:v>11.1</c:v>
                </c:pt>
                <c:pt idx="3">
                  <c:v>10.8</c:v>
                </c:pt>
                <c:pt idx="4">
                  <c:v>10.5</c:v>
                </c:pt>
                <c:pt idx="5">
                  <c:v>10.3</c:v>
                </c:pt>
                <c:pt idx="6">
                  <c:v>10</c:v>
                </c:pt>
                <c:pt idx="7">
                  <c:v>9.8000000000000007</c:v>
                </c:pt>
                <c:pt idx="8">
                  <c:v>9.6999999999999993</c:v>
                </c:pt>
                <c:pt idx="9">
                  <c:v>9.6</c:v>
                </c:pt>
                <c:pt idx="10">
                  <c:v>9.5</c:v>
                </c:pt>
                <c:pt idx="11">
                  <c:v>9.4</c:v>
                </c:pt>
                <c:pt idx="12">
                  <c:v>9.4</c:v>
                </c:pt>
              </c:numCache>
            </c:numRef>
          </c:val>
          <c:smooth val="0"/>
        </c:ser>
        <c:ser>
          <c:idx val="35"/>
          <c:order val="35"/>
          <c:tx>
            <c:strRef>
              <c:f>'CCG Data - Co-amoxiclav etc'!$D$38</c:f>
              <c:strCache>
                <c:ptCount val="1"/>
                <c:pt idx="0">
                  <c:v>COASTAL WEST SUSSEX</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etc'!$H$38:$U$38</c:f>
              <c:numCache>
                <c:formatCode>0.0</c:formatCode>
                <c:ptCount val="14"/>
                <c:pt idx="0">
                  <c:v>10.7</c:v>
                </c:pt>
                <c:pt idx="1">
                  <c:v>10.6</c:v>
                </c:pt>
                <c:pt idx="2">
                  <c:v>10.5</c:v>
                </c:pt>
                <c:pt idx="3">
                  <c:v>10.5</c:v>
                </c:pt>
                <c:pt idx="4">
                  <c:v>10.4</c:v>
                </c:pt>
                <c:pt idx="5">
                  <c:v>10.4</c:v>
                </c:pt>
                <c:pt idx="6">
                  <c:v>10.3</c:v>
                </c:pt>
                <c:pt idx="7">
                  <c:v>10.4</c:v>
                </c:pt>
                <c:pt idx="8">
                  <c:v>10.4</c:v>
                </c:pt>
                <c:pt idx="9">
                  <c:v>10.3</c:v>
                </c:pt>
                <c:pt idx="10">
                  <c:v>10.199999999999999</c:v>
                </c:pt>
                <c:pt idx="11">
                  <c:v>10.199999999999999</c:v>
                </c:pt>
                <c:pt idx="12">
                  <c:v>10.199999999999999</c:v>
                </c:pt>
              </c:numCache>
            </c:numRef>
          </c:val>
          <c:smooth val="0"/>
        </c:ser>
        <c:ser>
          <c:idx val="36"/>
          <c:order val="36"/>
          <c:tx>
            <c:strRef>
              <c:f>'CCG Data - Co-amoxiclav etc'!$D$39</c:f>
              <c:strCache>
                <c:ptCount val="1"/>
                <c:pt idx="0">
                  <c:v>CORBY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etc'!$H$39:$U$39</c:f>
              <c:numCache>
                <c:formatCode>0.0</c:formatCode>
                <c:ptCount val="14"/>
                <c:pt idx="0">
                  <c:v>10.5</c:v>
                </c:pt>
                <c:pt idx="1">
                  <c:v>10.1</c:v>
                </c:pt>
                <c:pt idx="2">
                  <c:v>9.3000000000000007</c:v>
                </c:pt>
                <c:pt idx="3">
                  <c:v>8.9</c:v>
                </c:pt>
                <c:pt idx="4">
                  <c:v>8.4</c:v>
                </c:pt>
                <c:pt idx="5">
                  <c:v>8.1</c:v>
                </c:pt>
                <c:pt idx="6">
                  <c:v>7.8</c:v>
                </c:pt>
                <c:pt idx="7">
                  <c:v>7.6</c:v>
                </c:pt>
                <c:pt idx="8">
                  <c:v>7.4</c:v>
                </c:pt>
                <c:pt idx="9">
                  <c:v>7.3</c:v>
                </c:pt>
                <c:pt idx="10">
                  <c:v>7.4</c:v>
                </c:pt>
                <c:pt idx="11">
                  <c:v>7.5</c:v>
                </c:pt>
                <c:pt idx="12">
                  <c:v>7.7</c:v>
                </c:pt>
              </c:numCache>
            </c:numRef>
          </c:val>
          <c:smooth val="0"/>
        </c:ser>
        <c:ser>
          <c:idx val="37"/>
          <c:order val="37"/>
          <c:tx>
            <c:strRef>
              <c:f>'CCG Data - Co-amoxiclav etc'!$D$40</c:f>
              <c:strCache>
                <c:ptCount val="1"/>
                <c:pt idx="0">
                  <c:v>COVENTRY AND RUGBY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etc'!$H$40:$U$40</c:f>
              <c:numCache>
                <c:formatCode>0.0</c:formatCode>
                <c:ptCount val="14"/>
                <c:pt idx="0">
                  <c:v>9.1</c:v>
                </c:pt>
                <c:pt idx="1">
                  <c:v>9</c:v>
                </c:pt>
                <c:pt idx="2">
                  <c:v>9</c:v>
                </c:pt>
                <c:pt idx="3">
                  <c:v>9</c:v>
                </c:pt>
                <c:pt idx="4">
                  <c:v>8.9</c:v>
                </c:pt>
                <c:pt idx="5">
                  <c:v>8.9</c:v>
                </c:pt>
                <c:pt idx="6">
                  <c:v>9</c:v>
                </c:pt>
                <c:pt idx="7">
                  <c:v>9</c:v>
                </c:pt>
                <c:pt idx="8">
                  <c:v>9</c:v>
                </c:pt>
                <c:pt idx="9">
                  <c:v>9</c:v>
                </c:pt>
                <c:pt idx="10">
                  <c:v>9</c:v>
                </c:pt>
                <c:pt idx="11">
                  <c:v>9</c:v>
                </c:pt>
                <c:pt idx="12">
                  <c:v>9</c:v>
                </c:pt>
              </c:numCache>
            </c:numRef>
          </c:val>
          <c:smooth val="0"/>
        </c:ser>
        <c:ser>
          <c:idx val="38"/>
          <c:order val="38"/>
          <c:tx>
            <c:strRef>
              <c:f>'CCG Data - Co-amoxiclav etc'!$D$41</c:f>
              <c:strCache>
                <c:ptCount val="1"/>
                <c:pt idx="0">
                  <c:v>CRAWLEY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etc'!$H$41:$U$41</c:f>
              <c:numCache>
                <c:formatCode>0.0</c:formatCode>
                <c:ptCount val="14"/>
                <c:pt idx="0">
                  <c:v>11.1</c:v>
                </c:pt>
                <c:pt idx="1">
                  <c:v>11.1</c:v>
                </c:pt>
                <c:pt idx="2">
                  <c:v>11</c:v>
                </c:pt>
                <c:pt idx="3">
                  <c:v>11</c:v>
                </c:pt>
                <c:pt idx="4">
                  <c:v>10.9</c:v>
                </c:pt>
                <c:pt idx="5">
                  <c:v>10.8</c:v>
                </c:pt>
                <c:pt idx="6">
                  <c:v>10.7</c:v>
                </c:pt>
                <c:pt idx="7">
                  <c:v>10.6</c:v>
                </c:pt>
                <c:pt idx="8">
                  <c:v>10.6</c:v>
                </c:pt>
                <c:pt idx="9">
                  <c:v>10.5</c:v>
                </c:pt>
                <c:pt idx="10">
                  <c:v>10.5</c:v>
                </c:pt>
                <c:pt idx="11">
                  <c:v>10.5</c:v>
                </c:pt>
                <c:pt idx="12">
                  <c:v>10.7</c:v>
                </c:pt>
              </c:numCache>
            </c:numRef>
          </c:val>
          <c:smooth val="0"/>
        </c:ser>
        <c:ser>
          <c:idx val="39"/>
          <c:order val="39"/>
          <c:tx>
            <c:strRef>
              <c:f>'CCG Data - Co-amoxiclav etc'!$D$42</c:f>
              <c:strCache>
                <c:ptCount val="1"/>
                <c:pt idx="0">
                  <c:v>CROYDON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etc'!$H$42:$U$42</c:f>
              <c:numCache>
                <c:formatCode>0.0</c:formatCode>
                <c:ptCount val="14"/>
                <c:pt idx="0">
                  <c:v>8.1999999999999993</c:v>
                </c:pt>
                <c:pt idx="1">
                  <c:v>8</c:v>
                </c:pt>
                <c:pt idx="2">
                  <c:v>7.7</c:v>
                </c:pt>
                <c:pt idx="3">
                  <c:v>7.5</c:v>
                </c:pt>
                <c:pt idx="4">
                  <c:v>7.4</c:v>
                </c:pt>
                <c:pt idx="5">
                  <c:v>7.2</c:v>
                </c:pt>
                <c:pt idx="6">
                  <c:v>7.1</c:v>
                </c:pt>
                <c:pt idx="7">
                  <c:v>7.1</c:v>
                </c:pt>
                <c:pt idx="8">
                  <c:v>7.1</c:v>
                </c:pt>
                <c:pt idx="9">
                  <c:v>7</c:v>
                </c:pt>
                <c:pt idx="10">
                  <c:v>7</c:v>
                </c:pt>
                <c:pt idx="11">
                  <c:v>7</c:v>
                </c:pt>
                <c:pt idx="12">
                  <c:v>7.2</c:v>
                </c:pt>
              </c:numCache>
            </c:numRef>
          </c:val>
          <c:smooth val="0"/>
        </c:ser>
        <c:ser>
          <c:idx val="40"/>
          <c:order val="40"/>
          <c:tx>
            <c:strRef>
              <c:f>'CCG Data - Co-amoxiclav etc'!$D$43</c:f>
              <c:strCache>
                <c:ptCount val="1"/>
                <c:pt idx="0">
                  <c:v>CUMBRIA</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etc'!$H$43:$U$43</c:f>
              <c:numCache>
                <c:formatCode>0.0</c:formatCode>
                <c:ptCount val="14"/>
                <c:pt idx="0">
                  <c:v>9.8000000000000007</c:v>
                </c:pt>
                <c:pt idx="1">
                  <c:v>9.6999999999999993</c:v>
                </c:pt>
                <c:pt idx="2">
                  <c:v>9.6</c:v>
                </c:pt>
                <c:pt idx="3">
                  <c:v>9.4</c:v>
                </c:pt>
                <c:pt idx="4">
                  <c:v>9.3000000000000007</c:v>
                </c:pt>
                <c:pt idx="5">
                  <c:v>9.1999999999999993</c:v>
                </c:pt>
                <c:pt idx="6">
                  <c:v>9.1</c:v>
                </c:pt>
                <c:pt idx="7">
                  <c:v>9</c:v>
                </c:pt>
                <c:pt idx="8">
                  <c:v>8.9</c:v>
                </c:pt>
                <c:pt idx="9">
                  <c:v>8.6999999999999993</c:v>
                </c:pt>
                <c:pt idx="10">
                  <c:v>8.6</c:v>
                </c:pt>
                <c:pt idx="11">
                  <c:v>8.6</c:v>
                </c:pt>
                <c:pt idx="12">
                  <c:v>8.5</c:v>
                </c:pt>
              </c:numCache>
            </c:numRef>
          </c:val>
          <c:smooth val="0"/>
        </c:ser>
        <c:ser>
          <c:idx val="41"/>
          <c:order val="41"/>
          <c:tx>
            <c:strRef>
              <c:f>'CCG Data - Co-amoxiclav etc'!$D$44</c:f>
              <c:strCache>
                <c:ptCount val="1"/>
                <c:pt idx="0">
                  <c:v>DARLINGTON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etc'!$H$44:$U$44</c:f>
              <c:numCache>
                <c:formatCode>0.0</c:formatCode>
                <c:ptCount val="14"/>
                <c:pt idx="0">
                  <c:v>6.4</c:v>
                </c:pt>
                <c:pt idx="1">
                  <c:v>6.4</c:v>
                </c:pt>
                <c:pt idx="2">
                  <c:v>6.5</c:v>
                </c:pt>
                <c:pt idx="3">
                  <c:v>6.5</c:v>
                </c:pt>
                <c:pt idx="4">
                  <c:v>6.5</c:v>
                </c:pt>
                <c:pt idx="5">
                  <c:v>6.5</c:v>
                </c:pt>
                <c:pt idx="6">
                  <c:v>6.5</c:v>
                </c:pt>
                <c:pt idx="7">
                  <c:v>6.6</c:v>
                </c:pt>
                <c:pt idx="8">
                  <c:v>6.6</c:v>
                </c:pt>
                <c:pt idx="9">
                  <c:v>6.6</c:v>
                </c:pt>
                <c:pt idx="10">
                  <c:v>6.6</c:v>
                </c:pt>
                <c:pt idx="11">
                  <c:v>6.6</c:v>
                </c:pt>
                <c:pt idx="12">
                  <c:v>6.7</c:v>
                </c:pt>
              </c:numCache>
            </c:numRef>
          </c:val>
          <c:smooth val="0"/>
        </c:ser>
        <c:ser>
          <c:idx val="42"/>
          <c:order val="42"/>
          <c:tx>
            <c:strRef>
              <c:f>'CCG Data - Co-amoxiclav etc'!$D$45</c:f>
              <c:strCache>
                <c:ptCount val="1"/>
                <c:pt idx="0">
                  <c:v>DARTFORD, GRAVESHAM AND SWANLEY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etc'!$H$45:$U$45</c:f>
              <c:numCache>
                <c:formatCode>0.0</c:formatCode>
                <c:ptCount val="14"/>
                <c:pt idx="0">
                  <c:v>10.5</c:v>
                </c:pt>
                <c:pt idx="1">
                  <c:v>10.5</c:v>
                </c:pt>
                <c:pt idx="2">
                  <c:v>10.4</c:v>
                </c:pt>
                <c:pt idx="3">
                  <c:v>10.3</c:v>
                </c:pt>
                <c:pt idx="4">
                  <c:v>10.3</c:v>
                </c:pt>
                <c:pt idx="5">
                  <c:v>10.199999999999999</c:v>
                </c:pt>
                <c:pt idx="6">
                  <c:v>10.199999999999999</c:v>
                </c:pt>
                <c:pt idx="7">
                  <c:v>10.199999999999999</c:v>
                </c:pt>
                <c:pt idx="8">
                  <c:v>10.199999999999999</c:v>
                </c:pt>
                <c:pt idx="9">
                  <c:v>10.199999999999999</c:v>
                </c:pt>
                <c:pt idx="10">
                  <c:v>10.199999999999999</c:v>
                </c:pt>
                <c:pt idx="11">
                  <c:v>10.199999999999999</c:v>
                </c:pt>
                <c:pt idx="12">
                  <c:v>10.3</c:v>
                </c:pt>
              </c:numCache>
            </c:numRef>
          </c:val>
          <c:smooth val="0"/>
        </c:ser>
        <c:ser>
          <c:idx val="43"/>
          <c:order val="43"/>
          <c:tx>
            <c:strRef>
              <c:f>'CCG Data - Co-amoxiclav etc'!$D$46</c:f>
              <c:strCache>
                <c:ptCount val="1"/>
                <c:pt idx="0">
                  <c:v>DONCASTER</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etc'!$H$46:$U$46</c:f>
              <c:numCache>
                <c:formatCode>0.0</c:formatCode>
                <c:ptCount val="14"/>
                <c:pt idx="0">
                  <c:v>6.3</c:v>
                </c:pt>
                <c:pt idx="1">
                  <c:v>6.2</c:v>
                </c:pt>
                <c:pt idx="2">
                  <c:v>6.1</c:v>
                </c:pt>
                <c:pt idx="3">
                  <c:v>6.1</c:v>
                </c:pt>
                <c:pt idx="4">
                  <c:v>6</c:v>
                </c:pt>
                <c:pt idx="5">
                  <c:v>5.9</c:v>
                </c:pt>
                <c:pt idx="6">
                  <c:v>5.9</c:v>
                </c:pt>
                <c:pt idx="7">
                  <c:v>5.9</c:v>
                </c:pt>
                <c:pt idx="8">
                  <c:v>5.9</c:v>
                </c:pt>
                <c:pt idx="9">
                  <c:v>5.9</c:v>
                </c:pt>
                <c:pt idx="10">
                  <c:v>5.9</c:v>
                </c:pt>
                <c:pt idx="11">
                  <c:v>5.9</c:v>
                </c:pt>
                <c:pt idx="12">
                  <c:v>5.9</c:v>
                </c:pt>
              </c:numCache>
            </c:numRef>
          </c:val>
          <c:smooth val="0"/>
        </c:ser>
        <c:ser>
          <c:idx val="44"/>
          <c:order val="44"/>
          <c:tx>
            <c:strRef>
              <c:f>'CCG Data - Co-amoxiclav etc'!$D$47</c:f>
              <c:strCache>
                <c:ptCount val="1"/>
                <c:pt idx="0">
                  <c:v>DORSET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etc'!$H$47:$U$47</c:f>
              <c:numCache>
                <c:formatCode>0.0</c:formatCode>
                <c:ptCount val="14"/>
                <c:pt idx="0">
                  <c:v>9.4</c:v>
                </c:pt>
                <c:pt idx="1">
                  <c:v>9.3000000000000007</c:v>
                </c:pt>
                <c:pt idx="2">
                  <c:v>9.1999999999999993</c:v>
                </c:pt>
                <c:pt idx="3">
                  <c:v>9.1999999999999993</c:v>
                </c:pt>
                <c:pt idx="4">
                  <c:v>9.1</c:v>
                </c:pt>
                <c:pt idx="5">
                  <c:v>9</c:v>
                </c:pt>
                <c:pt idx="6">
                  <c:v>9</c:v>
                </c:pt>
                <c:pt idx="7">
                  <c:v>8.9</c:v>
                </c:pt>
                <c:pt idx="8">
                  <c:v>8.8000000000000007</c:v>
                </c:pt>
                <c:pt idx="9">
                  <c:v>8.6</c:v>
                </c:pt>
                <c:pt idx="10">
                  <c:v>8.5</c:v>
                </c:pt>
                <c:pt idx="11">
                  <c:v>8.4</c:v>
                </c:pt>
                <c:pt idx="12">
                  <c:v>8.4</c:v>
                </c:pt>
              </c:numCache>
            </c:numRef>
          </c:val>
          <c:smooth val="0"/>
        </c:ser>
        <c:ser>
          <c:idx val="45"/>
          <c:order val="45"/>
          <c:tx>
            <c:strRef>
              <c:f>'CCG Data - Co-amoxiclav etc'!$D$48</c:f>
              <c:strCache>
                <c:ptCount val="1"/>
                <c:pt idx="0">
                  <c:v>DUDLEY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etc'!$H$48:$U$48</c:f>
              <c:numCache>
                <c:formatCode>0.0</c:formatCode>
                <c:ptCount val="14"/>
                <c:pt idx="0">
                  <c:v>6.7</c:v>
                </c:pt>
                <c:pt idx="1">
                  <c:v>6.6</c:v>
                </c:pt>
                <c:pt idx="2">
                  <c:v>6.6</c:v>
                </c:pt>
                <c:pt idx="3">
                  <c:v>6.5</c:v>
                </c:pt>
                <c:pt idx="4">
                  <c:v>6.5</c:v>
                </c:pt>
                <c:pt idx="5">
                  <c:v>6.4</c:v>
                </c:pt>
                <c:pt idx="6">
                  <c:v>6.4</c:v>
                </c:pt>
                <c:pt idx="7">
                  <c:v>6.4</c:v>
                </c:pt>
                <c:pt idx="8">
                  <c:v>6.4</c:v>
                </c:pt>
                <c:pt idx="9">
                  <c:v>6.3</c:v>
                </c:pt>
                <c:pt idx="10">
                  <c:v>6.2</c:v>
                </c:pt>
                <c:pt idx="11">
                  <c:v>6.2</c:v>
                </c:pt>
                <c:pt idx="12">
                  <c:v>6.1</c:v>
                </c:pt>
              </c:numCache>
            </c:numRef>
          </c:val>
          <c:smooth val="0"/>
        </c:ser>
        <c:ser>
          <c:idx val="46"/>
          <c:order val="46"/>
          <c:tx>
            <c:strRef>
              <c:f>'CCG Data - Co-amoxiclav etc'!$D$49</c:f>
              <c:strCache>
                <c:ptCount val="1"/>
                <c:pt idx="0">
                  <c:v>DURHAM DALES,EASINGTON &amp; SEDGEFIELD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etc'!$H$49:$U$49</c:f>
              <c:numCache>
                <c:formatCode>0.0</c:formatCode>
                <c:ptCount val="14"/>
                <c:pt idx="0">
                  <c:v>6.1</c:v>
                </c:pt>
                <c:pt idx="1">
                  <c:v>6</c:v>
                </c:pt>
                <c:pt idx="2">
                  <c:v>6</c:v>
                </c:pt>
                <c:pt idx="3">
                  <c:v>5.9</c:v>
                </c:pt>
                <c:pt idx="4">
                  <c:v>5.9</c:v>
                </c:pt>
                <c:pt idx="5">
                  <c:v>5.8</c:v>
                </c:pt>
                <c:pt idx="6">
                  <c:v>5.7</c:v>
                </c:pt>
                <c:pt idx="7">
                  <c:v>5.6</c:v>
                </c:pt>
                <c:pt idx="8">
                  <c:v>5.6</c:v>
                </c:pt>
                <c:pt idx="9">
                  <c:v>5.5</c:v>
                </c:pt>
                <c:pt idx="10">
                  <c:v>5.5</c:v>
                </c:pt>
                <c:pt idx="11">
                  <c:v>5.5</c:v>
                </c:pt>
                <c:pt idx="12">
                  <c:v>5.4</c:v>
                </c:pt>
              </c:numCache>
            </c:numRef>
          </c:val>
          <c:smooth val="0"/>
        </c:ser>
        <c:ser>
          <c:idx val="47"/>
          <c:order val="47"/>
          <c:tx>
            <c:strRef>
              <c:f>'CCG Data - Co-amoxiclav etc'!$D$50</c:f>
              <c:strCache>
                <c:ptCount val="1"/>
                <c:pt idx="0">
                  <c:v>EALING</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etc'!$H$50:$U$50</c:f>
              <c:numCache>
                <c:formatCode>0.0</c:formatCode>
                <c:ptCount val="14"/>
                <c:pt idx="0">
                  <c:v>12.5</c:v>
                </c:pt>
                <c:pt idx="1">
                  <c:v>12.2</c:v>
                </c:pt>
                <c:pt idx="2">
                  <c:v>11.9</c:v>
                </c:pt>
                <c:pt idx="3">
                  <c:v>11.5</c:v>
                </c:pt>
                <c:pt idx="4">
                  <c:v>11.3</c:v>
                </c:pt>
                <c:pt idx="5">
                  <c:v>11.1</c:v>
                </c:pt>
                <c:pt idx="6">
                  <c:v>11</c:v>
                </c:pt>
                <c:pt idx="7">
                  <c:v>10.8</c:v>
                </c:pt>
                <c:pt idx="8">
                  <c:v>10.6</c:v>
                </c:pt>
                <c:pt idx="9">
                  <c:v>10.4</c:v>
                </c:pt>
                <c:pt idx="10">
                  <c:v>10.3</c:v>
                </c:pt>
                <c:pt idx="11">
                  <c:v>10.3</c:v>
                </c:pt>
                <c:pt idx="12">
                  <c:v>10.3</c:v>
                </c:pt>
              </c:numCache>
            </c:numRef>
          </c:val>
          <c:smooth val="0"/>
        </c:ser>
        <c:ser>
          <c:idx val="48"/>
          <c:order val="48"/>
          <c:tx>
            <c:strRef>
              <c:f>'CCG Data - Co-amoxiclav etc'!$D$51</c:f>
              <c:strCache>
                <c:ptCount val="1"/>
                <c:pt idx="0">
                  <c:v>EAST AND NORTH HERTFORDSHIRE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etc'!$H$51:$U$51</c:f>
              <c:numCache>
                <c:formatCode>0.0</c:formatCode>
                <c:ptCount val="14"/>
                <c:pt idx="0">
                  <c:v>8.3000000000000007</c:v>
                </c:pt>
                <c:pt idx="1">
                  <c:v>8.3000000000000007</c:v>
                </c:pt>
                <c:pt idx="2">
                  <c:v>8.3000000000000007</c:v>
                </c:pt>
                <c:pt idx="3">
                  <c:v>8.3000000000000007</c:v>
                </c:pt>
                <c:pt idx="4">
                  <c:v>8.3000000000000007</c:v>
                </c:pt>
                <c:pt idx="5">
                  <c:v>8.3000000000000007</c:v>
                </c:pt>
                <c:pt idx="6">
                  <c:v>8.3000000000000007</c:v>
                </c:pt>
                <c:pt idx="7">
                  <c:v>8.4</c:v>
                </c:pt>
                <c:pt idx="8">
                  <c:v>8.5</c:v>
                </c:pt>
                <c:pt idx="9">
                  <c:v>8.5</c:v>
                </c:pt>
                <c:pt idx="10">
                  <c:v>8.5</c:v>
                </c:pt>
                <c:pt idx="11">
                  <c:v>8.6</c:v>
                </c:pt>
                <c:pt idx="12">
                  <c:v>8.6</c:v>
                </c:pt>
              </c:numCache>
            </c:numRef>
          </c:val>
          <c:smooth val="0"/>
        </c:ser>
        <c:ser>
          <c:idx val="49"/>
          <c:order val="49"/>
          <c:tx>
            <c:strRef>
              <c:f>'CCG Data - Co-amoxiclav etc'!$D$52</c:f>
              <c:strCache>
                <c:ptCount val="1"/>
                <c:pt idx="0">
                  <c:v>EAST LANCASHIRE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etc'!$H$52:$U$52</c:f>
              <c:numCache>
                <c:formatCode>0.0</c:formatCode>
                <c:ptCount val="14"/>
                <c:pt idx="0">
                  <c:v>7</c:v>
                </c:pt>
                <c:pt idx="1">
                  <c:v>6.9</c:v>
                </c:pt>
                <c:pt idx="2">
                  <c:v>6.9</c:v>
                </c:pt>
                <c:pt idx="3">
                  <c:v>6.8</c:v>
                </c:pt>
                <c:pt idx="4">
                  <c:v>6.7</c:v>
                </c:pt>
                <c:pt idx="5">
                  <c:v>6.7</c:v>
                </c:pt>
                <c:pt idx="6">
                  <c:v>6.6</c:v>
                </c:pt>
                <c:pt idx="7">
                  <c:v>6.6</c:v>
                </c:pt>
                <c:pt idx="8">
                  <c:v>6.5</c:v>
                </c:pt>
                <c:pt idx="9">
                  <c:v>6.5</c:v>
                </c:pt>
                <c:pt idx="10">
                  <c:v>6.4</c:v>
                </c:pt>
                <c:pt idx="11">
                  <c:v>6.4</c:v>
                </c:pt>
                <c:pt idx="12">
                  <c:v>6.5</c:v>
                </c:pt>
              </c:numCache>
            </c:numRef>
          </c:val>
          <c:smooth val="0"/>
        </c:ser>
        <c:ser>
          <c:idx val="50"/>
          <c:order val="50"/>
          <c:tx>
            <c:strRef>
              <c:f>'CCG Data - Co-amoxiclav etc'!$D$53</c:f>
              <c:strCache>
                <c:ptCount val="1"/>
                <c:pt idx="0">
                  <c:v>EAST LEICESTERSHIRE AND RUTLAND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etc'!$H$53:$U$53</c:f>
              <c:numCache>
                <c:formatCode>0.0</c:formatCode>
                <c:ptCount val="14"/>
                <c:pt idx="0">
                  <c:v>11.4</c:v>
                </c:pt>
                <c:pt idx="1">
                  <c:v>11.4</c:v>
                </c:pt>
                <c:pt idx="2">
                  <c:v>11.4</c:v>
                </c:pt>
                <c:pt idx="3">
                  <c:v>11.4</c:v>
                </c:pt>
                <c:pt idx="4">
                  <c:v>11.3</c:v>
                </c:pt>
                <c:pt idx="5">
                  <c:v>11.2</c:v>
                </c:pt>
                <c:pt idx="6">
                  <c:v>11.2</c:v>
                </c:pt>
                <c:pt idx="7">
                  <c:v>11.1</c:v>
                </c:pt>
                <c:pt idx="8">
                  <c:v>11</c:v>
                </c:pt>
                <c:pt idx="9">
                  <c:v>10.9</c:v>
                </c:pt>
                <c:pt idx="10">
                  <c:v>10.8</c:v>
                </c:pt>
                <c:pt idx="11">
                  <c:v>10.8</c:v>
                </c:pt>
                <c:pt idx="12">
                  <c:v>10.8</c:v>
                </c:pt>
              </c:numCache>
            </c:numRef>
          </c:val>
          <c:smooth val="0"/>
        </c:ser>
        <c:ser>
          <c:idx val="51"/>
          <c:order val="51"/>
          <c:tx>
            <c:strRef>
              <c:f>'CCG Data - Co-amoxiclav etc'!$D$54</c:f>
              <c:strCache>
                <c:ptCount val="1"/>
                <c:pt idx="0">
                  <c:v>EAST RIDING OF YORKSHIRE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etc'!$H$54:$U$54</c:f>
              <c:numCache>
                <c:formatCode>0.0</c:formatCode>
                <c:ptCount val="14"/>
                <c:pt idx="0">
                  <c:v>7.1</c:v>
                </c:pt>
                <c:pt idx="1">
                  <c:v>7</c:v>
                </c:pt>
                <c:pt idx="2">
                  <c:v>7</c:v>
                </c:pt>
                <c:pt idx="3">
                  <c:v>6.9</c:v>
                </c:pt>
                <c:pt idx="4">
                  <c:v>6.8</c:v>
                </c:pt>
                <c:pt idx="5">
                  <c:v>6.7</c:v>
                </c:pt>
                <c:pt idx="6">
                  <c:v>6.6</c:v>
                </c:pt>
                <c:pt idx="7">
                  <c:v>6.6</c:v>
                </c:pt>
                <c:pt idx="8">
                  <c:v>6.5</c:v>
                </c:pt>
                <c:pt idx="9">
                  <c:v>6.5</c:v>
                </c:pt>
                <c:pt idx="10">
                  <c:v>6.4</c:v>
                </c:pt>
                <c:pt idx="11">
                  <c:v>6.3</c:v>
                </c:pt>
                <c:pt idx="12">
                  <c:v>6.2</c:v>
                </c:pt>
              </c:numCache>
            </c:numRef>
          </c:val>
          <c:smooth val="0"/>
        </c:ser>
        <c:ser>
          <c:idx val="52"/>
          <c:order val="52"/>
          <c:tx>
            <c:strRef>
              <c:f>'CCG Data - Co-amoxiclav etc'!$D$55</c:f>
              <c:strCache>
                <c:ptCount val="1"/>
                <c:pt idx="0">
                  <c:v>EAST STAFFORDSHIRE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etc'!$H$55:$U$55</c:f>
              <c:numCache>
                <c:formatCode>0.0</c:formatCode>
                <c:ptCount val="14"/>
                <c:pt idx="0">
                  <c:v>10.4</c:v>
                </c:pt>
                <c:pt idx="1">
                  <c:v>10.4</c:v>
                </c:pt>
                <c:pt idx="2">
                  <c:v>10.199999999999999</c:v>
                </c:pt>
                <c:pt idx="3">
                  <c:v>10.1</c:v>
                </c:pt>
                <c:pt idx="4">
                  <c:v>10</c:v>
                </c:pt>
                <c:pt idx="5">
                  <c:v>10</c:v>
                </c:pt>
                <c:pt idx="6">
                  <c:v>10</c:v>
                </c:pt>
                <c:pt idx="7">
                  <c:v>9.9</c:v>
                </c:pt>
                <c:pt idx="8">
                  <c:v>9.8000000000000007</c:v>
                </c:pt>
                <c:pt idx="9">
                  <c:v>9.6999999999999993</c:v>
                </c:pt>
                <c:pt idx="10">
                  <c:v>9.6</c:v>
                </c:pt>
                <c:pt idx="11">
                  <c:v>9.5</c:v>
                </c:pt>
                <c:pt idx="12">
                  <c:v>9.5</c:v>
                </c:pt>
              </c:numCache>
            </c:numRef>
          </c:val>
          <c:smooth val="0"/>
        </c:ser>
        <c:ser>
          <c:idx val="53"/>
          <c:order val="53"/>
          <c:tx>
            <c:strRef>
              <c:f>'CCG Data - Co-amoxiclav etc'!$D$56</c:f>
              <c:strCache>
                <c:ptCount val="1"/>
                <c:pt idx="0">
                  <c:v>EAST SURREY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etc'!$H$56:$U$56</c:f>
              <c:numCache>
                <c:formatCode>0.0</c:formatCode>
                <c:ptCount val="14"/>
                <c:pt idx="0">
                  <c:v>11.5</c:v>
                </c:pt>
                <c:pt idx="1">
                  <c:v>11.3</c:v>
                </c:pt>
                <c:pt idx="2">
                  <c:v>11.2</c:v>
                </c:pt>
                <c:pt idx="3">
                  <c:v>11.2</c:v>
                </c:pt>
                <c:pt idx="4">
                  <c:v>11.1</c:v>
                </c:pt>
                <c:pt idx="5">
                  <c:v>11</c:v>
                </c:pt>
                <c:pt idx="6">
                  <c:v>11</c:v>
                </c:pt>
                <c:pt idx="7">
                  <c:v>10.9</c:v>
                </c:pt>
                <c:pt idx="8">
                  <c:v>10.8</c:v>
                </c:pt>
                <c:pt idx="9">
                  <c:v>10.7</c:v>
                </c:pt>
                <c:pt idx="10">
                  <c:v>10.6</c:v>
                </c:pt>
                <c:pt idx="11">
                  <c:v>10.6</c:v>
                </c:pt>
                <c:pt idx="12">
                  <c:v>10.7</c:v>
                </c:pt>
              </c:numCache>
            </c:numRef>
          </c:val>
          <c:smooth val="0"/>
        </c:ser>
        <c:ser>
          <c:idx val="54"/>
          <c:order val="54"/>
          <c:tx>
            <c:strRef>
              <c:f>'CCG Data - Co-amoxiclav etc'!$D$57</c:f>
              <c:strCache>
                <c:ptCount val="1"/>
                <c:pt idx="0">
                  <c:v>EASTBOURNE, HAILSHAM AND SEAFORD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etc'!$H$57:$U$57</c:f>
              <c:numCache>
                <c:formatCode>0.0</c:formatCode>
                <c:ptCount val="14"/>
                <c:pt idx="0">
                  <c:v>7.8</c:v>
                </c:pt>
                <c:pt idx="1">
                  <c:v>7.7</c:v>
                </c:pt>
                <c:pt idx="2">
                  <c:v>7.7</c:v>
                </c:pt>
                <c:pt idx="3">
                  <c:v>7.7</c:v>
                </c:pt>
                <c:pt idx="4">
                  <c:v>7.6</c:v>
                </c:pt>
                <c:pt idx="5">
                  <c:v>7.6</c:v>
                </c:pt>
                <c:pt idx="6">
                  <c:v>7.6</c:v>
                </c:pt>
                <c:pt idx="7">
                  <c:v>7.6</c:v>
                </c:pt>
                <c:pt idx="8">
                  <c:v>7.6</c:v>
                </c:pt>
                <c:pt idx="9">
                  <c:v>7.6</c:v>
                </c:pt>
                <c:pt idx="10">
                  <c:v>7.6</c:v>
                </c:pt>
                <c:pt idx="11">
                  <c:v>7.7</c:v>
                </c:pt>
                <c:pt idx="12">
                  <c:v>7.9</c:v>
                </c:pt>
              </c:numCache>
            </c:numRef>
          </c:val>
          <c:smooth val="0"/>
        </c:ser>
        <c:ser>
          <c:idx val="55"/>
          <c:order val="55"/>
          <c:tx>
            <c:strRef>
              <c:f>'CCG Data - Co-amoxiclav etc'!$D$58</c:f>
              <c:strCache>
                <c:ptCount val="1"/>
                <c:pt idx="0">
                  <c:v>EASTERN CHESHIRE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etc'!$H$58:$U$58</c:f>
              <c:numCache>
                <c:formatCode>0.0</c:formatCode>
                <c:ptCount val="14"/>
                <c:pt idx="0">
                  <c:v>8</c:v>
                </c:pt>
                <c:pt idx="1">
                  <c:v>7.9</c:v>
                </c:pt>
                <c:pt idx="2">
                  <c:v>7.8</c:v>
                </c:pt>
                <c:pt idx="3">
                  <c:v>7.7</c:v>
                </c:pt>
                <c:pt idx="4">
                  <c:v>7.6</c:v>
                </c:pt>
                <c:pt idx="5">
                  <c:v>7.6</c:v>
                </c:pt>
                <c:pt idx="6">
                  <c:v>7.5</c:v>
                </c:pt>
                <c:pt idx="7">
                  <c:v>7.4</c:v>
                </c:pt>
                <c:pt idx="8">
                  <c:v>7.3</c:v>
                </c:pt>
                <c:pt idx="9">
                  <c:v>7.2</c:v>
                </c:pt>
                <c:pt idx="10">
                  <c:v>7.2</c:v>
                </c:pt>
                <c:pt idx="11">
                  <c:v>7.3</c:v>
                </c:pt>
                <c:pt idx="12">
                  <c:v>7.3</c:v>
                </c:pt>
              </c:numCache>
            </c:numRef>
          </c:val>
          <c:smooth val="0"/>
        </c:ser>
        <c:ser>
          <c:idx val="56"/>
          <c:order val="56"/>
          <c:tx>
            <c:strRef>
              <c:f>'CCG Data - Co-amoxiclav etc'!$D$59</c:f>
              <c:strCache>
                <c:ptCount val="1"/>
                <c:pt idx="0">
                  <c:v>ENFIELD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etc'!$H$59:$U$59</c:f>
              <c:numCache>
                <c:formatCode>0.0</c:formatCode>
                <c:ptCount val="14"/>
                <c:pt idx="0">
                  <c:v>10.9</c:v>
                </c:pt>
                <c:pt idx="1">
                  <c:v>10.8</c:v>
                </c:pt>
                <c:pt idx="2">
                  <c:v>10.7</c:v>
                </c:pt>
                <c:pt idx="3">
                  <c:v>10.6</c:v>
                </c:pt>
                <c:pt idx="4">
                  <c:v>10.4</c:v>
                </c:pt>
                <c:pt idx="5">
                  <c:v>10.4</c:v>
                </c:pt>
                <c:pt idx="6">
                  <c:v>10.3</c:v>
                </c:pt>
                <c:pt idx="7">
                  <c:v>10.199999999999999</c:v>
                </c:pt>
                <c:pt idx="8">
                  <c:v>10.1</c:v>
                </c:pt>
                <c:pt idx="9">
                  <c:v>10.1</c:v>
                </c:pt>
                <c:pt idx="10">
                  <c:v>10.1</c:v>
                </c:pt>
                <c:pt idx="11">
                  <c:v>10.199999999999999</c:v>
                </c:pt>
                <c:pt idx="12">
                  <c:v>10.3</c:v>
                </c:pt>
              </c:numCache>
            </c:numRef>
          </c:val>
          <c:smooth val="0"/>
        </c:ser>
        <c:ser>
          <c:idx val="57"/>
          <c:order val="57"/>
          <c:tx>
            <c:strRef>
              <c:f>'CCG Data - Co-amoxiclav etc'!$D$60</c:f>
              <c:strCache>
                <c:ptCount val="1"/>
                <c:pt idx="0">
                  <c:v>EREWASH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etc'!$H$60:$U$60</c:f>
              <c:numCache>
                <c:formatCode>0.0</c:formatCode>
                <c:ptCount val="14"/>
                <c:pt idx="0">
                  <c:v>8.6</c:v>
                </c:pt>
                <c:pt idx="1">
                  <c:v>8.5</c:v>
                </c:pt>
                <c:pt idx="2">
                  <c:v>8.5</c:v>
                </c:pt>
                <c:pt idx="3">
                  <c:v>8.4</c:v>
                </c:pt>
                <c:pt idx="4">
                  <c:v>8.1999999999999993</c:v>
                </c:pt>
                <c:pt idx="5">
                  <c:v>8.1</c:v>
                </c:pt>
                <c:pt idx="6">
                  <c:v>8</c:v>
                </c:pt>
                <c:pt idx="7">
                  <c:v>7.9</c:v>
                </c:pt>
                <c:pt idx="8">
                  <c:v>7.8</c:v>
                </c:pt>
                <c:pt idx="9">
                  <c:v>7.7</c:v>
                </c:pt>
                <c:pt idx="10">
                  <c:v>7.6</c:v>
                </c:pt>
                <c:pt idx="11">
                  <c:v>7.6</c:v>
                </c:pt>
                <c:pt idx="12">
                  <c:v>7.6</c:v>
                </c:pt>
              </c:numCache>
            </c:numRef>
          </c:val>
          <c:smooth val="0"/>
        </c:ser>
        <c:ser>
          <c:idx val="58"/>
          <c:order val="58"/>
          <c:tx>
            <c:strRef>
              <c:f>'CCG Data - Co-amoxiclav etc'!$D$61</c:f>
              <c:strCache>
                <c:ptCount val="1"/>
                <c:pt idx="0">
                  <c:v>FAREHAM AND GOSPORT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etc'!$H$61:$U$61</c:f>
              <c:numCache>
                <c:formatCode>0.0</c:formatCode>
                <c:ptCount val="14"/>
                <c:pt idx="0">
                  <c:v>9.5</c:v>
                </c:pt>
                <c:pt idx="1">
                  <c:v>9.3000000000000007</c:v>
                </c:pt>
                <c:pt idx="2">
                  <c:v>9.1999999999999993</c:v>
                </c:pt>
                <c:pt idx="3">
                  <c:v>9</c:v>
                </c:pt>
                <c:pt idx="4">
                  <c:v>8.9</c:v>
                </c:pt>
                <c:pt idx="5">
                  <c:v>8.6999999999999993</c:v>
                </c:pt>
                <c:pt idx="6">
                  <c:v>8.6999999999999993</c:v>
                </c:pt>
                <c:pt idx="7">
                  <c:v>8.6</c:v>
                </c:pt>
                <c:pt idx="8">
                  <c:v>8.5</c:v>
                </c:pt>
                <c:pt idx="9">
                  <c:v>8.5</c:v>
                </c:pt>
                <c:pt idx="10">
                  <c:v>8.4</c:v>
                </c:pt>
                <c:pt idx="11">
                  <c:v>8.4</c:v>
                </c:pt>
                <c:pt idx="12">
                  <c:v>8.6</c:v>
                </c:pt>
              </c:numCache>
            </c:numRef>
          </c:val>
          <c:smooth val="0"/>
        </c:ser>
        <c:ser>
          <c:idx val="59"/>
          <c:order val="59"/>
          <c:tx>
            <c:strRef>
              <c:f>'CCG Data - Co-amoxiclav etc'!$D$62</c:f>
              <c:strCache>
                <c:ptCount val="1"/>
                <c:pt idx="0">
                  <c:v>FYLDE &amp; WYRE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etc'!$H$62:$U$62</c:f>
              <c:numCache>
                <c:formatCode>0.0</c:formatCode>
                <c:ptCount val="14"/>
                <c:pt idx="0">
                  <c:v>5.0999999999999996</c:v>
                </c:pt>
                <c:pt idx="1">
                  <c:v>5</c:v>
                </c:pt>
                <c:pt idx="2">
                  <c:v>4.9000000000000004</c:v>
                </c:pt>
                <c:pt idx="3">
                  <c:v>4.8</c:v>
                </c:pt>
                <c:pt idx="4">
                  <c:v>4.7</c:v>
                </c:pt>
                <c:pt idx="5">
                  <c:v>4.7</c:v>
                </c:pt>
                <c:pt idx="6">
                  <c:v>4.7</c:v>
                </c:pt>
                <c:pt idx="7">
                  <c:v>4.5999999999999996</c:v>
                </c:pt>
                <c:pt idx="8">
                  <c:v>4.5999999999999996</c:v>
                </c:pt>
                <c:pt idx="9">
                  <c:v>4.5999999999999996</c:v>
                </c:pt>
                <c:pt idx="10">
                  <c:v>4.5999999999999996</c:v>
                </c:pt>
                <c:pt idx="11">
                  <c:v>4.5999999999999996</c:v>
                </c:pt>
                <c:pt idx="12">
                  <c:v>4.7</c:v>
                </c:pt>
              </c:numCache>
            </c:numRef>
          </c:val>
          <c:smooth val="0"/>
        </c:ser>
        <c:ser>
          <c:idx val="60"/>
          <c:order val="60"/>
          <c:tx>
            <c:strRef>
              <c:f>'CCG Data - Co-amoxiclav etc'!$D$63</c:f>
              <c:strCache>
                <c:ptCount val="1"/>
                <c:pt idx="0">
                  <c:v>GLOUCESTERSHIRE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etc'!$H$63:$U$63</c:f>
              <c:numCache>
                <c:formatCode>0.0</c:formatCode>
                <c:ptCount val="14"/>
                <c:pt idx="0">
                  <c:v>10.4</c:v>
                </c:pt>
                <c:pt idx="1">
                  <c:v>10.3</c:v>
                </c:pt>
                <c:pt idx="2">
                  <c:v>10.199999999999999</c:v>
                </c:pt>
                <c:pt idx="3">
                  <c:v>10.1</c:v>
                </c:pt>
                <c:pt idx="4">
                  <c:v>10</c:v>
                </c:pt>
                <c:pt idx="5">
                  <c:v>10</c:v>
                </c:pt>
                <c:pt idx="6">
                  <c:v>9.9</c:v>
                </c:pt>
                <c:pt idx="7">
                  <c:v>9.9</c:v>
                </c:pt>
                <c:pt idx="8">
                  <c:v>9.8000000000000007</c:v>
                </c:pt>
                <c:pt idx="9">
                  <c:v>9.6999999999999993</c:v>
                </c:pt>
                <c:pt idx="10">
                  <c:v>9.6999999999999993</c:v>
                </c:pt>
                <c:pt idx="11">
                  <c:v>9.6999999999999993</c:v>
                </c:pt>
                <c:pt idx="12">
                  <c:v>9.6999999999999993</c:v>
                </c:pt>
              </c:numCache>
            </c:numRef>
          </c:val>
          <c:smooth val="0"/>
        </c:ser>
        <c:ser>
          <c:idx val="61"/>
          <c:order val="61"/>
          <c:tx>
            <c:strRef>
              <c:f>'CCG Data - Co-amoxiclav etc'!$D$64</c:f>
              <c:strCache>
                <c:ptCount val="1"/>
                <c:pt idx="0">
                  <c:v>GREAT YARMOUTH &amp; WAVENEY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etc'!$H$64:$U$64</c:f>
              <c:numCache>
                <c:formatCode>0.0</c:formatCode>
                <c:ptCount val="14"/>
                <c:pt idx="0">
                  <c:v>8.3000000000000007</c:v>
                </c:pt>
                <c:pt idx="1">
                  <c:v>8.3000000000000007</c:v>
                </c:pt>
                <c:pt idx="2">
                  <c:v>8.1999999999999993</c:v>
                </c:pt>
                <c:pt idx="3">
                  <c:v>8.1999999999999993</c:v>
                </c:pt>
                <c:pt idx="4">
                  <c:v>8.1</c:v>
                </c:pt>
                <c:pt idx="5">
                  <c:v>8.1</c:v>
                </c:pt>
                <c:pt idx="6">
                  <c:v>8</c:v>
                </c:pt>
                <c:pt idx="7">
                  <c:v>8</c:v>
                </c:pt>
                <c:pt idx="8">
                  <c:v>8</c:v>
                </c:pt>
                <c:pt idx="9">
                  <c:v>7.9</c:v>
                </c:pt>
                <c:pt idx="10">
                  <c:v>7.8</c:v>
                </c:pt>
                <c:pt idx="11">
                  <c:v>7.8</c:v>
                </c:pt>
                <c:pt idx="12">
                  <c:v>7.8</c:v>
                </c:pt>
              </c:numCache>
            </c:numRef>
          </c:val>
          <c:smooth val="0"/>
        </c:ser>
        <c:ser>
          <c:idx val="62"/>
          <c:order val="62"/>
          <c:tx>
            <c:strRef>
              <c:f>'CCG Data - Co-amoxiclav etc'!$D$65</c:f>
              <c:strCache>
                <c:ptCount val="1"/>
                <c:pt idx="0">
                  <c:v>GREATER HUDDERSFIELD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etc'!$H$65:$U$65</c:f>
              <c:numCache>
                <c:formatCode>0.0</c:formatCode>
                <c:ptCount val="14"/>
                <c:pt idx="0">
                  <c:v>7.2</c:v>
                </c:pt>
                <c:pt idx="1">
                  <c:v>7.1</c:v>
                </c:pt>
                <c:pt idx="2">
                  <c:v>7</c:v>
                </c:pt>
                <c:pt idx="3">
                  <c:v>6.9</c:v>
                </c:pt>
                <c:pt idx="4">
                  <c:v>6.8</c:v>
                </c:pt>
                <c:pt idx="5">
                  <c:v>6.8</c:v>
                </c:pt>
                <c:pt idx="6">
                  <c:v>6.7</c:v>
                </c:pt>
                <c:pt idx="7">
                  <c:v>6.7</c:v>
                </c:pt>
                <c:pt idx="8">
                  <c:v>6.7</c:v>
                </c:pt>
                <c:pt idx="9">
                  <c:v>6.7</c:v>
                </c:pt>
                <c:pt idx="10">
                  <c:v>6.7</c:v>
                </c:pt>
                <c:pt idx="11">
                  <c:v>6.7</c:v>
                </c:pt>
                <c:pt idx="12">
                  <c:v>6.8</c:v>
                </c:pt>
              </c:numCache>
            </c:numRef>
          </c:val>
          <c:smooth val="0"/>
        </c:ser>
        <c:ser>
          <c:idx val="63"/>
          <c:order val="63"/>
          <c:tx>
            <c:strRef>
              <c:f>'CCG Data - Co-amoxiclav etc'!$D$66</c:f>
              <c:strCache>
                <c:ptCount val="1"/>
                <c:pt idx="0">
                  <c:v>GREATER PRESTON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etc'!$H$66:$U$66</c:f>
              <c:numCache>
                <c:formatCode>0.0</c:formatCode>
                <c:ptCount val="14"/>
                <c:pt idx="0">
                  <c:v>12.7</c:v>
                </c:pt>
                <c:pt idx="1">
                  <c:v>12.7</c:v>
                </c:pt>
                <c:pt idx="2">
                  <c:v>12.7</c:v>
                </c:pt>
                <c:pt idx="3">
                  <c:v>12.7</c:v>
                </c:pt>
                <c:pt idx="4">
                  <c:v>12.6</c:v>
                </c:pt>
                <c:pt idx="5">
                  <c:v>12.5</c:v>
                </c:pt>
                <c:pt idx="6">
                  <c:v>12.4</c:v>
                </c:pt>
                <c:pt idx="7">
                  <c:v>12.2</c:v>
                </c:pt>
                <c:pt idx="8">
                  <c:v>12</c:v>
                </c:pt>
                <c:pt idx="9">
                  <c:v>11.7</c:v>
                </c:pt>
                <c:pt idx="10">
                  <c:v>11.6</c:v>
                </c:pt>
                <c:pt idx="11">
                  <c:v>11.4</c:v>
                </c:pt>
                <c:pt idx="12">
                  <c:v>11.3</c:v>
                </c:pt>
              </c:numCache>
            </c:numRef>
          </c:val>
          <c:smooth val="0"/>
        </c:ser>
        <c:ser>
          <c:idx val="64"/>
          <c:order val="64"/>
          <c:tx>
            <c:strRef>
              <c:f>'CCG Data - Co-amoxiclav etc'!$D$67</c:f>
              <c:strCache>
                <c:ptCount val="1"/>
                <c:pt idx="0">
                  <c:v>GREENWICH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etc'!$H$67:$U$67</c:f>
              <c:numCache>
                <c:formatCode>0.0</c:formatCode>
                <c:ptCount val="14"/>
                <c:pt idx="0">
                  <c:v>9.3000000000000007</c:v>
                </c:pt>
                <c:pt idx="1">
                  <c:v>9.1</c:v>
                </c:pt>
                <c:pt idx="2">
                  <c:v>8.9</c:v>
                </c:pt>
                <c:pt idx="3">
                  <c:v>8.8000000000000007</c:v>
                </c:pt>
                <c:pt idx="4">
                  <c:v>8.6999999999999993</c:v>
                </c:pt>
                <c:pt idx="5">
                  <c:v>8.6</c:v>
                </c:pt>
                <c:pt idx="6">
                  <c:v>8.6</c:v>
                </c:pt>
                <c:pt idx="7">
                  <c:v>8.6</c:v>
                </c:pt>
                <c:pt idx="8">
                  <c:v>8.5</c:v>
                </c:pt>
                <c:pt idx="9">
                  <c:v>8.4</c:v>
                </c:pt>
                <c:pt idx="10">
                  <c:v>8.4</c:v>
                </c:pt>
                <c:pt idx="11">
                  <c:v>8.5</c:v>
                </c:pt>
                <c:pt idx="12">
                  <c:v>8.5</c:v>
                </c:pt>
              </c:numCache>
            </c:numRef>
          </c:val>
          <c:smooth val="0"/>
        </c:ser>
        <c:ser>
          <c:idx val="65"/>
          <c:order val="65"/>
          <c:tx>
            <c:strRef>
              <c:f>'CCG Data - Co-amoxiclav etc'!$D$68</c:f>
              <c:strCache>
                <c:ptCount val="1"/>
                <c:pt idx="0">
                  <c:v>GUILDFORD AND WAVERLEY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etc'!$H$68:$U$68</c:f>
              <c:numCache>
                <c:formatCode>0.0</c:formatCode>
                <c:ptCount val="14"/>
                <c:pt idx="0">
                  <c:v>10.3</c:v>
                </c:pt>
                <c:pt idx="1">
                  <c:v>10.1</c:v>
                </c:pt>
                <c:pt idx="2">
                  <c:v>10.1</c:v>
                </c:pt>
                <c:pt idx="3">
                  <c:v>10</c:v>
                </c:pt>
                <c:pt idx="4">
                  <c:v>9.9</c:v>
                </c:pt>
                <c:pt idx="5">
                  <c:v>9.8000000000000007</c:v>
                </c:pt>
                <c:pt idx="6">
                  <c:v>9.6999999999999993</c:v>
                </c:pt>
                <c:pt idx="7">
                  <c:v>9.6999999999999993</c:v>
                </c:pt>
                <c:pt idx="8">
                  <c:v>9.6</c:v>
                </c:pt>
                <c:pt idx="9">
                  <c:v>9.5</c:v>
                </c:pt>
                <c:pt idx="10">
                  <c:v>9.4</c:v>
                </c:pt>
                <c:pt idx="11">
                  <c:v>9.4</c:v>
                </c:pt>
                <c:pt idx="12">
                  <c:v>9.4</c:v>
                </c:pt>
              </c:numCache>
            </c:numRef>
          </c:val>
          <c:smooth val="0"/>
        </c:ser>
        <c:ser>
          <c:idx val="66"/>
          <c:order val="66"/>
          <c:tx>
            <c:strRef>
              <c:f>'CCG Data - Co-amoxiclav etc'!$D$69</c:f>
              <c:strCache>
                <c:ptCount val="1"/>
                <c:pt idx="0">
                  <c:v>HALTON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etc'!$H$69:$U$69</c:f>
              <c:numCache>
                <c:formatCode>0.0</c:formatCode>
                <c:ptCount val="14"/>
                <c:pt idx="0">
                  <c:v>8.6999999999999993</c:v>
                </c:pt>
                <c:pt idx="1">
                  <c:v>8.5</c:v>
                </c:pt>
                <c:pt idx="2">
                  <c:v>8.4</c:v>
                </c:pt>
                <c:pt idx="3">
                  <c:v>8.1999999999999993</c:v>
                </c:pt>
                <c:pt idx="4">
                  <c:v>8</c:v>
                </c:pt>
                <c:pt idx="5">
                  <c:v>7.9</c:v>
                </c:pt>
                <c:pt idx="6">
                  <c:v>7.9</c:v>
                </c:pt>
                <c:pt idx="7">
                  <c:v>7.8</c:v>
                </c:pt>
                <c:pt idx="8">
                  <c:v>7.6</c:v>
                </c:pt>
                <c:pt idx="9">
                  <c:v>7.6</c:v>
                </c:pt>
                <c:pt idx="10">
                  <c:v>7.5</c:v>
                </c:pt>
                <c:pt idx="11">
                  <c:v>7.5</c:v>
                </c:pt>
                <c:pt idx="12">
                  <c:v>7.5</c:v>
                </c:pt>
              </c:numCache>
            </c:numRef>
          </c:val>
          <c:smooth val="0"/>
        </c:ser>
        <c:ser>
          <c:idx val="67"/>
          <c:order val="67"/>
          <c:tx>
            <c:strRef>
              <c:f>'CCG Data - Co-amoxiclav etc'!$D$70</c:f>
              <c:strCache>
                <c:ptCount val="1"/>
                <c:pt idx="0">
                  <c:v>HAMBLETON, RICHMONDSHIRE AND WHITBY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etc'!$H$70:$U$70</c:f>
              <c:numCache>
                <c:formatCode>0.0</c:formatCode>
                <c:ptCount val="14"/>
                <c:pt idx="0">
                  <c:v>10.9</c:v>
                </c:pt>
                <c:pt idx="1">
                  <c:v>10.6</c:v>
                </c:pt>
                <c:pt idx="2">
                  <c:v>10.4</c:v>
                </c:pt>
                <c:pt idx="3">
                  <c:v>10.1</c:v>
                </c:pt>
                <c:pt idx="4">
                  <c:v>9.9</c:v>
                </c:pt>
                <c:pt idx="5">
                  <c:v>9.6999999999999993</c:v>
                </c:pt>
                <c:pt idx="6">
                  <c:v>9.6</c:v>
                </c:pt>
                <c:pt idx="7">
                  <c:v>9.6</c:v>
                </c:pt>
                <c:pt idx="8">
                  <c:v>9.6</c:v>
                </c:pt>
                <c:pt idx="9">
                  <c:v>9.4</c:v>
                </c:pt>
                <c:pt idx="10">
                  <c:v>9.4</c:v>
                </c:pt>
                <c:pt idx="11">
                  <c:v>9.5</c:v>
                </c:pt>
                <c:pt idx="12">
                  <c:v>9.5</c:v>
                </c:pt>
              </c:numCache>
            </c:numRef>
          </c:val>
          <c:smooth val="0"/>
        </c:ser>
        <c:ser>
          <c:idx val="68"/>
          <c:order val="68"/>
          <c:tx>
            <c:strRef>
              <c:f>'CCG Data - Co-amoxiclav etc'!$D$71</c:f>
              <c:strCache>
                <c:ptCount val="1"/>
                <c:pt idx="0">
                  <c:v>HAMMERSMITH AND FULHAM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etc'!$H$71:$U$71</c:f>
              <c:numCache>
                <c:formatCode>0.0</c:formatCode>
                <c:ptCount val="14"/>
                <c:pt idx="0">
                  <c:v>11.3</c:v>
                </c:pt>
                <c:pt idx="1">
                  <c:v>11.3</c:v>
                </c:pt>
                <c:pt idx="2">
                  <c:v>11.3</c:v>
                </c:pt>
                <c:pt idx="3">
                  <c:v>11.2</c:v>
                </c:pt>
                <c:pt idx="4">
                  <c:v>11.1</c:v>
                </c:pt>
                <c:pt idx="5">
                  <c:v>11.1</c:v>
                </c:pt>
                <c:pt idx="6">
                  <c:v>11.1</c:v>
                </c:pt>
                <c:pt idx="7">
                  <c:v>11</c:v>
                </c:pt>
                <c:pt idx="8">
                  <c:v>11</c:v>
                </c:pt>
                <c:pt idx="9">
                  <c:v>11</c:v>
                </c:pt>
                <c:pt idx="10">
                  <c:v>11</c:v>
                </c:pt>
                <c:pt idx="11">
                  <c:v>11.1</c:v>
                </c:pt>
                <c:pt idx="12">
                  <c:v>11.2</c:v>
                </c:pt>
              </c:numCache>
            </c:numRef>
          </c:val>
          <c:smooth val="0"/>
        </c:ser>
        <c:ser>
          <c:idx val="69"/>
          <c:order val="69"/>
          <c:tx>
            <c:strRef>
              <c:f>'CCG Data - Co-amoxiclav etc'!$D$72</c:f>
              <c:strCache>
                <c:ptCount val="1"/>
                <c:pt idx="0">
                  <c:v>HARDWICK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etc'!$H$72:$U$72</c:f>
              <c:numCache>
                <c:formatCode>0.0</c:formatCode>
                <c:ptCount val="14"/>
                <c:pt idx="0">
                  <c:v>7.9</c:v>
                </c:pt>
                <c:pt idx="1">
                  <c:v>7.8</c:v>
                </c:pt>
                <c:pt idx="2">
                  <c:v>7.6</c:v>
                </c:pt>
                <c:pt idx="3">
                  <c:v>7.5</c:v>
                </c:pt>
                <c:pt idx="4">
                  <c:v>7.4</c:v>
                </c:pt>
                <c:pt idx="5">
                  <c:v>7.4</c:v>
                </c:pt>
                <c:pt idx="6">
                  <c:v>7.3</c:v>
                </c:pt>
                <c:pt idx="7">
                  <c:v>7.1</c:v>
                </c:pt>
                <c:pt idx="8">
                  <c:v>7.1</c:v>
                </c:pt>
                <c:pt idx="9">
                  <c:v>7</c:v>
                </c:pt>
                <c:pt idx="10">
                  <c:v>6.9</c:v>
                </c:pt>
                <c:pt idx="11">
                  <c:v>6.9</c:v>
                </c:pt>
                <c:pt idx="12">
                  <c:v>7</c:v>
                </c:pt>
              </c:numCache>
            </c:numRef>
          </c:val>
          <c:smooth val="0"/>
        </c:ser>
        <c:ser>
          <c:idx val="70"/>
          <c:order val="70"/>
          <c:tx>
            <c:strRef>
              <c:f>'CCG Data - Co-amoxiclav etc'!$D$73</c:f>
              <c:strCache>
                <c:ptCount val="1"/>
                <c:pt idx="0">
                  <c:v>HARINGEY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etc'!$H$73:$U$73</c:f>
              <c:numCache>
                <c:formatCode>0.0</c:formatCode>
                <c:ptCount val="14"/>
                <c:pt idx="0">
                  <c:v>10.7</c:v>
                </c:pt>
                <c:pt idx="1">
                  <c:v>10.6</c:v>
                </c:pt>
                <c:pt idx="2">
                  <c:v>10.4</c:v>
                </c:pt>
                <c:pt idx="3">
                  <c:v>10.4</c:v>
                </c:pt>
                <c:pt idx="4">
                  <c:v>10.3</c:v>
                </c:pt>
                <c:pt idx="5">
                  <c:v>10.3</c:v>
                </c:pt>
                <c:pt idx="6">
                  <c:v>10.199999999999999</c:v>
                </c:pt>
                <c:pt idx="7">
                  <c:v>10.3</c:v>
                </c:pt>
                <c:pt idx="8">
                  <c:v>10.199999999999999</c:v>
                </c:pt>
                <c:pt idx="9">
                  <c:v>10.199999999999999</c:v>
                </c:pt>
                <c:pt idx="10">
                  <c:v>10.1</c:v>
                </c:pt>
                <c:pt idx="11">
                  <c:v>10.199999999999999</c:v>
                </c:pt>
                <c:pt idx="12">
                  <c:v>10.3</c:v>
                </c:pt>
              </c:numCache>
            </c:numRef>
          </c:val>
          <c:smooth val="0"/>
        </c:ser>
        <c:ser>
          <c:idx val="71"/>
          <c:order val="71"/>
          <c:tx>
            <c:strRef>
              <c:f>'CCG Data - Co-amoxiclav etc'!$D$74</c:f>
              <c:strCache>
                <c:ptCount val="1"/>
                <c:pt idx="0">
                  <c:v>HARROGATE AND RURAL DISTRICT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etc'!$H$74:$U$74</c:f>
              <c:numCache>
                <c:formatCode>0.0</c:formatCode>
                <c:ptCount val="14"/>
                <c:pt idx="0">
                  <c:v>6</c:v>
                </c:pt>
                <c:pt idx="1">
                  <c:v>6</c:v>
                </c:pt>
                <c:pt idx="2">
                  <c:v>6.1</c:v>
                </c:pt>
                <c:pt idx="3">
                  <c:v>6.1</c:v>
                </c:pt>
                <c:pt idx="4">
                  <c:v>6.1</c:v>
                </c:pt>
                <c:pt idx="5">
                  <c:v>6.1</c:v>
                </c:pt>
                <c:pt idx="6">
                  <c:v>6.2</c:v>
                </c:pt>
                <c:pt idx="7">
                  <c:v>6.2</c:v>
                </c:pt>
                <c:pt idx="8">
                  <c:v>6.2</c:v>
                </c:pt>
                <c:pt idx="9">
                  <c:v>6.2</c:v>
                </c:pt>
                <c:pt idx="10">
                  <c:v>6.2</c:v>
                </c:pt>
                <c:pt idx="11">
                  <c:v>6.2</c:v>
                </c:pt>
                <c:pt idx="12">
                  <c:v>6.3</c:v>
                </c:pt>
              </c:numCache>
            </c:numRef>
          </c:val>
          <c:smooth val="0"/>
        </c:ser>
        <c:ser>
          <c:idx val="72"/>
          <c:order val="72"/>
          <c:tx>
            <c:strRef>
              <c:f>'CCG Data - Co-amoxiclav etc'!$D$75</c:f>
              <c:strCache>
                <c:ptCount val="1"/>
                <c:pt idx="0">
                  <c:v>HARROW</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etc'!$H$75:$U$75</c:f>
              <c:numCache>
                <c:formatCode>0.0</c:formatCode>
                <c:ptCount val="14"/>
                <c:pt idx="0">
                  <c:v>13</c:v>
                </c:pt>
                <c:pt idx="1">
                  <c:v>13</c:v>
                </c:pt>
                <c:pt idx="2">
                  <c:v>13</c:v>
                </c:pt>
                <c:pt idx="3">
                  <c:v>12.9</c:v>
                </c:pt>
                <c:pt idx="4">
                  <c:v>12.9</c:v>
                </c:pt>
                <c:pt idx="5">
                  <c:v>12.9</c:v>
                </c:pt>
                <c:pt idx="6">
                  <c:v>13</c:v>
                </c:pt>
                <c:pt idx="7">
                  <c:v>13.1</c:v>
                </c:pt>
                <c:pt idx="8">
                  <c:v>13.1</c:v>
                </c:pt>
                <c:pt idx="9">
                  <c:v>13.1</c:v>
                </c:pt>
                <c:pt idx="10">
                  <c:v>13</c:v>
                </c:pt>
                <c:pt idx="11">
                  <c:v>13.1</c:v>
                </c:pt>
                <c:pt idx="12">
                  <c:v>13.2</c:v>
                </c:pt>
              </c:numCache>
            </c:numRef>
          </c:val>
          <c:smooth val="0"/>
        </c:ser>
        <c:ser>
          <c:idx val="73"/>
          <c:order val="73"/>
          <c:tx>
            <c:strRef>
              <c:f>'CCG Data - Co-amoxiclav etc'!$D$76</c:f>
              <c:strCache>
                <c:ptCount val="1"/>
                <c:pt idx="0">
                  <c:v>HARTLEPOOL AND STOCKTON-ON-TEES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etc'!$H$76:$U$76</c:f>
              <c:numCache>
                <c:formatCode>0.0</c:formatCode>
                <c:ptCount val="14"/>
                <c:pt idx="0">
                  <c:v>7.4</c:v>
                </c:pt>
                <c:pt idx="1">
                  <c:v>7.3</c:v>
                </c:pt>
                <c:pt idx="2">
                  <c:v>7.3</c:v>
                </c:pt>
                <c:pt idx="3">
                  <c:v>7.2</c:v>
                </c:pt>
                <c:pt idx="4">
                  <c:v>7.1</c:v>
                </c:pt>
                <c:pt idx="5">
                  <c:v>7.1</c:v>
                </c:pt>
                <c:pt idx="6">
                  <c:v>7.1</c:v>
                </c:pt>
                <c:pt idx="7">
                  <c:v>7.1</c:v>
                </c:pt>
                <c:pt idx="8">
                  <c:v>7</c:v>
                </c:pt>
                <c:pt idx="9">
                  <c:v>6.9</c:v>
                </c:pt>
                <c:pt idx="10">
                  <c:v>6.8</c:v>
                </c:pt>
                <c:pt idx="11">
                  <c:v>6.8</c:v>
                </c:pt>
                <c:pt idx="12">
                  <c:v>6.9</c:v>
                </c:pt>
              </c:numCache>
            </c:numRef>
          </c:val>
          <c:smooth val="0"/>
        </c:ser>
        <c:ser>
          <c:idx val="74"/>
          <c:order val="74"/>
          <c:tx>
            <c:strRef>
              <c:f>'CCG Data - Co-amoxiclav etc'!$D$77</c:f>
              <c:strCache>
                <c:ptCount val="1"/>
                <c:pt idx="0">
                  <c:v>HASTINGS &amp; ROTHER</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etc'!$H$77:$U$77</c:f>
              <c:numCache>
                <c:formatCode>0.0</c:formatCode>
                <c:ptCount val="14"/>
                <c:pt idx="0">
                  <c:v>7.6</c:v>
                </c:pt>
                <c:pt idx="1">
                  <c:v>7.6</c:v>
                </c:pt>
                <c:pt idx="2">
                  <c:v>7.6</c:v>
                </c:pt>
                <c:pt idx="3">
                  <c:v>7.6</c:v>
                </c:pt>
                <c:pt idx="4">
                  <c:v>7.6</c:v>
                </c:pt>
                <c:pt idx="5">
                  <c:v>7.6</c:v>
                </c:pt>
                <c:pt idx="6">
                  <c:v>7.7</c:v>
                </c:pt>
                <c:pt idx="7">
                  <c:v>7.8</c:v>
                </c:pt>
                <c:pt idx="8">
                  <c:v>7.8</c:v>
                </c:pt>
                <c:pt idx="9">
                  <c:v>7.9</c:v>
                </c:pt>
                <c:pt idx="10">
                  <c:v>7.9</c:v>
                </c:pt>
                <c:pt idx="11">
                  <c:v>8.1</c:v>
                </c:pt>
                <c:pt idx="12">
                  <c:v>8.3000000000000007</c:v>
                </c:pt>
              </c:numCache>
            </c:numRef>
          </c:val>
          <c:smooth val="0"/>
        </c:ser>
        <c:ser>
          <c:idx val="75"/>
          <c:order val="75"/>
          <c:tx>
            <c:strRef>
              <c:f>'CCG Data - Co-amoxiclav etc'!$D$78</c:f>
              <c:strCache>
                <c:ptCount val="1"/>
                <c:pt idx="0">
                  <c:v>HAVERING</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etc'!$H$78:$U$78</c:f>
              <c:numCache>
                <c:formatCode>0.0</c:formatCode>
                <c:ptCount val="14"/>
                <c:pt idx="0">
                  <c:v>12.7</c:v>
                </c:pt>
                <c:pt idx="1">
                  <c:v>12.4</c:v>
                </c:pt>
                <c:pt idx="2">
                  <c:v>12.2</c:v>
                </c:pt>
                <c:pt idx="3">
                  <c:v>12.1</c:v>
                </c:pt>
                <c:pt idx="4">
                  <c:v>11.9</c:v>
                </c:pt>
                <c:pt idx="5">
                  <c:v>11.8</c:v>
                </c:pt>
                <c:pt idx="6">
                  <c:v>11.8</c:v>
                </c:pt>
                <c:pt idx="7">
                  <c:v>11.7</c:v>
                </c:pt>
                <c:pt idx="8">
                  <c:v>11.6</c:v>
                </c:pt>
                <c:pt idx="9">
                  <c:v>11.5</c:v>
                </c:pt>
                <c:pt idx="10">
                  <c:v>11.5</c:v>
                </c:pt>
                <c:pt idx="11">
                  <c:v>11.5</c:v>
                </c:pt>
                <c:pt idx="12">
                  <c:v>11.6</c:v>
                </c:pt>
              </c:numCache>
            </c:numRef>
          </c:val>
          <c:smooth val="0"/>
        </c:ser>
        <c:ser>
          <c:idx val="76"/>
          <c:order val="76"/>
          <c:tx>
            <c:strRef>
              <c:f>'CCG Data - Co-amoxiclav etc'!$D$79</c:f>
              <c:strCache>
                <c:ptCount val="1"/>
                <c:pt idx="0">
                  <c:v>HEREFORDSHIRE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etc'!$H$79:$U$79</c:f>
              <c:numCache>
                <c:formatCode>0.0</c:formatCode>
                <c:ptCount val="14"/>
                <c:pt idx="0">
                  <c:v>7.9</c:v>
                </c:pt>
                <c:pt idx="1">
                  <c:v>7.8</c:v>
                </c:pt>
                <c:pt idx="2">
                  <c:v>7.7</c:v>
                </c:pt>
                <c:pt idx="3">
                  <c:v>7.7</c:v>
                </c:pt>
                <c:pt idx="4">
                  <c:v>7.6</c:v>
                </c:pt>
                <c:pt idx="5">
                  <c:v>7.5</c:v>
                </c:pt>
                <c:pt idx="6">
                  <c:v>7.5</c:v>
                </c:pt>
                <c:pt idx="7">
                  <c:v>7.5</c:v>
                </c:pt>
                <c:pt idx="8">
                  <c:v>7.6</c:v>
                </c:pt>
                <c:pt idx="9">
                  <c:v>7.5</c:v>
                </c:pt>
                <c:pt idx="10">
                  <c:v>7.5</c:v>
                </c:pt>
                <c:pt idx="11">
                  <c:v>7.5</c:v>
                </c:pt>
                <c:pt idx="12">
                  <c:v>7.6</c:v>
                </c:pt>
              </c:numCache>
            </c:numRef>
          </c:val>
          <c:smooth val="0"/>
        </c:ser>
        <c:ser>
          <c:idx val="77"/>
          <c:order val="77"/>
          <c:tx>
            <c:strRef>
              <c:f>'CCG Data - Co-amoxiclav etc'!$D$80</c:f>
              <c:strCache>
                <c:ptCount val="1"/>
                <c:pt idx="0">
                  <c:v>HERTS VALLEYS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etc'!$H$80:$U$80</c:f>
              <c:numCache>
                <c:formatCode>0.0</c:formatCode>
                <c:ptCount val="14"/>
                <c:pt idx="0">
                  <c:v>7.7</c:v>
                </c:pt>
                <c:pt idx="1">
                  <c:v>7.7</c:v>
                </c:pt>
                <c:pt idx="2">
                  <c:v>7.6</c:v>
                </c:pt>
                <c:pt idx="3">
                  <c:v>7.6</c:v>
                </c:pt>
                <c:pt idx="4">
                  <c:v>7.6</c:v>
                </c:pt>
                <c:pt idx="5">
                  <c:v>7.6</c:v>
                </c:pt>
                <c:pt idx="6">
                  <c:v>7.7</c:v>
                </c:pt>
                <c:pt idx="7">
                  <c:v>7.9</c:v>
                </c:pt>
                <c:pt idx="8">
                  <c:v>8</c:v>
                </c:pt>
                <c:pt idx="9">
                  <c:v>8</c:v>
                </c:pt>
                <c:pt idx="10">
                  <c:v>8.1</c:v>
                </c:pt>
                <c:pt idx="11">
                  <c:v>8.3000000000000007</c:v>
                </c:pt>
                <c:pt idx="12">
                  <c:v>8.4</c:v>
                </c:pt>
              </c:numCache>
            </c:numRef>
          </c:val>
          <c:smooth val="0"/>
        </c:ser>
        <c:ser>
          <c:idx val="78"/>
          <c:order val="78"/>
          <c:tx>
            <c:strRef>
              <c:f>'CCG Data - Co-amoxiclav etc'!$D$81</c:f>
              <c:strCache>
                <c:ptCount val="1"/>
                <c:pt idx="0">
                  <c:v>HEYWOOD, MIDDLETON &amp; ROCHDALE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etc'!$H$81:$U$81</c:f>
              <c:numCache>
                <c:formatCode>0.0</c:formatCode>
                <c:ptCount val="14"/>
                <c:pt idx="0">
                  <c:v>8.3000000000000007</c:v>
                </c:pt>
                <c:pt idx="1">
                  <c:v>8.1999999999999993</c:v>
                </c:pt>
                <c:pt idx="2">
                  <c:v>8.1</c:v>
                </c:pt>
                <c:pt idx="3">
                  <c:v>8</c:v>
                </c:pt>
                <c:pt idx="4">
                  <c:v>8</c:v>
                </c:pt>
                <c:pt idx="5">
                  <c:v>7.9</c:v>
                </c:pt>
                <c:pt idx="6">
                  <c:v>8</c:v>
                </c:pt>
                <c:pt idx="7">
                  <c:v>7.9</c:v>
                </c:pt>
                <c:pt idx="8">
                  <c:v>7.9</c:v>
                </c:pt>
                <c:pt idx="9">
                  <c:v>7.9</c:v>
                </c:pt>
                <c:pt idx="10">
                  <c:v>7.8</c:v>
                </c:pt>
                <c:pt idx="11">
                  <c:v>7.7</c:v>
                </c:pt>
                <c:pt idx="12">
                  <c:v>7.7</c:v>
                </c:pt>
              </c:numCache>
            </c:numRef>
          </c:val>
          <c:smooth val="0"/>
        </c:ser>
        <c:ser>
          <c:idx val="79"/>
          <c:order val="79"/>
          <c:tx>
            <c:strRef>
              <c:f>'CCG Data - Co-amoxiclav etc'!$D$82</c:f>
              <c:strCache>
                <c:ptCount val="1"/>
                <c:pt idx="0">
                  <c:v>HIGH WEALD LEWES HAVENS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etc'!$H$82:$U$82</c:f>
              <c:numCache>
                <c:formatCode>0.0</c:formatCode>
                <c:ptCount val="14"/>
                <c:pt idx="0">
                  <c:v>12.1</c:v>
                </c:pt>
                <c:pt idx="1">
                  <c:v>12</c:v>
                </c:pt>
                <c:pt idx="2">
                  <c:v>12</c:v>
                </c:pt>
                <c:pt idx="3">
                  <c:v>11.9</c:v>
                </c:pt>
                <c:pt idx="4">
                  <c:v>11.9</c:v>
                </c:pt>
                <c:pt idx="5">
                  <c:v>11.9</c:v>
                </c:pt>
                <c:pt idx="6">
                  <c:v>12</c:v>
                </c:pt>
                <c:pt idx="7">
                  <c:v>12</c:v>
                </c:pt>
                <c:pt idx="8">
                  <c:v>12</c:v>
                </c:pt>
                <c:pt idx="9">
                  <c:v>11.8</c:v>
                </c:pt>
                <c:pt idx="10">
                  <c:v>11.8</c:v>
                </c:pt>
                <c:pt idx="11">
                  <c:v>11.8</c:v>
                </c:pt>
                <c:pt idx="12">
                  <c:v>11.9</c:v>
                </c:pt>
              </c:numCache>
            </c:numRef>
          </c:val>
          <c:smooth val="0"/>
        </c:ser>
        <c:ser>
          <c:idx val="80"/>
          <c:order val="80"/>
          <c:tx>
            <c:strRef>
              <c:f>'CCG Data - Co-amoxiclav etc'!$D$83</c:f>
              <c:strCache>
                <c:ptCount val="1"/>
                <c:pt idx="0">
                  <c:v>HILLINGDON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etc'!$H$83:$U$83</c:f>
              <c:numCache>
                <c:formatCode>0.0</c:formatCode>
                <c:ptCount val="14"/>
                <c:pt idx="0">
                  <c:v>11.3</c:v>
                </c:pt>
                <c:pt idx="1">
                  <c:v>11.3</c:v>
                </c:pt>
                <c:pt idx="2">
                  <c:v>11.3</c:v>
                </c:pt>
                <c:pt idx="3">
                  <c:v>11.3</c:v>
                </c:pt>
                <c:pt idx="4">
                  <c:v>11.2</c:v>
                </c:pt>
                <c:pt idx="5">
                  <c:v>11.2</c:v>
                </c:pt>
                <c:pt idx="6">
                  <c:v>11.1</c:v>
                </c:pt>
                <c:pt idx="7">
                  <c:v>11.1</c:v>
                </c:pt>
                <c:pt idx="8">
                  <c:v>10.9</c:v>
                </c:pt>
                <c:pt idx="9">
                  <c:v>10.8</c:v>
                </c:pt>
                <c:pt idx="10">
                  <c:v>10.6</c:v>
                </c:pt>
                <c:pt idx="11">
                  <c:v>10.5</c:v>
                </c:pt>
                <c:pt idx="12">
                  <c:v>10.4</c:v>
                </c:pt>
              </c:numCache>
            </c:numRef>
          </c:val>
          <c:smooth val="0"/>
        </c:ser>
        <c:ser>
          <c:idx val="81"/>
          <c:order val="81"/>
          <c:tx>
            <c:strRef>
              <c:f>'CCG Data - Co-amoxiclav etc'!$D$84</c:f>
              <c:strCache>
                <c:ptCount val="1"/>
                <c:pt idx="0">
                  <c:v>HORSHAM AND MID SUSSEX</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etc'!$H$84:$U$84</c:f>
              <c:numCache>
                <c:formatCode>0.0</c:formatCode>
                <c:ptCount val="14"/>
                <c:pt idx="0">
                  <c:v>13.1</c:v>
                </c:pt>
                <c:pt idx="1">
                  <c:v>13.1</c:v>
                </c:pt>
                <c:pt idx="2">
                  <c:v>13</c:v>
                </c:pt>
                <c:pt idx="3">
                  <c:v>12.9</c:v>
                </c:pt>
                <c:pt idx="4">
                  <c:v>12.8</c:v>
                </c:pt>
                <c:pt idx="5">
                  <c:v>12.8</c:v>
                </c:pt>
                <c:pt idx="6">
                  <c:v>12.8</c:v>
                </c:pt>
                <c:pt idx="7">
                  <c:v>12.8</c:v>
                </c:pt>
                <c:pt idx="8">
                  <c:v>12.6</c:v>
                </c:pt>
                <c:pt idx="9">
                  <c:v>12.5</c:v>
                </c:pt>
                <c:pt idx="10">
                  <c:v>12.5</c:v>
                </c:pt>
                <c:pt idx="11">
                  <c:v>12.4</c:v>
                </c:pt>
                <c:pt idx="12">
                  <c:v>12.5</c:v>
                </c:pt>
              </c:numCache>
            </c:numRef>
          </c:val>
          <c:smooth val="0"/>
        </c:ser>
        <c:ser>
          <c:idx val="82"/>
          <c:order val="82"/>
          <c:tx>
            <c:strRef>
              <c:f>'CCG Data - Co-amoxiclav etc'!$D$85</c:f>
              <c:strCache>
                <c:ptCount val="1"/>
                <c:pt idx="0">
                  <c:v>HOUNSLOW</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etc'!$H$85:$U$85</c:f>
              <c:numCache>
                <c:formatCode>0.0</c:formatCode>
                <c:ptCount val="14"/>
                <c:pt idx="0">
                  <c:v>9.1999999999999993</c:v>
                </c:pt>
                <c:pt idx="1">
                  <c:v>9.1</c:v>
                </c:pt>
                <c:pt idx="2">
                  <c:v>9</c:v>
                </c:pt>
                <c:pt idx="3">
                  <c:v>8.9</c:v>
                </c:pt>
                <c:pt idx="4">
                  <c:v>8.8000000000000007</c:v>
                </c:pt>
                <c:pt idx="5">
                  <c:v>8.6999999999999993</c:v>
                </c:pt>
                <c:pt idx="6">
                  <c:v>8.6999999999999993</c:v>
                </c:pt>
                <c:pt idx="7">
                  <c:v>8.5</c:v>
                </c:pt>
                <c:pt idx="8">
                  <c:v>8.4</c:v>
                </c:pt>
                <c:pt idx="9">
                  <c:v>8.3000000000000007</c:v>
                </c:pt>
                <c:pt idx="10">
                  <c:v>8.1999999999999993</c:v>
                </c:pt>
                <c:pt idx="11">
                  <c:v>8.1</c:v>
                </c:pt>
                <c:pt idx="12">
                  <c:v>8.1</c:v>
                </c:pt>
              </c:numCache>
            </c:numRef>
          </c:val>
          <c:smooth val="0"/>
        </c:ser>
        <c:ser>
          <c:idx val="83"/>
          <c:order val="83"/>
          <c:tx>
            <c:strRef>
              <c:f>'CCG Data - Co-amoxiclav etc'!$D$86</c:f>
              <c:strCache>
                <c:ptCount val="1"/>
                <c:pt idx="0">
                  <c:v>HULL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etc'!$H$86:$U$86</c:f>
              <c:numCache>
                <c:formatCode>0.0</c:formatCode>
                <c:ptCount val="14"/>
                <c:pt idx="0">
                  <c:v>5.3</c:v>
                </c:pt>
                <c:pt idx="1">
                  <c:v>5.2</c:v>
                </c:pt>
                <c:pt idx="2">
                  <c:v>5.0999999999999996</c:v>
                </c:pt>
                <c:pt idx="3">
                  <c:v>5</c:v>
                </c:pt>
                <c:pt idx="4">
                  <c:v>4.9000000000000004</c:v>
                </c:pt>
                <c:pt idx="5">
                  <c:v>4.8</c:v>
                </c:pt>
                <c:pt idx="6">
                  <c:v>4.7</c:v>
                </c:pt>
                <c:pt idx="7">
                  <c:v>4.7</c:v>
                </c:pt>
                <c:pt idx="8">
                  <c:v>4.5999999999999996</c:v>
                </c:pt>
                <c:pt idx="9">
                  <c:v>4.5999999999999996</c:v>
                </c:pt>
                <c:pt idx="10">
                  <c:v>4.5999999999999996</c:v>
                </c:pt>
                <c:pt idx="11">
                  <c:v>4.5999999999999996</c:v>
                </c:pt>
                <c:pt idx="12">
                  <c:v>4.5999999999999996</c:v>
                </c:pt>
              </c:numCache>
            </c:numRef>
          </c:val>
          <c:smooth val="0"/>
        </c:ser>
        <c:ser>
          <c:idx val="84"/>
          <c:order val="84"/>
          <c:tx>
            <c:strRef>
              <c:f>'CCG Data - Co-amoxiclav etc'!$D$87</c:f>
              <c:strCache>
                <c:ptCount val="1"/>
                <c:pt idx="0">
                  <c:v>IPSWICH AND EAST SUFFOLK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etc'!$H$87:$U$87</c:f>
              <c:numCache>
                <c:formatCode>0.0</c:formatCode>
                <c:ptCount val="14"/>
                <c:pt idx="0">
                  <c:v>13.6</c:v>
                </c:pt>
                <c:pt idx="1">
                  <c:v>13.6</c:v>
                </c:pt>
                <c:pt idx="2">
                  <c:v>13.5</c:v>
                </c:pt>
                <c:pt idx="3">
                  <c:v>13.4</c:v>
                </c:pt>
                <c:pt idx="4">
                  <c:v>13.2</c:v>
                </c:pt>
                <c:pt idx="5">
                  <c:v>13.1</c:v>
                </c:pt>
                <c:pt idx="6">
                  <c:v>13</c:v>
                </c:pt>
                <c:pt idx="7">
                  <c:v>12.9</c:v>
                </c:pt>
                <c:pt idx="8">
                  <c:v>12.7</c:v>
                </c:pt>
                <c:pt idx="9">
                  <c:v>12.5</c:v>
                </c:pt>
                <c:pt idx="10">
                  <c:v>12.3</c:v>
                </c:pt>
                <c:pt idx="11">
                  <c:v>12.1</c:v>
                </c:pt>
                <c:pt idx="12">
                  <c:v>12</c:v>
                </c:pt>
              </c:numCache>
            </c:numRef>
          </c:val>
          <c:smooth val="0"/>
        </c:ser>
        <c:ser>
          <c:idx val="85"/>
          <c:order val="85"/>
          <c:tx>
            <c:strRef>
              <c:f>'CCG Data - Co-amoxiclav etc'!$D$88</c:f>
              <c:strCache>
                <c:ptCount val="1"/>
                <c:pt idx="0">
                  <c:v>ISLE OF WIGHT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etc'!$H$88:$U$88</c:f>
              <c:numCache>
                <c:formatCode>0.0</c:formatCode>
                <c:ptCount val="14"/>
                <c:pt idx="0">
                  <c:v>12.2</c:v>
                </c:pt>
                <c:pt idx="1">
                  <c:v>11.8</c:v>
                </c:pt>
                <c:pt idx="2">
                  <c:v>11.5</c:v>
                </c:pt>
                <c:pt idx="3">
                  <c:v>11.2</c:v>
                </c:pt>
                <c:pt idx="4">
                  <c:v>10.9</c:v>
                </c:pt>
                <c:pt idx="5">
                  <c:v>10.6</c:v>
                </c:pt>
                <c:pt idx="6">
                  <c:v>10.3</c:v>
                </c:pt>
                <c:pt idx="7">
                  <c:v>9.8000000000000007</c:v>
                </c:pt>
                <c:pt idx="8">
                  <c:v>9.5</c:v>
                </c:pt>
                <c:pt idx="9">
                  <c:v>9</c:v>
                </c:pt>
                <c:pt idx="10">
                  <c:v>8.6999999999999993</c:v>
                </c:pt>
                <c:pt idx="11">
                  <c:v>8.5</c:v>
                </c:pt>
                <c:pt idx="12">
                  <c:v>8.5</c:v>
                </c:pt>
              </c:numCache>
            </c:numRef>
          </c:val>
          <c:smooth val="0"/>
        </c:ser>
        <c:ser>
          <c:idx val="86"/>
          <c:order val="86"/>
          <c:tx>
            <c:strRef>
              <c:f>'CCG Data - Co-amoxiclav etc'!$D$89</c:f>
              <c:strCache>
                <c:ptCount val="1"/>
                <c:pt idx="0">
                  <c:v>ISLINGTON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etc'!$H$89:$U$89</c:f>
              <c:numCache>
                <c:formatCode>0.0</c:formatCode>
                <c:ptCount val="14"/>
                <c:pt idx="0">
                  <c:v>11.4</c:v>
                </c:pt>
                <c:pt idx="1">
                  <c:v>11.2</c:v>
                </c:pt>
                <c:pt idx="2">
                  <c:v>11.1</c:v>
                </c:pt>
                <c:pt idx="3">
                  <c:v>10.9</c:v>
                </c:pt>
                <c:pt idx="4">
                  <c:v>10.6</c:v>
                </c:pt>
                <c:pt idx="5">
                  <c:v>10.5</c:v>
                </c:pt>
                <c:pt idx="6">
                  <c:v>10.4</c:v>
                </c:pt>
                <c:pt idx="7">
                  <c:v>10.199999999999999</c:v>
                </c:pt>
                <c:pt idx="8">
                  <c:v>10.1</c:v>
                </c:pt>
                <c:pt idx="9">
                  <c:v>10</c:v>
                </c:pt>
                <c:pt idx="10">
                  <c:v>9.8000000000000007</c:v>
                </c:pt>
                <c:pt idx="11">
                  <c:v>9.6999999999999993</c:v>
                </c:pt>
                <c:pt idx="12">
                  <c:v>9.6999999999999993</c:v>
                </c:pt>
              </c:numCache>
            </c:numRef>
          </c:val>
          <c:smooth val="0"/>
        </c:ser>
        <c:ser>
          <c:idx val="87"/>
          <c:order val="87"/>
          <c:tx>
            <c:strRef>
              <c:f>'CCG Data - Co-amoxiclav etc'!$D$90</c:f>
              <c:strCache>
                <c:ptCount val="1"/>
                <c:pt idx="0">
                  <c:v>KERNOW</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etc'!$H$90:$U$90</c:f>
              <c:numCache>
                <c:formatCode>0.0</c:formatCode>
                <c:ptCount val="14"/>
                <c:pt idx="0">
                  <c:v>10.3</c:v>
                </c:pt>
                <c:pt idx="1">
                  <c:v>10.3</c:v>
                </c:pt>
                <c:pt idx="2">
                  <c:v>10.3</c:v>
                </c:pt>
                <c:pt idx="3">
                  <c:v>10.199999999999999</c:v>
                </c:pt>
                <c:pt idx="4">
                  <c:v>10.199999999999999</c:v>
                </c:pt>
                <c:pt idx="5">
                  <c:v>10.1</c:v>
                </c:pt>
                <c:pt idx="6">
                  <c:v>10</c:v>
                </c:pt>
                <c:pt idx="7">
                  <c:v>10</c:v>
                </c:pt>
                <c:pt idx="8">
                  <c:v>9.9</c:v>
                </c:pt>
                <c:pt idx="9">
                  <c:v>9.8000000000000007</c:v>
                </c:pt>
                <c:pt idx="10">
                  <c:v>9.8000000000000007</c:v>
                </c:pt>
                <c:pt idx="11">
                  <c:v>9.9</c:v>
                </c:pt>
                <c:pt idx="12">
                  <c:v>9.9</c:v>
                </c:pt>
              </c:numCache>
            </c:numRef>
          </c:val>
          <c:smooth val="0"/>
        </c:ser>
        <c:ser>
          <c:idx val="88"/>
          <c:order val="88"/>
          <c:tx>
            <c:strRef>
              <c:f>'CCG Data - Co-amoxiclav etc'!$D$91</c:f>
              <c:strCache>
                <c:ptCount val="1"/>
                <c:pt idx="0">
                  <c:v>KINGSTON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etc'!$H$91:$U$91</c:f>
              <c:numCache>
                <c:formatCode>0.0</c:formatCode>
                <c:ptCount val="14"/>
                <c:pt idx="0">
                  <c:v>9.1</c:v>
                </c:pt>
                <c:pt idx="1">
                  <c:v>9</c:v>
                </c:pt>
                <c:pt idx="2">
                  <c:v>8.9</c:v>
                </c:pt>
                <c:pt idx="3">
                  <c:v>8.8000000000000007</c:v>
                </c:pt>
                <c:pt idx="4">
                  <c:v>8.6</c:v>
                </c:pt>
                <c:pt idx="5">
                  <c:v>8.5</c:v>
                </c:pt>
                <c:pt idx="6">
                  <c:v>8.5</c:v>
                </c:pt>
                <c:pt idx="7">
                  <c:v>8.5</c:v>
                </c:pt>
                <c:pt idx="8">
                  <c:v>8.5</c:v>
                </c:pt>
                <c:pt idx="9">
                  <c:v>8.5</c:v>
                </c:pt>
                <c:pt idx="10">
                  <c:v>8.5</c:v>
                </c:pt>
                <c:pt idx="11">
                  <c:v>8.6</c:v>
                </c:pt>
                <c:pt idx="12">
                  <c:v>8.6</c:v>
                </c:pt>
              </c:numCache>
            </c:numRef>
          </c:val>
          <c:smooth val="0"/>
        </c:ser>
        <c:ser>
          <c:idx val="89"/>
          <c:order val="89"/>
          <c:tx>
            <c:strRef>
              <c:f>'CCG Data - Co-amoxiclav etc'!$D$92</c:f>
              <c:strCache>
                <c:ptCount val="1"/>
                <c:pt idx="0">
                  <c:v>KNOWSLEY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etc'!$H$92:$U$92</c:f>
              <c:numCache>
                <c:formatCode>0.0</c:formatCode>
                <c:ptCount val="14"/>
                <c:pt idx="0">
                  <c:v>7.9</c:v>
                </c:pt>
                <c:pt idx="1">
                  <c:v>7.9</c:v>
                </c:pt>
                <c:pt idx="2">
                  <c:v>8</c:v>
                </c:pt>
                <c:pt idx="3">
                  <c:v>8</c:v>
                </c:pt>
                <c:pt idx="4">
                  <c:v>8</c:v>
                </c:pt>
                <c:pt idx="5">
                  <c:v>8</c:v>
                </c:pt>
                <c:pt idx="6">
                  <c:v>8</c:v>
                </c:pt>
                <c:pt idx="7">
                  <c:v>8</c:v>
                </c:pt>
                <c:pt idx="8">
                  <c:v>8</c:v>
                </c:pt>
                <c:pt idx="9">
                  <c:v>7.9</c:v>
                </c:pt>
                <c:pt idx="10">
                  <c:v>7.9</c:v>
                </c:pt>
                <c:pt idx="11">
                  <c:v>7.9</c:v>
                </c:pt>
                <c:pt idx="12">
                  <c:v>7.9</c:v>
                </c:pt>
              </c:numCache>
            </c:numRef>
          </c:val>
          <c:smooth val="0"/>
        </c:ser>
        <c:ser>
          <c:idx val="90"/>
          <c:order val="90"/>
          <c:tx>
            <c:strRef>
              <c:f>'CCG Data - Co-amoxiclav etc'!$D$93</c:f>
              <c:strCache>
                <c:ptCount val="1"/>
                <c:pt idx="0">
                  <c:v>LAMBETH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etc'!$H$93:$U$93</c:f>
              <c:numCache>
                <c:formatCode>0.0</c:formatCode>
                <c:ptCount val="14"/>
                <c:pt idx="0">
                  <c:v>9.8000000000000007</c:v>
                </c:pt>
                <c:pt idx="1">
                  <c:v>9.5</c:v>
                </c:pt>
                <c:pt idx="2">
                  <c:v>9.4</c:v>
                </c:pt>
                <c:pt idx="3">
                  <c:v>9.1999999999999993</c:v>
                </c:pt>
                <c:pt idx="4">
                  <c:v>9</c:v>
                </c:pt>
                <c:pt idx="5">
                  <c:v>9</c:v>
                </c:pt>
                <c:pt idx="6">
                  <c:v>8.9</c:v>
                </c:pt>
                <c:pt idx="7">
                  <c:v>8.8000000000000007</c:v>
                </c:pt>
                <c:pt idx="8">
                  <c:v>8.6</c:v>
                </c:pt>
                <c:pt idx="9">
                  <c:v>8.4</c:v>
                </c:pt>
                <c:pt idx="10">
                  <c:v>8.4</c:v>
                </c:pt>
                <c:pt idx="11">
                  <c:v>8.4</c:v>
                </c:pt>
                <c:pt idx="12">
                  <c:v>8.4</c:v>
                </c:pt>
              </c:numCache>
            </c:numRef>
          </c:val>
          <c:smooth val="0"/>
        </c:ser>
        <c:ser>
          <c:idx val="91"/>
          <c:order val="91"/>
          <c:tx>
            <c:strRef>
              <c:f>'CCG Data - Co-amoxiclav etc'!$D$94</c:f>
              <c:strCache>
                <c:ptCount val="1"/>
                <c:pt idx="0">
                  <c:v>LANCASHIRE NORTH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etc'!$H$94:$U$94</c:f>
              <c:numCache>
                <c:formatCode>0.0</c:formatCode>
                <c:ptCount val="14"/>
                <c:pt idx="0">
                  <c:v>10.9</c:v>
                </c:pt>
                <c:pt idx="1">
                  <c:v>10.7</c:v>
                </c:pt>
                <c:pt idx="2">
                  <c:v>10.5</c:v>
                </c:pt>
                <c:pt idx="3">
                  <c:v>10.3</c:v>
                </c:pt>
                <c:pt idx="4">
                  <c:v>10.199999999999999</c:v>
                </c:pt>
                <c:pt idx="5">
                  <c:v>10.1</c:v>
                </c:pt>
                <c:pt idx="6">
                  <c:v>10</c:v>
                </c:pt>
                <c:pt idx="7">
                  <c:v>9.8000000000000007</c:v>
                </c:pt>
                <c:pt idx="8">
                  <c:v>9.8000000000000007</c:v>
                </c:pt>
                <c:pt idx="9">
                  <c:v>9.6</c:v>
                </c:pt>
                <c:pt idx="10">
                  <c:v>9.4</c:v>
                </c:pt>
                <c:pt idx="11">
                  <c:v>9.3000000000000007</c:v>
                </c:pt>
                <c:pt idx="12">
                  <c:v>9.3000000000000007</c:v>
                </c:pt>
              </c:numCache>
            </c:numRef>
          </c:val>
          <c:smooth val="0"/>
        </c:ser>
        <c:ser>
          <c:idx val="92"/>
          <c:order val="92"/>
          <c:tx>
            <c:strRef>
              <c:f>'CCG Data - Co-amoxiclav etc'!$D$95</c:f>
              <c:strCache>
                <c:ptCount val="1"/>
                <c:pt idx="0">
                  <c:v>LEEDS NORTH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etc'!$H$95:$U$95</c:f>
              <c:numCache>
                <c:formatCode>0.0</c:formatCode>
                <c:ptCount val="14"/>
                <c:pt idx="0">
                  <c:v>6.6</c:v>
                </c:pt>
                <c:pt idx="1">
                  <c:v>6.6</c:v>
                </c:pt>
                <c:pt idx="2">
                  <c:v>6.6</c:v>
                </c:pt>
                <c:pt idx="3">
                  <c:v>6.5</c:v>
                </c:pt>
                <c:pt idx="4">
                  <c:v>6.4</c:v>
                </c:pt>
                <c:pt idx="5">
                  <c:v>6.4</c:v>
                </c:pt>
                <c:pt idx="6">
                  <c:v>6.4</c:v>
                </c:pt>
                <c:pt idx="7">
                  <c:v>6.3</c:v>
                </c:pt>
                <c:pt idx="8">
                  <c:v>6.3</c:v>
                </c:pt>
                <c:pt idx="9">
                  <c:v>6.2</c:v>
                </c:pt>
                <c:pt idx="10">
                  <c:v>6.2</c:v>
                </c:pt>
                <c:pt idx="11">
                  <c:v>6.1</c:v>
                </c:pt>
                <c:pt idx="12">
                  <c:v>6.1</c:v>
                </c:pt>
              </c:numCache>
            </c:numRef>
          </c:val>
          <c:smooth val="0"/>
        </c:ser>
        <c:ser>
          <c:idx val="93"/>
          <c:order val="93"/>
          <c:tx>
            <c:strRef>
              <c:f>'CCG Data - Co-amoxiclav etc'!$D$96</c:f>
              <c:strCache>
                <c:ptCount val="1"/>
                <c:pt idx="0">
                  <c:v>LEEDS SOUTH AND EAST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etc'!$H$96:$U$96</c:f>
              <c:numCache>
                <c:formatCode>0.0</c:formatCode>
                <c:ptCount val="14"/>
                <c:pt idx="0">
                  <c:v>7.5</c:v>
                </c:pt>
                <c:pt idx="1">
                  <c:v>7.4</c:v>
                </c:pt>
                <c:pt idx="2">
                  <c:v>7.4</c:v>
                </c:pt>
                <c:pt idx="3">
                  <c:v>7.4</c:v>
                </c:pt>
                <c:pt idx="4">
                  <c:v>7.3</c:v>
                </c:pt>
                <c:pt idx="5">
                  <c:v>7.2</c:v>
                </c:pt>
                <c:pt idx="6">
                  <c:v>7.2</c:v>
                </c:pt>
                <c:pt idx="7">
                  <c:v>7.2</c:v>
                </c:pt>
                <c:pt idx="8">
                  <c:v>7.2</c:v>
                </c:pt>
                <c:pt idx="9">
                  <c:v>7</c:v>
                </c:pt>
                <c:pt idx="10">
                  <c:v>6.9</c:v>
                </c:pt>
                <c:pt idx="11">
                  <c:v>6.8</c:v>
                </c:pt>
                <c:pt idx="12">
                  <c:v>6.8</c:v>
                </c:pt>
              </c:numCache>
            </c:numRef>
          </c:val>
          <c:smooth val="0"/>
        </c:ser>
        <c:ser>
          <c:idx val="94"/>
          <c:order val="94"/>
          <c:tx>
            <c:strRef>
              <c:f>'CCG Data - Co-amoxiclav etc'!$D$97</c:f>
              <c:strCache>
                <c:ptCount val="1"/>
                <c:pt idx="0">
                  <c:v>LEEDS WEST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etc'!$H$97:$U$97</c:f>
              <c:numCache>
                <c:formatCode>0.0</c:formatCode>
                <c:ptCount val="14"/>
                <c:pt idx="0">
                  <c:v>6.7</c:v>
                </c:pt>
                <c:pt idx="1">
                  <c:v>6.6</c:v>
                </c:pt>
                <c:pt idx="2">
                  <c:v>6.6</c:v>
                </c:pt>
                <c:pt idx="3">
                  <c:v>6.5</c:v>
                </c:pt>
                <c:pt idx="4">
                  <c:v>6.4</c:v>
                </c:pt>
                <c:pt idx="5">
                  <c:v>6.3</c:v>
                </c:pt>
                <c:pt idx="6">
                  <c:v>6.3</c:v>
                </c:pt>
                <c:pt idx="7">
                  <c:v>6.2</c:v>
                </c:pt>
                <c:pt idx="8">
                  <c:v>6.2</c:v>
                </c:pt>
                <c:pt idx="9">
                  <c:v>6.1</c:v>
                </c:pt>
                <c:pt idx="10">
                  <c:v>6.2</c:v>
                </c:pt>
                <c:pt idx="11">
                  <c:v>6.2</c:v>
                </c:pt>
                <c:pt idx="12">
                  <c:v>6.3</c:v>
                </c:pt>
              </c:numCache>
            </c:numRef>
          </c:val>
          <c:smooth val="0"/>
        </c:ser>
        <c:ser>
          <c:idx val="95"/>
          <c:order val="95"/>
          <c:tx>
            <c:strRef>
              <c:f>'CCG Data - Co-amoxiclav etc'!$D$98</c:f>
              <c:strCache>
                <c:ptCount val="1"/>
                <c:pt idx="0">
                  <c:v>LEICESTER CITY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etc'!$H$98:$U$98</c:f>
              <c:numCache>
                <c:formatCode>0.0</c:formatCode>
                <c:ptCount val="14"/>
                <c:pt idx="0">
                  <c:v>9</c:v>
                </c:pt>
                <c:pt idx="1">
                  <c:v>8.9</c:v>
                </c:pt>
                <c:pt idx="2">
                  <c:v>8.9</c:v>
                </c:pt>
                <c:pt idx="3">
                  <c:v>8.8000000000000007</c:v>
                </c:pt>
                <c:pt idx="4">
                  <c:v>8.6999999999999993</c:v>
                </c:pt>
                <c:pt idx="5">
                  <c:v>8.6999999999999993</c:v>
                </c:pt>
                <c:pt idx="6">
                  <c:v>8.6</c:v>
                </c:pt>
                <c:pt idx="7">
                  <c:v>8.6</c:v>
                </c:pt>
                <c:pt idx="8">
                  <c:v>8.5</c:v>
                </c:pt>
                <c:pt idx="9">
                  <c:v>8.5</c:v>
                </c:pt>
                <c:pt idx="10">
                  <c:v>8.4</c:v>
                </c:pt>
                <c:pt idx="11">
                  <c:v>8.5</c:v>
                </c:pt>
                <c:pt idx="12">
                  <c:v>8.5</c:v>
                </c:pt>
              </c:numCache>
            </c:numRef>
          </c:val>
          <c:smooth val="0"/>
        </c:ser>
        <c:ser>
          <c:idx val="96"/>
          <c:order val="96"/>
          <c:tx>
            <c:strRef>
              <c:f>'CCG Data - Co-amoxiclav etc'!$D$99</c:f>
              <c:strCache>
                <c:ptCount val="1"/>
                <c:pt idx="0">
                  <c:v>LEWISHAM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etc'!$H$99:$U$99</c:f>
              <c:numCache>
                <c:formatCode>0.0</c:formatCode>
                <c:ptCount val="14"/>
                <c:pt idx="0">
                  <c:v>11.3</c:v>
                </c:pt>
                <c:pt idx="1">
                  <c:v>11.1</c:v>
                </c:pt>
                <c:pt idx="2">
                  <c:v>10.9</c:v>
                </c:pt>
                <c:pt idx="3">
                  <c:v>10.7</c:v>
                </c:pt>
                <c:pt idx="4">
                  <c:v>10.5</c:v>
                </c:pt>
                <c:pt idx="5">
                  <c:v>10.199999999999999</c:v>
                </c:pt>
                <c:pt idx="6">
                  <c:v>10</c:v>
                </c:pt>
                <c:pt idx="7">
                  <c:v>10</c:v>
                </c:pt>
                <c:pt idx="8">
                  <c:v>9.9</c:v>
                </c:pt>
                <c:pt idx="9">
                  <c:v>9.6999999999999993</c:v>
                </c:pt>
                <c:pt idx="10">
                  <c:v>9.5</c:v>
                </c:pt>
                <c:pt idx="11">
                  <c:v>9.4</c:v>
                </c:pt>
                <c:pt idx="12">
                  <c:v>9.4</c:v>
                </c:pt>
              </c:numCache>
            </c:numRef>
          </c:val>
          <c:smooth val="0"/>
        </c:ser>
        <c:ser>
          <c:idx val="97"/>
          <c:order val="97"/>
          <c:tx>
            <c:strRef>
              <c:f>'CCG Data - Co-amoxiclav etc'!$D$100</c:f>
              <c:strCache>
                <c:ptCount val="1"/>
                <c:pt idx="0">
                  <c:v>LINCOLNSHIRE EAST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etc'!$H$100:$U$100</c:f>
              <c:numCache>
                <c:formatCode>0.0</c:formatCode>
                <c:ptCount val="14"/>
                <c:pt idx="0">
                  <c:v>11.8</c:v>
                </c:pt>
                <c:pt idx="1">
                  <c:v>11.5</c:v>
                </c:pt>
                <c:pt idx="2">
                  <c:v>11.3</c:v>
                </c:pt>
                <c:pt idx="3">
                  <c:v>11</c:v>
                </c:pt>
                <c:pt idx="4">
                  <c:v>10.8</c:v>
                </c:pt>
                <c:pt idx="5">
                  <c:v>10.7</c:v>
                </c:pt>
                <c:pt idx="6">
                  <c:v>10.5</c:v>
                </c:pt>
                <c:pt idx="7">
                  <c:v>10.4</c:v>
                </c:pt>
                <c:pt idx="8">
                  <c:v>10.199999999999999</c:v>
                </c:pt>
                <c:pt idx="9">
                  <c:v>10.1</c:v>
                </c:pt>
                <c:pt idx="10">
                  <c:v>10</c:v>
                </c:pt>
                <c:pt idx="11">
                  <c:v>10</c:v>
                </c:pt>
                <c:pt idx="12">
                  <c:v>10.1</c:v>
                </c:pt>
              </c:numCache>
            </c:numRef>
          </c:val>
          <c:smooth val="0"/>
        </c:ser>
        <c:ser>
          <c:idx val="98"/>
          <c:order val="98"/>
          <c:tx>
            <c:strRef>
              <c:f>'CCG Data - Co-amoxiclav etc'!$D$101</c:f>
              <c:strCache>
                <c:ptCount val="1"/>
                <c:pt idx="0">
                  <c:v>LINCOLNSHIRE WEST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etc'!$H$101:$U$101</c:f>
              <c:numCache>
                <c:formatCode>0.0</c:formatCode>
                <c:ptCount val="14"/>
                <c:pt idx="0">
                  <c:v>12</c:v>
                </c:pt>
                <c:pt idx="1">
                  <c:v>11.9</c:v>
                </c:pt>
                <c:pt idx="2">
                  <c:v>11.7</c:v>
                </c:pt>
                <c:pt idx="3">
                  <c:v>11.5</c:v>
                </c:pt>
                <c:pt idx="4">
                  <c:v>11.3</c:v>
                </c:pt>
                <c:pt idx="5">
                  <c:v>11.2</c:v>
                </c:pt>
                <c:pt idx="6">
                  <c:v>11.1</c:v>
                </c:pt>
                <c:pt idx="7">
                  <c:v>10.9</c:v>
                </c:pt>
                <c:pt idx="8">
                  <c:v>10.8</c:v>
                </c:pt>
                <c:pt idx="9">
                  <c:v>10.6</c:v>
                </c:pt>
                <c:pt idx="10">
                  <c:v>10.5</c:v>
                </c:pt>
                <c:pt idx="11">
                  <c:v>10.4</c:v>
                </c:pt>
                <c:pt idx="12">
                  <c:v>10.5</c:v>
                </c:pt>
              </c:numCache>
            </c:numRef>
          </c:val>
          <c:smooth val="0"/>
        </c:ser>
        <c:ser>
          <c:idx val="99"/>
          <c:order val="99"/>
          <c:tx>
            <c:strRef>
              <c:f>'CCG Data - Co-amoxiclav etc'!$D$102</c:f>
              <c:strCache>
                <c:ptCount val="1"/>
                <c:pt idx="0">
                  <c:v>LIVERPOOL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etc'!$H$102:$U$102</c:f>
              <c:numCache>
                <c:formatCode>0.0</c:formatCode>
                <c:ptCount val="14"/>
                <c:pt idx="0">
                  <c:v>8.8000000000000007</c:v>
                </c:pt>
                <c:pt idx="1">
                  <c:v>8.6999999999999993</c:v>
                </c:pt>
                <c:pt idx="2">
                  <c:v>8.6999999999999993</c:v>
                </c:pt>
                <c:pt idx="3">
                  <c:v>8.6999999999999993</c:v>
                </c:pt>
                <c:pt idx="4">
                  <c:v>8.6</c:v>
                </c:pt>
                <c:pt idx="5">
                  <c:v>8.6</c:v>
                </c:pt>
                <c:pt idx="6">
                  <c:v>8.6</c:v>
                </c:pt>
                <c:pt idx="7">
                  <c:v>8.6</c:v>
                </c:pt>
                <c:pt idx="8">
                  <c:v>8.6</c:v>
                </c:pt>
                <c:pt idx="9">
                  <c:v>8.5</c:v>
                </c:pt>
                <c:pt idx="10">
                  <c:v>8.5</c:v>
                </c:pt>
                <c:pt idx="11">
                  <c:v>8.5</c:v>
                </c:pt>
                <c:pt idx="12">
                  <c:v>8.6</c:v>
                </c:pt>
              </c:numCache>
            </c:numRef>
          </c:val>
          <c:smooth val="0"/>
        </c:ser>
        <c:ser>
          <c:idx val="100"/>
          <c:order val="100"/>
          <c:tx>
            <c:strRef>
              <c:f>'CCG Data - Co-amoxiclav etc'!$D$103</c:f>
              <c:strCache>
                <c:ptCount val="1"/>
                <c:pt idx="0">
                  <c:v>LUTON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etc'!$H$103:$U$103</c:f>
              <c:numCache>
                <c:formatCode>0.0</c:formatCode>
                <c:ptCount val="14"/>
                <c:pt idx="0">
                  <c:v>9.9</c:v>
                </c:pt>
                <c:pt idx="1">
                  <c:v>9.8000000000000007</c:v>
                </c:pt>
                <c:pt idx="2">
                  <c:v>9.6</c:v>
                </c:pt>
                <c:pt idx="3">
                  <c:v>9.5</c:v>
                </c:pt>
                <c:pt idx="4">
                  <c:v>9.3000000000000007</c:v>
                </c:pt>
                <c:pt idx="5">
                  <c:v>9.1</c:v>
                </c:pt>
                <c:pt idx="6">
                  <c:v>9.1</c:v>
                </c:pt>
                <c:pt idx="7">
                  <c:v>9</c:v>
                </c:pt>
                <c:pt idx="8">
                  <c:v>8.9</c:v>
                </c:pt>
                <c:pt idx="9">
                  <c:v>8.6999999999999993</c:v>
                </c:pt>
                <c:pt idx="10">
                  <c:v>8.6999999999999993</c:v>
                </c:pt>
                <c:pt idx="11">
                  <c:v>8.8000000000000007</c:v>
                </c:pt>
                <c:pt idx="12">
                  <c:v>8.8000000000000007</c:v>
                </c:pt>
              </c:numCache>
            </c:numRef>
          </c:val>
          <c:smooth val="0"/>
        </c:ser>
        <c:ser>
          <c:idx val="101"/>
          <c:order val="101"/>
          <c:tx>
            <c:strRef>
              <c:f>'CCG Data - Co-amoxiclav etc'!$D$104</c:f>
              <c:strCache>
                <c:ptCount val="1"/>
                <c:pt idx="0">
                  <c:v>MANSFIELD &amp; ASHFIELD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etc'!$H$104:$U$104</c:f>
              <c:numCache>
                <c:formatCode>0.0</c:formatCode>
                <c:ptCount val="14"/>
                <c:pt idx="0">
                  <c:v>7.9</c:v>
                </c:pt>
                <c:pt idx="1">
                  <c:v>7.8</c:v>
                </c:pt>
                <c:pt idx="2">
                  <c:v>7.9</c:v>
                </c:pt>
                <c:pt idx="3">
                  <c:v>7.8</c:v>
                </c:pt>
                <c:pt idx="4">
                  <c:v>7.8</c:v>
                </c:pt>
                <c:pt idx="5">
                  <c:v>7.8</c:v>
                </c:pt>
                <c:pt idx="6">
                  <c:v>7.8</c:v>
                </c:pt>
                <c:pt idx="7">
                  <c:v>7.7</c:v>
                </c:pt>
                <c:pt idx="8">
                  <c:v>7.7</c:v>
                </c:pt>
                <c:pt idx="9">
                  <c:v>7.7</c:v>
                </c:pt>
                <c:pt idx="10">
                  <c:v>7.7</c:v>
                </c:pt>
                <c:pt idx="11">
                  <c:v>7.7</c:v>
                </c:pt>
                <c:pt idx="12">
                  <c:v>7.7</c:v>
                </c:pt>
              </c:numCache>
            </c:numRef>
          </c:val>
          <c:smooth val="0"/>
        </c:ser>
        <c:ser>
          <c:idx val="102"/>
          <c:order val="102"/>
          <c:tx>
            <c:strRef>
              <c:f>'CCG Data - Co-amoxiclav etc'!$D$105</c:f>
              <c:strCache>
                <c:ptCount val="1"/>
                <c:pt idx="0">
                  <c:v>MEDWAY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etc'!$H$105:$U$105</c:f>
              <c:numCache>
                <c:formatCode>0.0</c:formatCode>
                <c:ptCount val="14"/>
                <c:pt idx="0">
                  <c:v>11.7</c:v>
                </c:pt>
                <c:pt idx="1">
                  <c:v>11.6</c:v>
                </c:pt>
                <c:pt idx="2">
                  <c:v>11.5</c:v>
                </c:pt>
                <c:pt idx="3">
                  <c:v>11.4</c:v>
                </c:pt>
                <c:pt idx="4">
                  <c:v>11.4</c:v>
                </c:pt>
                <c:pt idx="5">
                  <c:v>11.3</c:v>
                </c:pt>
                <c:pt idx="6">
                  <c:v>11.3</c:v>
                </c:pt>
                <c:pt idx="7">
                  <c:v>11.2</c:v>
                </c:pt>
                <c:pt idx="8">
                  <c:v>11.2</c:v>
                </c:pt>
                <c:pt idx="9">
                  <c:v>11.1</c:v>
                </c:pt>
                <c:pt idx="10">
                  <c:v>11</c:v>
                </c:pt>
                <c:pt idx="11">
                  <c:v>11.1</c:v>
                </c:pt>
                <c:pt idx="12">
                  <c:v>11</c:v>
                </c:pt>
              </c:numCache>
            </c:numRef>
          </c:val>
          <c:smooth val="0"/>
        </c:ser>
        <c:ser>
          <c:idx val="103"/>
          <c:order val="103"/>
          <c:tx>
            <c:strRef>
              <c:f>'CCG Data - Co-amoxiclav etc'!$D$106</c:f>
              <c:strCache>
                <c:ptCount val="1"/>
                <c:pt idx="0">
                  <c:v>MERTON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etc'!$H$106:$U$106</c:f>
              <c:numCache>
                <c:formatCode>0.0</c:formatCode>
                <c:ptCount val="14"/>
                <c:pt idx="0">
                  <c:v>11.8</c:v>
                </c:pt>
                <c:pt idx="1">
                  <c:v>11.6</c:v>
                </c:pt>
                <c:pt idx="2">
                  <c:v>11.3</c:v>
                </c:pt>
                <c:pt idx="3">
                  <c:v>11.1</c:v>
                </c:pt>
                <c:pt idx="4">
                  <c:v>10.9</c:v>
                </c:pt>
                <c:pt idx="5">
                  <c:v>10.8</c:v>
                </c:pt>
                <c:pt idx="6">
                  <c:v>10.7</c:v>
                </c:pt>
                <c:pt idx="7">
                  <c:v>10.7</c:v>
                </c:pt>
                <c:pt idx="8">
                  <c:v>10.5</c:v>
                </c:pt>
                <c:pt idx="9">
                  <c:v>10.5</c:v>
                </c:pt>
                <c:pt idx="10">
                  <c:v>10.4</c:v>
                </c:pt>
                <c:pt idx="11">
                  <c:v>10.4</c:v>
                </c:pt>
                <c:pt idx="12">
                  <c:v>10.5</c:v>
                </c:pt>
              </c:numCache>
            </c:numRef>
          </c:val>
          <c:smooth val="0"/>
        </c:ser>
        <c:ser>
          <c:idx val="104"/>
          <c:order val="104"/>
          <c:tx>
            <c:strRef>
              <c:f>'CCG Data - Co-amoxiclav etc'!$D$107</c:f>
              <c:strCache>
                <c:ptCount val="1"/>
                <c:pt idx="0">
                  <c:v>MID ESSEX</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etc'!$H$107:$U$107</c:f>
              <c:numCache>
                <c:formatCode>0.0</c:formatCode>
                <c:ptCount val="14"/>
                <c:pt idx="0">
                  <c:v>10.1</c:v>
                </c:pt>
                <c:pt idx="1">
                  <c:v>10.1</c:v>
                </c:pt>
                <c:pt idx="2">
                  <c:v>10</c:v>
                </c:pt>
                <c:pt idx="3">
                  <c:v>10</c:v>
                </c:pt>
                <c:pt idx="4">
                  <c:v>10</c:v>
                </c:pt>
                <c:pt idx="5">
                  <c:v>9.9</c:v>
                </c:pt>
                <c:pt idx="6">
                  <c:v>9.9</c:v>
                </c:pt>
                <c:pt idx="7">
                  <c:v>9.8000000000000007</c:v>
                </c:pt>
                <c:pt idx="8">
                  <c:v>9.8000000000000007</c:v>
                </c:pt>
                <c:pt idx="9">
                  <c:v>9.6999999999999993</c:v>
                </c:pt>
                <c:pt idx="10">
                  <c:v>9.6999999999999993</c:v>
                </c:pt>
                <c:pt idx="11">
                  <c:v>9.6999999999999993</c:v>
                </c:pt>
                <c:pt idx="12">
                  <c:v>9.8000000000000007</c:v>
                </c:pt>
              </c:numCache>
            </c:numRef>
          </c:val>
          <c:smooth val="0"/>
        </c:ser>
        <c:ser>
          <c:idx val="105"/>
          <c:order val="105"/>
          <c:tx>
            <c:strRef>
              <c:f>'CCG Data - Co-amoxiclav etc'!$D$108</c:f>
              <c:strCache>
                <c:ptCount val="1"/>
                <c:pt idx="0">
                  <c:v>MILTON KEYNES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etc'!$H$108:$U$108</c:f>
              <c:numCache>
                <c:formatCode>0.0</c:formatCode>
                <c:ptCount val="14"/>
                <c:pt idx="0">
                  <c:v>6.8</c:v>
                </c:pt>
                <c:pt idx="1">
                  <c:v>6.7</c:v>
                </c:pt>
                <c:pt idx="2">
                  <c:v>6.7</c:v>
                </c:pt>
                <c:pt idx="3">
                  <c:v>6.6</c:v>
                </c:pt>
                <c:pt idx="4">
                  <c:v>6.6</c:v>
                </c:pt>
                <c:pt idx="5">
                  <c:v>6.6</c:v>
                </c:pt>
                <c:pt idx="6">
                  <c:v>6.6</c:v>
                </c:pt>
                <c:pt idx="7">
                  <c:v>6.6</c:v>
                </c:pt>
                <c:pt idx="8">
                  <c:v>6.7</c:v>
                </c:pt>
                <c:pt idx="9">
                  <c:v>6.7</c:v>
                </c:pt>
                <c:pt idx="10">
                  <c:v>6.7</c:v>
                </c:pt>
                <c:pt idx="11">
                  <c:v>6.7</c:v>
                </c:pt>
                <c:pt idx="12">
                  <c:v>6.9</c:v>
                </c:pt>
              </c:numCache>
            </c:numRef>
          </c:val>
          <c:smooth val="0"/>
        </c:ser>
        <c:ser>
          <c:idx val="106"/>
          <c:order val="106"/>
          <c:tx>
            <c:strRef>
              <c:f>'CCG Data - Co-amoxiclav etc'!$D$109</c:f>
              <c:strCache>
                <c:ptCount val="1"/>
                <c:pt idx="0">
                  <c:v>NENE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etc'!$H$109:$U$109</c:f>
              <c:numCache>
                <c:formatCode>0.0</c:formatCode>
                <c:ptCount val="14"/>
                <c:pt idx="0">
                  <c:v>10.5</c:v>
                </c:pt>
                <c:pt idx="1">
                  <c:v>10</c:v>
                </c:pt>
                <c:pt idx="2">
                  <c:v>9.5</c:v>
                </c:pt>
                <c:pt idx="3">
                  <c:v>9</c:v>
                </c:pt>
                <c:pt idx="4">
                  <c:v>8.6999999999999993</c:v>
                </c:pt>
                <c:pt idx="5">
                  <c:v>8.3000000000000007</c:v>
                </c:pt>
                <c:pt idx="6">
                  <c:v>8.1</c:v>
                </c:pt>
                <c:pt idx="7">
                  <c:v>8</c:v>
                </c:pt>
                <c:pt idx="8">
                  <c:v>7.9</c:v>
                </c:pt>
                <c:pt idx="9">
                  <c:v>7.9</c:v>
                </c:pt>
                <c:pt idx="10">
                  <c:v>7.9</c:v>
                </c:pt>
                <c:pt idx="11">
                  <c:v>7.9</c:v>
                </c:pt>
                <c:pt idx="12">
                  <c:v>8</c:v>
                </c:pt>
              </c:numCache>
            </c:numRef>
          </c:val>
          <c:smooth val="0"/>
        </c:ser>
        <c:ser>
          <c:idx val="107"/>
          <c:order val="107"/>
          <c:tx>
            <c:strRef>
              <c:f>'CCG Data - Co-amoxiclav etc'!$D$110</c:f>
              <c:strCache>
                <c:ptCount val="1"/>
                <c:pt idx="0">
                  <c:v>NEWARK &amp; SHERWOOD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etc'!$H$110:$U$110</c:f>
              <c:numCache>
                <c:formatCode>0.0</c:formatCode>
                <c:ptCount val="14"/>
                <c:pt idx="0">
                  <c:v>9</c:v>
                </c:pt>
                <c:pt idx="1">
                  <c:v>8.9</c:v>
                </c:pt>
                <c:pt idx="2">
                  <c:v>8.9</c:v>
                </c:pt>
                <c:pt idx="3">
                  <c:v>8.8000000000000007</c:v>
                </c:pt>
                <c:pt idx="4">
                  <c:v>8.6999999999999993</c:v>
                </c:pt>
                <c:pt idx="5">
                  <c:v>8.6</c:v>
                </c:pt>
                <c:pt idx="6">
                  <c:v>8.6999999999999993</c:v>
                </c:pt>
                <c:pt idx="7">
                  <c:v>8.6</c:v>
                </c:pt>
                <c:pt idx="8">
                  <c:v>8.5</c:v>
                </c:pt>
                <c:pt idx="9">
                  <c:v>8.4</c:v>
                </c:pt>
                <c:pt idx="10">
                  <c:v>8.3000000000000007</c:v>
                </c:pt>
                <c:pt idx="11">
                  <c:v>8.3000000000000007</c:v>
                </c:pt>
                <c:pt idx="12">
                  <c:v>8.3000000000000007</c:v>
                </c:pt>
              </c:numCache>
            </c:numRef>
          </c:val>
          <c:smooth val="0"/>
        </c:ser>
        <c:ser>
          <c:idx val="108"/>
          <c:order val="108"/>
          <c:tx>
            <c:strRef>
              <c:f>'CCG Data - Co-amoxiclav etc'!$D$111</c:f>
              <c:strCache>
                <c:ptCount val="1"/>
                <c:pt idx="0">
                  <c:v>NEWBURY AND DISTRICT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etc'!$H$111:$U$111</c:f>
              <c:numCache>
                <c:formatCode>0.0</c:formatCode>
                <c:ptCount val="14"/>
                <c:pt idx="0">
                  <c:v>8.1999999999999993</c:v>
                </c:pt>
                <c:pt idx="1">
                  <c:v>8.1999999999999993</c:v>
                </c:pt>
                <c:pt idx="2">
                  <c:v>8.1</c:v>
                </c:pt>
                <c:pt idx="3">
                  <c:v>8.1</c:v>
                </c:pt>
                <c:pt idx="4">
                  <c:v>8</c:v>
                </c:pt>
                <c:pt idx="5">
                  <c:v>8</c:v>
                </c:pt>
                <c:pt idx="6">
                  <c:v>8.1</c:v>
                </c:pt>
                <c:pt idx="7">
                  <c:v>8.1</c:v>
                </c:pt>
                <c:pt idx="8">
                  <c:v>8.1</c:v>
                </c:pt>
                <c:pt idx="9">
                  <c:v>8</c:v>
                </c:pt>
                <c:pt idx="10">
                  <c:v>8</c:v>
                </c:pt>
                <c:pt idx="11">
                  <c:v>8.1</c:v>
                </c:pt>
                <c:pt idx="12">
                  <c:v>8.1</c:v>
                </c:pt>
              </c:numCache>
            </c:numRef>
          </c:val>
          <c:smooth val="0"/>
        </c:ser>
        <c:ser>
          <c:idx val="109"/>
          <c:order val="109"/>
          <c:tx>
            <c:strRef>
              <c:f>'CCG Data - Co-amoxiclav etc'!$D$112</c:f>
              <c:strCache>
                <c:ptCount val="1"/>
                <c:pt idx="0">
                  <c:v>NEWCASTLE GATESHEAD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etc'!$H$112:$U$112</c:f>
              <c:numCache>
                <c:formatCode>0.0</c:formatCode>
                <c:ptCount val="14"/>
                <c:pt idx="0">
                  <c:v>7.7</c:v>
                </c:pt>
                <c:pt idx="1">
                  <c:v>7.6</c:v>
                </c:pt>
                <c:pt idx="2">
                  <c:v>7.5</c:v>
                </c:pt>
                <c:pt idx="3">
                  <c:v>7.4</c:v>
                </c:pt>
                <c:pt idx="4">
                  <c:v>7.4</c:v>
                </c:pt>
                <c:pt idx="5">
                  <c:v>7.3</c:v>
                </c:pt>
                <c:pt idx="6">
                  <c:v>7.3</c:v>
                </c:pt>
                <c:pt idx="7">
                  <c:v>7.3</c:v>
                </c:pt>
                <c:pt idx="8">
                  <c:v>7.3</c:v>
                </c:pt>
                <c:pt idx="9">
                  <c:v>7.2</c:v>
                </c:pt>
                <c:pt idx="10">
                  <c:v>7.2</c:v>
                </c:pt>
                <c:pt idx="11">
                  <c:v>7.2</c:v>
                </c:pt>
                <c:pt idx="12">
                  <c:v>7.3</c:v>
                </c:pt>
              </c:numCache>
            </c:numRef>
          </c:val>
          <c:smooth val="0"/>
        </c:ser>
        <c:ser>
          <c:idx val="110"/>
          <c:order val="110"/>
          <c:tx>
            <c:strRef>
              <c:f>'CCG Data - Co-amoxiclav etc'!$D$113</c:f>
              <c:strCache>
                <c:ptCount val="1"/>
                <c:pt idx="0">
                  <c:v>NEWHAM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etc'!$H$113:$U$113</c:f>
              <c:numCache>
                <c:formatCode>0.0</c:formatCode>
                <c:ptCount val="14"/>
                <c:pt idx="0">
                  <c:v>11.4</c:v>
                </c:pt>
                <c:pt idx="1">
                  <c:v>10.9</c:v>
                </c:pt>
                <c:pt idx="2">
                  <c:v>10.5</c:v>
                </c:pt>
                <c:pt idx="3">
                  <c:v>10.199999999999999</c:v>
                </c:pt>
                <c:pt idx="4">
                  <c:v>10</c:v>
                </c:pt>
                <c:pt idx="5">
                  <c:v>9.9</c:v>
                </c:pt>
                <c:pt idx="6">
                  <c:v>9.6999999999999993</c:v>
                </c:pt>
                <c:pt idx="7">
                  <c:v>9.6</c:v>
                </c:pt>
                <c:pt idx="8">
                  <c:v>9.5</c:v>
                </c:pt>
                <c:pt idx="9">
                  <c:v>9.5</c:v>
                </c:pt>
                <c:pt idx="10">
                  <c:v>9.4</c:v>
                </c:pt>
                <c:pt idx="11">
                  <c:v>9.4</c:v>
                </c:pt>
                <c:pt idx="12">
                  <c:v>9.5</c:v>
                </c:pt>
              </c:numCache>
            </c:numRef>
          </c:val>
          <c:smooth val="0"/>
        </c:ser>
        <c:ser>
          <c:idx val="111"/>
          <c:order val="111"/>
          <c:tx>
            <c:strRef>
              <c:f>'CCG Data - Co-amoxiclav etc'!$D$114</c:f>
              <c:strCache>
                <c:ptCount val="1"/>
                <c:pt idx="0">
                  <c:v>NORTH &amp; WEST READING</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etc'!$H$114:$U$114</c:f>
              <c:numCache>
                <c:formatCode>0.0</c:formatCode>
                <c:ptCount val="14"/>
                <c:pt idx="0">
                  <c:v>9.3000000000000007</c:v>
                </c:pt>
                <c:pt idx="1">
                  <c:v>9.1999999999999993</c:v>
                </c:pt>
                <c:pt idx="2">
                  <c:v>9.1</c:v>
                </c:pt>
                <c:pt idx="3">
                  <c:v>9.1999999999999993</c:v>
                </c:pt>
                <c:pt idx="4">
                  <c:v>9.1999999999999993</c:v>
                </c:pt>
                <c:pt idx="5">
                  <c:v>9.1</c:v>
                </c:pt>
                <c:pt idx="6">
                  <c:v>9.1</c:v>
                </c:pt>
                <c:pt idx="7">
                  <c:v>9.1</c:v>
                </c:pt>
                <c:pt idx="8">
                  <c:v>9</c:v>
                </c:pt>
                <c:pt idx="9">
                  <c:v>8.9</c:v>
                </c:pt>
                <c:pt idx="10">
                  <c:v>8.9</c:v>
                </c:pt>
                <c:pt idx="11">
                  <c:v>8.9</c:v>
                </c:pt>
                <c:pt idx="12">
                  <c:v>8.8000000000000007</c:v>
                </c:pt>
              </c:numCache>
            </c:numRef>
          </c:val>
          <c:smooth val="0"/>
        </c:ser>
        <c:ser>
          <c:idx val="112"/>
          <c:order val="112"/>
          <c:tx>
            <c:strRef>
              <c:f>'CCG Data - Co-amoxiclav etc'!$D$115</c:f>
              <c:strCache>
                <c:ptCount val="1"/>
                <c:pt idx="0">
                  <c:v>NORTH DERBYSHIRE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etc'!$H$115:$U$115</c:f>
              <c:numCache>
                <c:formatCode>0.0</c:formatCode>
                <c:ptCount val="14"/>
                <c:pt idx="0">
                  <c:v>8.6999999999999993</c:v>
                </c:pt>
                <c:pt idx="1">
                  <c:v>8.6</c:v>
                </c:pt>
                <c:pt idx="2">
                  <c:v>8.5</c:v>
                </c:pt>
                <c:pt idx="3">
                  <c:v>8.4</c:v>
                </c:pt>
                <c:pt idx="4">
                  <c:v>8.3000000000000007</c:v>
                </c:pt>
                <c:pt idx="5">
                  <c:v>8.1999999999999993</c:v>
                </c:pt>
                <c:pt idx="6">
                  <c:v>8</c:v>
                </c:pt>
                <c:pt idx="7">
                  <c:v>7.9</c:v>
                </c:pt>
                <c:pt idx="8">
                  <c:v>7.9</c:v>
                </c:pt>
                <c:pt idx="9">
                  <c:v>7.8</c:v>
                </c:pt>
                <c:pt idx="10">
                  <c:v>7.7</c:v>
                </c:pt>
                <c:pt idx="11">
                  <c:v>7.7</c:v>
                </c:pt>
                <c:pt idx="12">
                  <c:v>7.7</c:v>
                </c:pt>
              </c:numCache>
            </c:numRef>
          </c:val>
          <c:smooth val="0"/>
        </c:ser>
        <c:ser>
          <c:idx val="113"/>
          <c:order val="113"/>
          <c:tx>
            <c:strRef>
              <c:f>'CCG Data - Co-amoxiclav etc'!$D$116</c:f>
              <c:strCache>
                <c:ptCount val="1"/>
                <c:pt idx="0">
                  <c:v>NORTH DURHAM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etc'!$H$116:$U$116</c:f>
              <c:numCache>
                <c:formatCode>0.0</c:formatCode>
                <c:ptCount val="14"/>
                <c:pt idx="0">
                  <c:v>6.9</c:v>
                </c:pt>
                <c:pt idx="1">
                  <c:v>6.8</c:v>
                </c:pt>
                <c:pt idx="2">
                  <c:v>6.7</c:v>
                </c:pt>
                <c:pt idx="3">
                  <c:v>6.7</c:v>
                </c:pt>
                <c:pt idx="4">
                  <c:v>6.6</c:v>
                </c:pt>
                <c:pt idx="5">
                  <c:v>6.6</c:v>
                </c:pt>
                <c:pt idx="6">
                  <c:v>6.6</c:v>
                </c:pt>
                <c:pt idx="7">
                  <c:v>6.5</c:v>
                </c:pt>
                <c:pt idx="8">
                  <c:v>6.4</c:v>
                </c:pt>
                <c:pt idx="9">
                  <c:v>6.4</c:v>
                </c:pt>
                <c:pt idx="10">
                  <c:v>6.3</c:v>
                </c:pt>
                <c:pt idx="11">
                  <c:v>6.3</c:v>
                </c:pt>
                <c:pt idx="12">
                  <c:v>6.3</c:v>
                </c:pt>
              </c:numCache>
            </c:numRef>
          </c:val>
          <c:smooth val="0"/>
        </c:ser>
        <c:ser>
          <c:idx val="114"/>
          <c:order val="114"/>
          <c:tx>
            <c:strRef>
              <c:f>'CCG Data - Co-amoxiclav etc'!$D$117</c:f>
              <c:strCache>
                <c:ptCount val="1"/>
                <c:pt idx="0">
                  <c:v>NORTH EAST ESSEX</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etc'!$H$117:$U$117</c:f>
              <c:numCache>
                <c:formatCode>0.0</c:formatCode>
                <c:ptCount val="14"/>
                <c:pt idx="0">
                  <c:v>10.6</c:v>
                </c:pt>
                <c:pt idx="1">
                  <c:v>10.5</c:v>
                </c:pt>
                <c:pt idx="2">
                  <c:v>10.5</c:v>
                </c:pt>
                <c:pt idx="3">
                  <c:v>10.4</c:v>
                </c:pt>
                <c:pt idx="4">
                  <c:v>10.3</c:v>
                </c:pt>
                <c:pt idx="5">
                  <c:v>10.199999999999999</c:v>
                </c:pt>
                <c:pt idx="6">
                  <c:v>10.199999999999999</c:v>
                </c:pt>
                <c:pt idx="7">
                  <c:v>10.1</c:v>
                </c:pt>
                <c:pt idx="8">
                  <c:v>10</c:v>
                </c:pt>
                <c:pt idx="9">
                  <c:v>9.9</c:v>
                </c:pt>
                <c:pt idx="10">
                  <c:v>9.9</c:v>
                </c:pt>
                <c:pt idx="11">
                  <c:v>9.9</c:v>
                </c:pt>
                <c:pt idx="12">
                  <c:v>9.9</c:v>
                </c:pt>
              </c:numCache>
            </c:numRef>
          </c:val>
          <c:smooth val="0"/>
        </c:ser>
        <c:ser>
          <c:idx val="115"/>
          <c:order val="115"/>
          <c:tx>
            <c:strRef>
              <c:f>'CCG Data - Co-amoxiclav etc'!$D$118</c:f>
              <c:strCache>
                <c:ptCount val="1"/>
                <c:pt idx="0">
                  <c:v>NORTH EAST HAMPSHIRE AND FARNHAM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etc'!$H$118:$U$118</c:f>
              <c:numCache>
                <c:formatCode>0.0</c:formatCode>
                <c:ptCount val="14"/>
                <c:pt idx="0">
                  <c:v>9.4</c:v>
                </c:pt>
                <c:pt idx="1">
                  <c:v>9.3000000000000007</c:v>
                </c:pt>
                <c:pt idx="2">
                  <c:v>9.1999999999999993</c:v>
                </c:pt>
                <c:pt idx="3">
                  <c:v>9.3000000000000007</c:v>
                </c:pt>
                <c:pt idx="4">
                  <c:v>9.1999999999999993</c:v>
                </c:pt>
                <c:pt idx="5">
                  <c:v>9.1999999999999993</c:v>
                </c:pt>
                <c:pt idx="6">
                  <c:v>9.1999999999999993</c:v>
                </c:pt>
                <c:pt idx="7">
                  <c:v>9.1</c:v>
                </c:pt>
                <c:pt idx="8">
                  <c:v>9.1</c:v>
                </c:pt>
                <c:pt idx="9">
                  <c:v>9</c:v>
                </c:pt>
                <c:pt idx="10">
                  <c:v>8.9</c:v>
                </c:pt>
                <c:pt idx="11">
                  <c:v>8.9</c:v>
                </c:pt>
                <c:pt idx="12">
                  <c:v>9</c:v>
                </c:pt>
              </c:numCache>
            </c:numRef>
          </c:val>
          <c:smooth val="0"/>
        </c:ser>
        <c:ser>
          <c:idx val="116"/>
          <c:order val="116"/>
          <c:tx>
            <c:strRef>
              <c:f>'CCG Data - Co-amoxiclav etc'!$D$119</c:f>
              <c:strCache>
                <c:ptCount val="1"/>
                <c:pt idx="0">
                  <c:v>NORTH EAST LINCOLNSHIRE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etc'!$H$119:$U$119</c:f>
              <c:numCache>
                <c:formatCode>0.0</c:formatCode>
                <c:ptCount val="14"/>
                <c:pt idx="0">
                  <c:v>10.5</c:v>
                </c:pt>
                <c:pt idx="1">
                  <c:v>10.3</c:v>
                </c:pt>
                <c:pt idx="2">
                  <c:v>9.9</c:v>
                </c:pt>
                <c:pt idx="3">
                  <c:v>9.6999999999999993</c:v>
                </c:pt>
                <c:pt idx="4">
                  <c:v>9.5</c:v>
                </c:pt>
                <c:pt idx="5">
                  <c:v>9.1999999999999993</c:v>
                </c:pt>
                <c:pt idx="6">
                  <c:v>9</c:v>
                </c:pt>
                <c:pt idx="7">
                  <c:v>8.8000000000000007</c:v>
                </c:pt>
                <c:pt idx="8">
                  <c:v>8.5</c:v>
                </c:pt>
                <c:pt idx="9">
                  <c:v>8.3000000000000007</c:v>
                </c:pt>
                <c:pt idx="10">
                  <c:v>8.1</c:v>
                </c:pt>
                <c:pt idx="11">
                  <c:v>8</c:v>
                </c:pt>
                <c:pt idx="12">
                  <c:v>8</c:v>
                </c:pt>
              </c:numCache>
            </c:numRef>
          </c:val>
          <c:smooth val="0"/>
        </c:ser>
        <c:ser>
          <c:idx val="117"/>
          <c:order val="117"/>
          <c:tx>
            <c:strRef>
              <c:f>'CCG Data - Co-amoxiclav etc'!$D$120</c:f>
              <c:strCache>
                <c:ptCount val="1"/>
                <c:pt idx="0">
                  <c:v>NORTH HAMPSHIRE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etc'!$H$120:$U$120</c:f>
              <c:numCache>
                <c:formatCode>0.0</c:formatCode>
                <c:ptCount val="14"/>
                <c:pt idx="0">
                  <c:v>7</c:v>
                </c:pt>
                <c:pt idx="1">
                  <c:v>7</c:v>
                </c:pt>
                <c:pt idx="2">
                  <c:v>7.1</c:v>
                </c:pt>
                <c:pt idx="3">
                  <c:v>7.1</c:v>
                </c:pt>
                <c:pt idx="4">
                  <c:v>7.1</c:v>
                </c:pt>
                <c:pt idx="5">
                  <c:v>7.1</c:v>
                </c:pt>
                <c:pt idx="6">
                  <c:v>7.2</c:v>
                </c:pt>
                <c:pt idx="7">
                  <c:v>7.3</c:v>
                </c:pt>
                <c:pt idx="8">
                  <c:v>7.3</c:v>
                </c:pt>
                <c:pt idx="9">
                  <c:v>7.3</c:v>
                </c:pt>
                <c:pt idx="10">
                  <c:v>7.3</c:v>
                </c:pt>
                <c:pt idx="11">
                  <c:v>7.3</c:v>
                </c:pt>
                <c:pt idx="12">
                  <c:v>7.4</c:v>
                </c:pt>
              </c:numCache>
            </c:numRef>
          </c:val>
          <c:smooth val="0"/>
        </c:ser>
        <c:ser>
          <c:idx val="118"/>
          <c:order val="118"/>
          <c:tx>
            <c:strRef>
              <c:f>'CCG Data - Co-amoxiclav etc'!$D$121</c:f>
              <c:strCache>
                <c:ptCount val="1"/>
                <c:pt idx="0">
                  <c:v>NORTH KIRKLEES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etc'!$H$121:$U$121</c:f>
              <c:numCache>
                <c:formatCode>0.0</c:formatCode>
                <c:ptCount val="14"/>
                <c:pt idx="0">
                  <c:v>7.5</c:v>
                </c:pt>
                <c:pt idx="1">
                  <c:v>7.5</c:v>
                </c:pt>
                <c:pt idx="2">
                  <c:v>7.4</c:v>
                </c:pt>
                <c:pt idx="3">
                  <c:v>7.3</c:v>
                </c:pt>
                <c:pt idx="4">
                  <c:v>7.2</c:v>
                </c:pt>
                <c:pt idx="5">
                  <c:v>7.1</c:v>
                </c:pt>
                <c:pt idx="6">
                  <c:v>7</c:v>
                </c:pt>
                <c:pt idx="7">
                  <c:v>7</c:v>
                </c:pt>
                <c:pt idx="8">
                  <c:v>6.9</c:v>
                </c:pt>
                <c:pt idx="9">
                  <c:v>6.9</c:v>
                </c:pt>
                <c:pt idx="10">
                  <c:v>6.9</c:v>
                </c:pt>
                <c:pt idx="11">
                  <c:v>7</c:v>
                </c:pt>
                <c:pt idx="12">
                  <c:v>7</c:v>
                </c:pt>
              </c:numCache>
            </c:numRef>
          </c:val>
          <c:smooth val="0"/>
        </c:ser>
        <c:ser>
          <c:idx val="119"/>
          <c:order val="119"/>
          <c:tx>
            <c:strRef>
              <c:f>'CCG Data - Co-amoxiclav etc'!$D$122</c:f>
              <c:strCache>
                <c:ptCount val="1"/>
                <c:pt idx="0">
                  <c:v>NORTH LINCOLNSHIRE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etc'!$H$122:$U$122</c:f>
              <c:numCache>
                <c:formatCode>0.0</c:formatCode>
                <c:ptCount val="14"/>
                <c:pt idx="0">
                  <c:v>10.199999999999999</c:v>
                </c:pt>
                <c:pt idx="1">
                  <c:v>10.1</c:v>
                </c:pt>
                <c:pt idx="2">
                  <c:v>10</c:v>
                </c:pt>
                <c:pt idx="3">
                  <c:v>9.9</c:v>
                </c:pt>
                <c:pt idx="4">
                  <c:v>9.8000000000000007</c:v>
                </c:pt>
                <c:pt idx="5">
                  <c:v>9.6999999999999993</c:v>
                </c:pt>
                <c:pt idx="6">
                  <c:v>9.6999999999999993</c:v>
                </c:pt>
                <c:pt idx="7">
                  <c:v>9.6999999999999993</c:v>
                </c:pt>
                <c:pt idx="8">
                  <c:v>9.6</c:v>
                </c:pt>
                <c:pt idx="9">
                  <c:v>9.6</c:v>
                </c:pt>
                <c:pt idx="10">
                  <c:v>9.5</c:v>
                </c:pt>
                <c:pt idx="11">
                  <c:v>9.6</c:v>
                </c:pt>
                <c:pt idx="12">
                  <c:v>9.6999999999999993</c:v>
                </c:pt>
              </c:numCache>
            </c:numRef>
          </c:val>
          <c:smooth val="0"/>
        </c:ser>
        <c:ser>
          <c:idx val="120"/>
          <c:order val="120"/>
          <c:tx>
            <c:strRef>
              <c:f>'CCG Data - Co-amoxiclav etc'!$D$123</c:f>
              <c:strCache>
                <c:ptCount val="1"/>
                <c:pt idx="0">
                  <c:v>NORTH MANCHESTER</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etc'!$H$123:$U$123</c:f>
              <c:numCache>
                <c:formatCode>0.0</c:formatCode>
                <c:ptCount val="14"/>
                <c:pt idx="0">
                  <c:v>8.1</c:v>
                </c:pt>
                <c:pt idx="1">
                  <c:v>8</c:v>
                </c:pt>
                <c:pt idx="2">
                  <c:v>8</c:v>
                </c:pt>
                <c:pt idx="3">
                  <c:v>8</c:v>
                </c:pt>
                <c:pt idx="4">
                  <c:v>7.9</c:v>
                </c:pt>
                <c:pt idx="5">
                  <c:v>7.9</c:v>
                </c:pt>
                <c:pt idx="6">
                  <c:v>7.9</c:v>
                </c:pt>
                <c:pt idx="7">
                  <c:v>7.9</c:v>
                </c:pt>
                <c:pt idx="8">
                  <c:v>7.9</c:v>
                </c:pt>
                <c:pt idx="9">
                  <c:v>7.8</c:v>
                </c:pt>
                <c:pt idx="10">
                  <c:v>7.8</c:v>
                </c:pt>
                <c:pt idx="11">
                  <c:v>7.8</c:v>
                </c:pt>
                <c:pt idx="12">
                  <c:v>7.9</c:v>
                </c:pt>
              </c:numCache>
            </c:numRef>
          </c:val>
          <c:smooth val="0"/>
        </c:ser>
        <c:ser>
          <c:idx val="121"/>
          <c:order val="121"/>
          <c:tx>
            <c:strRef>
              <c:f>'CCG Data - Co-amoxiclav etc'!$D$124</c:f>
              <c:strCache>
                <c:ptCount val="1"/>
                <c:pt idx="0">
                  <c:v>NORTH NORFOLK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etc'!$H$124:$U$124</c:f>
              <c:numCache>
                <c:formatCode>0.0</c:formatCode>
                <c:ptCount val="14"/>
                <c:pt idx="0">
                  <c:v>14.8</c:v>
                </c:pt>
                <c:pt idx="1">
                  <c:v>14.6</c:v>
                </c:pt>
                <c:pt idx="2">
                  <c:v>14.4</c:v>
                </c:pt>
                <c:pt idx="3">
                  <c:v>14.2</c:v>
                </c:pt>
                <c:pt idx="4">
                  <c:v>14</c:v>
                </c:pt>
                <c:pt idx="5">
                  <c:v>13.9</c:v>
                </c:pt>
                <c:pt idx="6">
                  <c:v>13.7</c:v>
                </c:pt>
                <c:pt idx="7">
                  <c:v>13.5</c:v>
                </c:pt>
                <c:pt idx="8">
                  <c:v>13.3</c:v>
                </c:pt>
                <c:pt idx="9">
                  <c:v>12.9</c:v>
                </c:pt>
                <c:pt idx="10">
                  <c:v>12.6</c:v>
                </c:pt>
                <c:pt idx="11">
                  <c:v>12.4</c:v>
                </c:pt>
                <c:pt idx="12">
                  <c:v>12.4</c:v>
                </c:pt>
              </c:numCache>
            </c:numRef>
          </c:val>
          <c:smooth val="0"/>
        </c:ser>
        <c:ser>
          <c:idx val="122"/>
          <c:order val="122"/>
          <c:tx>
            <c:strRef>
              <c:f>'CCG Data - Co-amoxiclav etc'!$D$125</c:f>
              <c:strCache>
                <c:ptCount val="1"/>
                <c:pt idx="0">
                  <c:v>NORTH SOMERSET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etc'!$H$125:$U$125</c:f>
              <c:numCache>
                <c:formatCode>0.0</c:formatCode>
                <c:ptCount val="14"/>
                <c:pt idx="0">
                  <c:v>11.9</c:v>
                </c:pt>
                <c:pt idx="1">
                  <c:v>11.6</c:v>
                </c:pt>
                <c:pt idx="2">
                  <c:v>11.4</c:v>
                </c:pt>
                <c:pt idx="3">
                  <c:v>11.1</c:v>
                </c:pt>
                <c:pt idx="4">
                  <c:v>10.9</c:v>
                </c:pt>
                <c:pt idx="5">
                  <c:v>10.7</c:v>
                </c:pt>
                <c:pt idx="6">
                  <c:v>10.6</c:v>
                </c:pt>
                <c:pt idx="7">
                  <c:v>10.5</c:v>
                </c:pt>
                <c:pt idx="8">
                  <c:v>10.4</c:v>
                </c:pt>
                <c:pt idx="9">
                  <c:v>10.199999999999999</c:v>
                </c:pt>
                <c:pt idx="10">
                  <c:v>10</c:v>
                </c:pt>
                <c:pt idx="11">
                  <c:v>9.9</c:v>
                </c:pt>
                <c:pt idx="12">
                  <c:v>10</c:v>
                </c:pt>
              </c:numCache>
            </c:numRef>
          </c:val>
          <c:smooth val="0"/>
        </c:ser>
        <c:ser>
          <c:idx val="123"/>
          <c:order val="123"/>
          <c:tx>
            <c:strRef>
              <c:f>'CCG Data - Co-amoxiclav etc'!$D$126</c:f>
              <c:strCache>
                <c:ptCount val="1"/>
                <c:pt idx="0">
                  <c:v>NORTH STAFFORDSHIRE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etc'!$H$126:$U$126</c:f>
              <c:numCache>
                <c:formatCode>0.0</c:formatCode>
                <c:ptCount val="14"/>
                <c:pt idx="0">
                  <c:v>10.6</c:v>
                </c:pt>
                <c:pt idx="1">
                  <c:v>10.5</c:v>
                </c:pt>
                <c:pt idx="2">
                  <c:v>10.3</c:v>
                </c:pt>
                <c:pt idx="3">
                  <c:v>10.199999999999999</c:v>
                </c:pt>
                <c:pt idx="4">
                  <c:v>10.1</c:v>
                </c:pt>
                <c:pt idx="5">
                  <c:v>9.9</c:v>
                </c:pt>
                <c:pt idx="6">
                  <c:v>9.9</c:v>
                </c:pt>
                <c:pt idx="7">
                  <c:v>9.8000000000000007</c:v>
                </c:pt>
                <c:pt idx="8">
                  <c:v>9.6999999999999993</c:v>
                </c:pt>
                <c:pt idx="9">
                  <c:v>9.6</c:v>
                </c:pt>
                <c:pt idx="10">
                  <c:v>9.5</c:v>
                </c:pt>
                <c:pt idx="11">
                  <c:v>9.5</c:v>
                </c:pt>
                <c:pt idx="12">
                  <c:v>9.5</c:v>
                </c:pt>
              </c:numCache>
            </c:numRef>
          </c:val>
          <c:smooth val="0"/>
        </c:ser>
        <c:ser>
          <c:idx val="124"/>
          <c:order val="124"/>
          <c:tx>
            <c:strRef>
              <c:f>'CCG Data - Co-amoxiclav etc'!$D$127</c:f>
              <c:strCache>
                <c:ptCount val="1"/>
                <c:pt idx="0">
                  <c:v>NORTH TYNESIDE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etc'!$H$127:$U$127</c:f>
              <c:numCache>
                <c:formatCode>0.0</c:formatCode>
                <c:ptCount val="14"/>
                <c:pt idx="0">
                  <c:v>8.4</c:v>
                </c:pt>
                <c:pt idx="1">
                  <c:v>8.4</c:v>
                </c:pt>
                <c:pt idx="2">
                  <c:v>8.4</c:v>
                </c:pt>
                <c:pt idx="3">
                  <c:v>8.4</c:v>
                </c:pt>
                <c:pt idx="4">
                  <c:v>8.3000000000000007</c:v>
                </c:pt>
                <c:pt idx="5">
                  <c:v>8.4</c:v>
                </c:pt>
                <c:pt idx="6">
                  <c:v>8.4</c:v>
                </c:pt>
                <c:pt idx="7">
                  <c:v>8.4</c:v>
                </c:pt>
                <c:pt idx="8">
                  <c:v>8.5</c:v>
                </c:pt>
                <c:pt idx="9">
                  <c:v>8.5</c:v>
                </c:pt>
                <c:pt idx="10">
                  <c:v>8.5</c:v>
                </c:pt>
                <c:pt idx="11">
                  <c:v>8.6</c:v>
                </c:pt>
                <c:pt idx="12">
                  <c:v>8.6</c:v>
                </c:pt>
              </c:numCache>
            </c:numRef>
          </c:val>
          <c:smooth val="0"/>
        </c:ser>
        <c:ser>
          <c:idx val="125"/>
          <c:order val="125"/>
          <c:tx>
            <c:strRef>
              <c:f>'CCG Data - Co-amoxiclav etc'!$D$128</c:f>
              <c:strCache>
                <c:ptCount val="1"/>
                <c:pt idx="0">
                  <c:v>NORTH WEST SURREY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etc'!$H$128:$U$128</c:f>
              <c:numCache>
                <c:formatCode>0.0</c:formatCode>
                <c:ptCount val="14"/>
                <c:pt idx="0">
                  <c:v>10.8</c:v>
                </c:pt>
                <c:pt idx="1">
                  <c:v>10.7</c:v>
                </c:pt>
                <c:pt idx="2">
                  <c:v>10.7</c:v>
                </c:pt>
                <c:pt idx="3">
                  <c:v>10.6</c:v>
                </c:pt>
                <c:pt idx="4">
                  <c:v>10.5</c:v>
                </c:pt>
                <c:pt idx="5">
                  <c:v>10.4</c:v>
                </c:pt>
                <c:pt idx="6">
                  <c:v>10.3</c:v>
                </c:pt>
                <c:pt idx="7">
                  <c:v>10.199999999999999</c:v>
                </c:pt>
                <c:pt idx="8">
                  <c:v>10</c:v>
                </c:pt>
                <c:pt idx="9">
                  <c:v>9.8000000000000007</c:v>
                </c:pt>
                <c:pt idx="10">
                  <c:v>9.6999999999999993</c:v>
                </c:pt>
                <c:pt idx="11">
                  <c:v>9.6</c:v>
                </c:pt>
                <c:pt idx="12">
                  <c:v>9.6</c:v>
                </c:pt>
              </c:numCache>
            </c:numRef>
          </c:val>
          <c:smooth val="0"/>
        </c:ser>
        <c:ser>
          <c:idx val="126"/>
          <c:order val="126"/>
          <c:tx>
            <c:strRef>
              <c:f>'CCG Data - Co-amoxiclav etc'!$D$129</c:f>
              <c:strCache>
                <c:ptCount val="1"/>
                <c:pt idx="0">
                  <c:v>NORTH, EAST, WEST DEVON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etc'!$H$129:$U$129</c:f>
              <c:numCache>
                <c:formatCode>0.0</c:formatCode>
                <c:ptCount val="14"/>
                <c:pt idx="0">
                  <c:v>11.5</c:v>
                </c:pt>
                <c:pt idx="1">
                  <c:v>11.5</c:v>
                </c:pt>
                <c:pt idx="2">
                  <c:v>11.5</c:v>
                </c:pt>
                <c:pt idx="3">
                  <c:v>11.4</c:v>
                </c:pt>
                <c:pt idx="4">
                  <c:v>11.4</c:v>
                </c:pt>
                <c:pt idx="5">
                  <c:v>11.4</c:v>
                </c:pt>
                <c:pt idx="6">
                  <c:v>11.4</c:v>
                </c:pt>
                <c:pt idx="7">
                  <c:v>11.3</c:v>
                </c:pt>
                <c:pt idx="8">
                  <c:v>11.3</c:v>
                </c:pt>
                <c:pt idx="9">
                  <c:v>11.2</c:v>
                </c:pt>
                <c:pt idx="10">
                  <c:v>11</c:v>
                </c:pt>
                <c:pt idx="11">
                  <c:v>11</c:v>
                </c:pt>
                <c:pt idx="12">
                  <c:v>11</c:v>
                </c:pt>
              </c:numCache>
            </c:numRef>
          </c:val>
          <c:smooth val="0"/>
        </c:ser>
        <c:ser>
          <c:idx val="127"/>
          <c:order val="127"/>
          <c:tx>
            <c:strRef>
              <c:f>'CCG Data - Co-amoxiclav etc'!$D$130</c:f>
              <c:strCache>
                <c:ptCount val="1"/>
                <c:pt idx="0">
                  <c:v>NORTHUMBERLAND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etc'!$H$130:$U$130</c:f>
              <c:numCache>
                <c:formatCode>0.0</c:formatCode>
                <c:ptCount val="14"/>
                <c:pt idx="0">
                  <c:v>7.1</c:v>
                </c:pt>
                <c:pt idx="1">
                  <c:v>7</c:v>
                </c:pt>
                <c:pt idx="2">
                  <c:v>7</c:v>
                </c:pt>
                <c:pt idx="3">
                  <c:v>7</c:v>
                </c:pt>
                <c:pt idx="4">
                  <c:v>7</c:v>
                </c:pt>
                <c:pt idx="5">
                  <c:v>7</c:v>
                </c:pt>
                <c:pt idx="6">
                  <c:v>7</c:v>
                </c:pt>
                <c:pt idx="7">
                  <c:v>7</c:v>
                </c:pt>
                <c:pt idx="8">
                  <c:v>7</c:v>
                </c:pt>
                <c:pt idx="9">
                  <c:v>7</c:v>
                </c:pt>
                <c:pt idx="10">
                  <c:v>7</c:v>
                </c:pt>
                <c:pt idx="11">
                  <c:v>7.1</c:v>
                </c:pt>
                <c:pt idx="12">
                  <c:v>7.1</c:v>
                </c:pt>
              </c:numCache>
            </c:numRef>
          </c:val>
          <c:smooth val="0"/>
        </c:ser>
        <c:ser>
          <c:idx val="128"/>
          <c:order val="128"/>
          <c:tx>
            <c:strRef>
              <c:f>'CCG Data - Co-amoxiclav etc'!$D$131</c:f>
              <c:strCache>
                <c:ptCount val="1"/>
                <c:pt idx="0">
                  <c:v>NORWICH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etc'!$H$131:$U$131</c:f>
              <c:numCache>
                <c:formatCode>0.0</c:formatCode>
                <c:ptCount val="14"/>
                <c:pt idx="0">
                  <c:v>14.3</c:v>
                </c:pt>
                <c:pt idx="1">
                  <c:v>13.9</c:v>
                </c:pt>
                <c:pt idx="2">
                  <c:v>13.6</c:v>
                </c:pt>
                <c:pt idx="3">
                  <c:v>13.3</c:v>
                </c:pt>
                <c:pt idx="4">
                  <c:v>13</c:v>
                </c:pt>
                <c:pt idx="5">
                  <c:v>12.7</c:v>
                </c:pt>
                <c:pt idx="6">
                  <c:v>12.4</c:v>
                </c:pt>
                <c:pt idx="7">
                  <c:v>12.2</c:v>
                </c:pt>
                <c:pt idx="8">
                  <c:v>12</c:v>
                </c:pt>
                <c:pt idx="9">
                  <c:v>11.7</c:v>
                </c:pt>
                <c:pt idx="10">
                  <c:v>11.6</c:v>
                </c:pt>
                <c:pt idx="11">
                  <c:v>11.6</c:v>
                </c:pt>
                <c:pt idx="12">
                  <c:v>11.7</c:v>
                </c:pt>
              </c:numCache>
            </c:numRef>
          </c:val>
          <c:smooth val="0"/>
        </c:ser>
        <c:ser>
          <c:idx val="129"/>
          <c:order val="129"/>
          <c:tx>
            <c:strRef>
              <c:f>'CCG Data - Co-amoxiclav etc'!$D$132</c:f>
              <c:strCache>
                <c:ptCount val="1"/>
                <c:pt idx="0">
                  <c:v>NOTTINGHAM CITY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etc'!$H$132:$U$132</c:f>
              <c:numCache>
                <c:formatCode>0.0</c:formatCode>
                <c:ptCount val="14"/>
                <c:pt idx="0">
                  <c:v>8.5</c:v>
                </c:pt>
                <c:pt idx="1">
                  <c:v>8.5</c:v>
                </c:pt>
                <c:pt idx="2">
                  <c:v>8.5</c:v>
                </c:pt>
                <c:pt idx="3">
                  <c:v>8.4</c:v>
                </c:pt>
                <c:pt idx="4">
                  <c:v>8.3000000000000007</c:v>
                </c:pt>
                <c:pt idx="5">
                  <c:v>8.1999999999999993</c:v>
                </c:pt>
                <c:pt idx="6">
                  <c:v>8.1999999999999993</c:v>
                </c:pt>
                <c:pt idx="7">
                  <c:v>8.1</c:v>
                </c:pt>
                <c:pt idx="8">
                  <c:v>8</c:v>
                </c:pt>
                <c:pt idx="9">
                  <c:v>7.9</c:v>
                </c:pt>
                <c:pt idx="10">
                  <c:v>7.8</c:v>
                </c:pt>
                <c:pt idx="11">
                  <c:v>7.7</c:v>
                </c:pt>
                <c:pt idx="12">
                  <c:v>7.8</c:v>
                </c:pt>
              </c:numCache>
            </c:numRef>
          </c:val>
          <c:smooth val="0"/>
        </c:ser>
        <c:ser>
          <c:idx val="130"/>
          <c:order val="130"/>
          <c:tx>
            <c:strRef>
              <c:f>'CCG Data - Co-amoxiclav etc'!$D$133</c:f>
              <c:strCache>
                <c:ptCount val="1"/>
                <c:pt idx="0">
                  <c:v>NOTTINGHAM NORTH &amp; EAST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etc'!$H$133:$U$133</c:f>
              <c:numCache>
                <c:formatCode>0.0</c:formatCode>
                <c:ptCount val="14"/>
                <c:pt idx="0">
                  <c:v>11.7</c:v>
                </c:pt>
                <c:pt idx="1">
                  <c:v>11.5</c:v>
                </c:pt>
                <c:pt idx="2">
                  <c:v>11.4</c:v>
                </c:pt>
                <c:pt idx="3">
                  <c:v>11.2</c:v>
                </c:pt>
                <c:pt idx="4">
                  <c:v>11</c:v>
                </c:pt>
                <c:pt idx="5">
                  <c:v>10.8</c:v>
                </c:pt>
                <c:pt idx="6">
                  <c:v>10.6</c:v>
                </c:pt>
                <c:pt idx="7">
                  <c:v>10.5</c:v>
                </c:pt>
                <c:pt idx="8">
                  <c:v>10.4</c:v>
                </c:pt>
                <c:pt idx="9">
                  <c:v>10.199999999999999</c:v>
                </c:pt>
                <c:pt idx="10">
                  <c:v>10.1</c:v>
                </c:pt>
                <c:pt idx="11">
                  <c:v>10</c:v>
                </c:pt>
                <c:pt idx="12">
                  <c:v>9.9</c:v>
                </c:pt>
              </c:numCache>
            </c:numRef>
          </c:val>
          <c:smooth val="0"/>
        </c:ser>
        <c:ser>
          <c:idx val="131"/>
          <c:order val="131"/>
          <c:tx>
            <c:strRef>
              <c:f>'CCG Data - Co-amoxiclav etc'!$D$134</c:f>
              <c:strCache>
                <c:ptCount val="1"/>
                <c:pt idx="0">
                  <c:v>NOTTINGHAM WEST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etc'!$H$134:$U$134</c:f>
              <c:numCache>
                <c:formatCode>0.0</c:formatCode>
                <c:ptCount val="14"/>
                <c:pt idx="0">
                  <c:v>10.1</c:v>
                </c:pt>
                <c:pt idx="1">
                  <c:v>9.8000000000000007</c:v>
                </c:pt>
                <c:pt idx="2">
                  <c:v>9.6</c:v>
                </c:pt>
                <c:pt idx="3">
                  <c:v>9.5</c:v>
                </c:pt>
                <c:pt idx="4">
                  <c:v>9.3000000000000007</c:v>
                </c:pt>
                <c:pt idx="5">
                  <c:v>9.1999999999999993</c:v>
                </c:pt>
                <c:pt idx="6">
                  <c:v>9</c:v>
                </c:pt>
                <c:pt idx="7">
                  <c:v>8.8000000000000007</c:v>
                </c:pt>
                <c:pt idx="8">
                  <c:v>8.6</c:v>
                </c:pt>
                <c:pt idx="9">
                  <c:v>8.3000000000000007</c:v>
                </c:pt>
                <c:pt idx="10">
                  <c:v>8.1999999999999993</c:v>
                </c:pt>
                <c:pt idx="11">
                  <c:v>8.1999999999999993</c:v>
                </c:pt>
                <c:pt idx="12">
                  <c:v>8.1</c:v>
                </c:pt>
              </c:numCache>
            </c:numRef>
          </c:val>
          <c:smooth val="0"/>
        </c:ser>
        <c:ser>
          <c:idx val="132"/>
          <c:order val="132"/>
          <c:tx>
            <c:strRef>
              <c:f>'CCG Data - Co-amoxiclav etc'!$D$135</c:f>
              <c:strCache>
                <c:ptCount val="1"/>
                <c:pt idx="0">
                  <c:v>OLDHAM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etc'!$H$135:$U$135</c:f>
              <c:numCache>
                <c:formatCode>0.0</c:formatCode>
                <c:ptCount val="14"/>
                <c:pt idx="0">
                  <c:v>9.9</c:v>
                </c:pt>
                <c:pt idx="1">
                  <c:v>9.8000000000000007</c:v>
                </c:pt>
                <c:pt idx="2">
                  <c:v>9.6999999999999993</c:v>
                </c:pt>
                <c:pt idx="3">
                  <c:v>9.6</c:v>
                </c:pt>
                <c:pt idx="4">
                  <c:v>9.4</c:v>
                </c:pt>
                <c:pt idx="5">
                  <c:v>9.3000000000000007</c:v>
                </c:pt>
                <c:pt idx="6">
                  <c:v>9.1999999999999993</c:v>
                </c:pt>
                <c:pt idx="7">
                  <c:v>9.1999999999999993</c:v>
                </c:pt>
                <c:pt idx="8">
                  <c:v>9.1</c:v>
                </c:pt>
                <c:pt idx="9">
                  <c:v>9</c:v>
                </c:pt>
                <c:pt idx="10">
                  <c:v>9</c:v>
                </c:pt>
                <c:pt idx="11">
                  <c:v>9.1</c:v>
                </c:pt>
                <c:pt idx="12">
                  <c:v>9.1</c:v>
                </c:pt>
              </c:numCache>
            </c:numRef>
          </c:val>
          <c:smooth val="0"/>
        </c:ser>
        <c:ser>
          <c:idx val="133"/>
          <c:order val="133"/>
          <c:tx>
            <c:strRef>
              <c:f>'CCG Data - Co-amoxiclav etc'!$D$136</c:f>
              <c:strCache>
                <c:ptCount val="1"/>
                <c:pt idx="0">
                  <c:v>OXFORDSHIRE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etc'!$H$136:$U$136</c:f>
              <c:numCache>
                <c:formatCode>0.0</c:formatCode>
                <c:ptCount val="14"/>
                <c:pt idx="0">
                  <c:v>10.3</c:v>
                </c:pt>
                <c:pt idx="1">
                  <c:v>10.3</c:v>
                </c:pt>
                <c:pt idx="2">
                  <c:v>10.199999999999999</c:v>
                </c:pt>
                <c:pt idx="3">
                  <c:v>10.199999999999999</c:v>
                </c:pt>
                <c:pt idx="4">
                  <c:v>10.199999999999999</c:v>
                </c:pt>
                <c:pt idx="5">
                  <c:v>10.199999999999999</c:v>
                </c:pt>
                <c:pt idx="6">
                  <c:v>10.1</c:v>
                </c:pt>
                <c:pt idx="7">
                  <c:v>10.1</c:v>
                </c:pt>
                <c:pt idx="8">
                  <c:v>10</c:v>
                </c:pt>
                <c:pt idx="9">
                  <c:v>10</c:v>
                </c:pt>
                <c:pt idx="10">
                  <c:v>9.9</c:v>
                </c:pt>
                <c:pt idx="11">
                  <c:v>9.9</c:v>
                </c:pt>
                <c:pt idx="12">
                  <c:v>10</c:v>
                </c:pt>
              </c:numCache>
            </c:numRef>
          </c:val>
          <c:smooth val="0"/>
        </c:ser>
        <c:ser>
          <c:idx val="134"/>
          <c:order val="134"/>
          <c:tx>
            <c:strRef>
              <c:f>'CCG Data - Co-amoxiclav etc'!$D$137</c:f>
              <c:strCache>
                <c:ptCount val="1"/>
                <c:pt idx="0">
                  <c:v>PORTSMOUTH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etc'!$H$137:$U$137</c:f>
              <c:numCache>
                <c:formatCode>0.0</c:formatCode>
                <c:ptCount val="14"/>
                <c:pt idx="0">
                  <c:v>9.3000000000000007</c:v>
                </c:pt>
                <c:pt idx="1">
                  <c:v>9.1</c:v>
                </c:pt>
                <c:pt idx="2">
                  <c:v>8.9</c:v>
                </c:pt>
                <c:pt idx="3">
                  <c:v>8.8000000000000007</c:v>
                </c:pt>
                <c:pt idx="4">
                  <c:v>8.6</c:v>
                </c:pt>
                <c:pt idx="5">
                  <c:v>8.6</c:v>
                </c:pt>
                <c:pt idx="6">
                  <c:v>8.5</c:v>
                </c:pt>
                <c:pt idx="7">
                  <c:v>8.5</c:v>
                </c:pt>
                <c:pt idx="8">
                  <c:v>8.5</c:v>
                </c:pt>
                <c:pt idx="9">
                  <c:v>8.4</c:v>
                </c:pt>
                <c:pt idx="10">
                  <c:v>8.3000000000000007</c:v>
                </c:pt>
                <c:pt idx="11">
                  <c:v>8.4</c:v>
                </c:pt>
                <c:pt idx="12">
                  <c:v>8.6</c:v>
                </c:pt>
              </c:numCache>
            </c:numRef>
          </c:val>
          <c:smooth val="0"/>
        </c:ser>
        <c:ser>
          <c:idx val="135"/>
          <c:order val="135"/>
          <c:tx>
            <c:strRef>
              <c:f>'CCG Data - Co-amoxiclav etc'!$D$138</c:f>
              <c:strCache>
                <c:ptCount val="1"/>
                <c:pt idx="0">
                  <c:v>REDBRIDGE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etc'!$H$138:$U$138</c:f>
              <c:numCache>
                <c:formatCode>0.0</c:formatCode>
                <c:ptCount val="14"/>
                <c:pt idx="0">
                  <c:v>13.6</c:v>
                </c:pt>
                <c:pt idx="1">
                  <c:v>13.5</c:v>
                </c:pt>
                <c:pt idx="2">
                  <c:v>13.5</c:v>
                </c:pt>
                <c:pt idx="3">
                  <c:v>13.4</c:v>
                </c:pt>
                <c:pt idx="4">
                  <c:v>13.4</c:v>
                </c:pt>
                <c:pt idx="5">
                  <c:v>13.3</c:v>
                </c:pt>
                <c:pt idx="6">
                  <c:v>13.3</c:v>
                </c:pt>
                <c:pt idx="7">
                  <c:v>13.4</c:v>
                </c:pt>
                <c:pt idx="8">
                  <c:v>13.3</c:v>
                </c:pt>
                <c:pt idx="9">
                  <c:v>13.2</c:v>
                </c:pt>
                <c:pt idx="10">
                  <c:v>13</c:v>
                </c:pt>
                <c:pt idx="11">
                  <c:v>12.9</c:v>
                </c:pt>
                <c:pt idx="12">
                  <c:v>12.8</c:v>
                </c:pt>
              </c:numCache>
            </c:numRef>
          </c:val>
          <c:smooth val="0"/>
        </c:ser>
        <c:ser>
          <c:idx val="136"/>
          <c:order val="136"/>
          <c:tx>
            <c:strRef>
              <c:f>'CCG Data - Co-amoxiclav etc'!$D$139</c:f>
              <c:strCache>
                <c:ptCount val="1"/>
                <c:pt idx="0">
                  <c:v>REDDITCH AND BROMSGROVE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etc'!$H$139:$U$139</c:f>
              <c:numCache>
                <c:formatCode>0.0</c:formatCode>
                <c:ptCount val="14"/>
                <c:pt idx="0">
                  <c:v>9.8000000000000007</c:v>
                </c:pt>
                <c:pt idx="1">
                  <c:v>9.6999999999999993</c:v>
                </c:pt>
                <c:pt idx="2">
                  <c:v>9.6999999999999993</c:v>
                </c:pt>
                <c:pt idx="3">
                  <c:v>9.6</c:v>
                </c:pt>
                <c:pt idx="4">
                  <c:v>9.5</c:v>
                </c:pt>
                <c:pt idx="5">
                  <c:v>9.4</c:v>
                </c:pt>
                <c:pt idx="6">
                  <c:v>9.3000000000000007</c:v>
                </c:pt>
                <c:pt idx="7">
                  <c:v>9.1999999999999993</c:v>
                </c:pt>
                <c:pt idx="8">
                  <c:v>9</c:v>
                </c:pt>
                <c:pt idx="9">
                  <c:v>8.9</c:v>
                </c:pt>
                <c:pt idx="10">
                  <c:v>8.8000000000000007</c:v>
                </c:pt>
                <c:pt idx="11">
                  <c:v>8.8000000000000007</c:v>
                </c:pt>
                <c:pt idx="12">
                  <c:v>8.9</c:v>
                </c:pt>
              </c:numCache>
            </c:numRef>
          </c:val>
          <c:smooth val="0"/>
        </c:ser>
        <c:ser>
          <c:idx val="137"/>
          <c:order val="137"/>
          <c:tx>
            <c:strRef>
              <c:f>'CCG Data - Co-amoxiclav etc'!$D$140</c:f>
              <c:strCache>
                <c:ptCount val="1"/>
                <c:pt idx="0">
                  <c:v>RICHMOND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etc'!$H$140:$U$140</c:f>
              <c:numCache>
                <c:formatCode>0.0</c:formatCode>
                <c:ptCount val="14"/>
                <c:pt idx="0">
                  <c:v>9.8000000000000007</c:v>
                </c:pt>
                <c:pt idx="1">
                  <c:v>9.6999999999999993</c:v>
                </c:pt>
                <c:pt idx="2">
                  <c:v>9.6999999999999993</c:v>
                </c:pt>
                <c:pt idx="3">
                  <c:v>9.8000000000000007</c:v>
                </c:pt>
                <c:pt idx="4">
                  <c:v>9.9</c:v>
                </c:pt>
                <c:pt idx="5">
                  <c:v>9.9</c:v>
                </c:pt>
                <c:pt idx="6">
                  <c:v>10.1</c:v>
                </c:pt>
                <c:pt idx="7">
                  <c:v>10.199999999999999</c:v>
                </c:pt>
                <c:pt idx="8">
                  <c:v>10.199999999999999</c:v>
                </c:pt>
                <c:pt idx="9">
                  <c:v>10.1</c:v>
                </c:pt>
                <c:pt idx="10">
                  <c:v>10.1</c:v>
                </c:pt>
                <c:pt idx="11">
                  <c:v>10.199999999999999</c:v>
                </c:pt>
                <c:pt idx="12">
                  <c:v>10.3</c:v>
                </c:pt>
              </c:numCache>
            </c:numRef>
          </c:val>
          <c:smooth val="0"/>
        </c:ser>
        <c:ser>
          <c:idx val="138"/>
          <c:order val="138"/>
          <c:tx>
            <c:strRef>
              <c:f>'CCG Data - Co-amoxiclav etc'!$D$141</c:f>
              <c:strCache>
                <c:ptCount val="1"/>
                <c:pt idx="0">
                  <c:v>ROTHERHAM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etc'!$H$141:$U$141</c:f>
              <c:numCache>
                <c:formatCode>0.0</c:formatCode>
                <c:ptCount val="14"/>
                <c:pt idx="0">
                  <c:v>8.5</c:v>
                </c:pt>
                <c:pt idx="1">
                  <c:v>8.3000000000000007</c:v>
                </c:pt>
                <c:pt idx="2">
                  <c:v>8.1</c:v>
                </c:pt>
                <c:pt idx="3">
                  <c:v>7.9</c:v>
                </c:pt>
                <c:pt idx="4">
                  <c:v>7.7</c:v>
                </c:pt>
                <c:pt idx="5">
                  <c:v>7.6</c:v>
                </c:pt>
                <c:pt idx="6">
                  <c:v>7.5</c:v>
                </c:pt>
                <c:pt idx="7">
                  <c:v>7.4</c:v>
                </c:pt>
                <c:pt idx="8">
                  <c:v>7.3</c:v>
                </c:pt>
                <c:pt idx="9">
                  <c:v>7.2</c:v>
                </c:pt>
                <c:pt idx="10">
                  <c:v>7.1</c:v>
                </c:pt>
                <c:pt idx="11">
                  <c:v>7.1</c:v>
                </c:pt>
                <c:pt idx="12">
                  <c:v>7.1</c:v>
                </c:pt>
              </c:numCache>
            </c:numRef>
          </c:val>
          <c:smooth val="0"/>
        </c:ser>
        <c:ser>
          <c:idx val="139"/>
          <c:order val="139"/>
          <c:tx>
            <c:strRef>
              <c:f>'CCG Data - Co-amoxiclav etc'!$D$142</c:f>
              <c:strCache>
                <c:ptCount val="1"/>
                <c:pt idx="0">
                  <c:v>RUSHCLIFFE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etc'!$H$142:$U$142</c:f>
              <c:numCache>
                <c:formatCode>0.0</c:formatCode>
                <c:ptCount val="14"/>
                <c:pt idx="0">
                  <c:v>9.8000000000000007</c:v>
                </c:pt>
                <c:pt idx="1">
                  <c:v>9.6999999999999993</c:v>
                </c:pt>
                <c:pt idx="2">
                  <c:v>9.5</c:v>
                </c:pt>
                <c:pt idx="3">
                  <c:v>9.3000000000000007</c:v>
                </c:pt>
                <c:pt idx="4">
                  <c:v>9</c:v>
                </c:pt>
                <c:pt idx="5">
                  <c:v>8.8000000000000007</c:v>
                </c:pt>
                <c:pt idx="6">
                  <c:v>8.6</c:v>
                </c:pt>
                <c:pt idx="7">
                  <c:v>8.5</c:v>
                </c:pt>
                <c:pt idx="8">
                  <c:v>8.3000000000000007</c:v>
                </c:pt>
                <c:pt idx="9">
                  <c:v>8.1999999999999993</c:v>
                </c:pt>
                <c:pt idx="10">
                  <c:v>8.1</c:v>
                </c:pt>
                <c:pt idx="11">
                  <c:v>8</c:v>
                </c:pt>
                <c:pt idx="12">
                  <c:v>7.9</c:v>
                </c:pt>
              </c:numCache>
            </c:numRef>
          </c:val>
          <c:smooth val="0"/>
        </c:ser>
        <c:ser>
          <c:idx val="140"/>
          <c:order val="140"/>
          <c:tx>
            <c:strRef>
              <c:f>'CCG Data - Co-amoxiclav etc'!$D$143</c:f>
              <c:strCache>
                <c:ptCount val="1"/>
                <c:pt idx="0">
                  <c:v>SALFORD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etc'!$H$143:$U$143</c:f>
              <c:numCache>
                <c:formatCode>0.0</c:formatCode>
                <c:ptCount val="14"/>
                <c:pt idx="0">
                  <c:v>9.6999999999999993</c:v>
                </c:pt>
                <c:pt idx="1">
                  <c:v>9.6999999999999993</c:v>
                </c:pt>
                <c:pt idx="2">
                  <c:v>9.6999999999999993</c:v>
                </c:pt>
                <c:pt idx="3">
                  <c:v>9.6999999999999993</c:v>
                </c:pt>
                <c:pt idx="4">
                  <c:v>9.6999999999999993</c:v>
                </c:pt>
                <c:pt idx="5">
                  <c:v>9.6999999999999993</c:v>
                </c:pt>
                <c:pt idx="6">
                  <c:v>9.6999999999999993</c:v>
                </c:pt>
                <c:pt idx="7">
                  <c:v>9.6999999999999993</c:v>
                </c:pt>
                <c:pt idx="8">
                  <c:v>9.6999999999999993</c:v>
                </c:pt>
                <c:pt idx="9">
                  <c:v>9.6999999999999993</c:v>
                </c:pt>
                <c:pt idx="10">
                  <c:v>9.8000000000000007</c:v>
                </c:pt>
                <c:pt idx="11">
                  <c:v>9.9</c:v>
                </c:pt>
                <c:pt idx="12">
                  <c:v>10</c:v>
                </c:pt>
              </c:numCache>
            </c:numRef>
          </c:val>
          <c:smooth val="0"/>
        </c:ser>
        <c:ser>
          <c:idx val="141"/>
          <c:order val="141"/>
          <c:tx>
            <c:strRef>
              <c:f>'CCG Data - Co-amoxiclav etc'!$D$144</c:f>
              <c:strCache>
                <c:ptCount val="1"/>
                <c:pt idx="0">
                  <c:v>SANDWELL AND WEST BIRMINGHAM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etc'!$H$144:$U$144</c:f>
              <c:numCache>
                <c:formatCode>0.0</c:formatCode>
                <c:ptCount val="14"/>
                <c:pt idx="0">
                  <c:v>6.8</c:v>
                </c:pt>
                <c:pt idx="1">
                  <c:v>6.7</c:v>
                </c:pt>
                <c:pt idx="2">
                  <c:v>6.6</c:v>
                </c:pt>
                <c:pt idx="3">
                  <c:v>6.5</c:v>
                </c:pt>
                <c:pt idx="4">
                  <c:v>6.4</c:v>
                </c:pt>
                <c:pt idx="5">
                  <c:v>6.4</c:v>
                </c:pt>
                <c:pt idx="6">
                  <c:v>6.4</c:v>
                </c:pt>
                <c:pt idx="7">
                  <c:v>6.4</c:v>
                </c:pt>
                <c:pt idx="8">
                  <c:v>6.3</c:v>
                </c:pt>
                <c:pt idx="9">
                  <c:v>6.3</c:v>
                </c:pt>
                <c:pt idx="10">
                  <c:v>6.2</c:v>
                </c:pt>
                <c:pt idx="11">
                  <c:v>6.2</c:v>
                </c:pt>
                <c:pt idx="12">
                  <c:v>6.2</c:v>
                </c:pt>
              </c:numCache>
            </c:numRef>
          </c:val>
          <c:smooth val="0"/>
        </c:ser>
        <c:ser>
          <c:idx val="142"/>
          <c:order val="142"/>
          <c:tx>
            <c:strRef>
              <c:f>'CCG Data - Co-amoxiclav etc'!$D$145</c:f>
              <c:strCache>
                <c:ptCount val="1"/>
                <c:pt idx="0">
                  <c:v>SCARBOROUGH AND RYEDALE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etc'!$H$145:$U$145</c:f>
              <c:numCache>
                <c:formatCode>0.0</c:formatCode>
                <c:ptCount val="14"/>
                <c:pt idx="0">
                  <c:v>5.3</c:v>
                </c:pt>
                <c:pt idx="1">
                  <c:v>5.2</c:v>
                </c:pt>
                <c:pt idx="2">
                  <c:v>5.2</c:v>
                </c:pt>
                <c:pt idx="3">
                  <c:v>5.0999999999999996</c:v>
                </c:pt>
                <c:pt idx="4">
                  <c:v>5.0999999999999996</c:v>
                </c:pt>
                <c:pt idx="5">
                  <c:v>5.0999999999999996</c:v>
                </c:pt>
                <c:pt idx="6">
                  <c:v>5.2</c:v>
                </c:pt>
                <c:pt idx="7">
                  <c:v>5.2</c:v>
                </c:pt>
                <c:pt idx="8">
                  <c:v>5.2</c:v>
                </c:pt>
                <c:pt idx="9">
                  <c:v>5.2</c:v>
                </c:pt>
                <c:pt idx="10">
                  <c:v>5.2</c:v>
                </c:pt>
                <c:pt idx="11">
                  <c:v>5.3</c:v>
                </c:pt>
                <c:pt idx="12">
                  <c:v>5.3</c:v>
                </c:pt>
              </c:numCache>
            </c:numRef>
          </c:val>
          <c:smooth val="0"/>
        </c:ser>
        <c:ser>
          <c:idx val="143"/>
          <c:order val="143"/>
          <c:tx>
            <c:strRef>
              <c:f>'CCG Data - Co-amoxiclav etc'!$D$146</c:f>
              <c:strCache>
                <c:ptCount val="1"/>
                <c:pt idx="0">
                  <c:v>SE STAFFS &amp; SEISDON PENINSULAR</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etc'!$H$146:$U$146</c:f>
              <c:numCache>
                <c:formatCode>0.0</c:formatCode>
                <c:ptCount val="14"/>
                <c:pt idx="0">
                  <c:v>10.6</c:v>
                </c:pt>
                <c:pt idx="1">
                  <c:v>10.5</c:v>
                </c:pt>
                <c:pt idx="2">
                  <c:v>10.5</c:v>
                </c:pt>
                <c:pt idx="3">
                  <c:v>10.4</c:v>
                </c:pt>
                <c:pt idx="4">
                  <c:v>10.3</c:v>
                </c:pt>
                <c:pt idx="5">
                  <c:v>10.199999999999999</c:v>
                </c:pt>
                <c:pt idx="6">
                  <c:v>10.199999999999999</c:v>
                </c:pt>
                <c:pt idx="7">
                  <c:v>10.1</c:v>
                </c:pt>
                <c:pt idx="8">
                  <c:v>10</c:v>
                </c:pt>
                <c:pt idx="9">
                  <c:v>9.8000000000000007</c:v>
                </c:pt>
                <c:pt idx="10">
                  <c:v>9.6999999999999993</c:v>
                </c:pt>
                <c:pt idx="11">
                  <c:v>9.6999999999999993</c:v>
                </c:pt>
                <c:pt idx="12">
                  <c:v>9.6999999999999993</c:v>
                </c:pt>
              </c:numCache>
            </c:numRef>
          </c:val>
          <c:smooth val="0"/>
        </c:ser>
        <c:ser>
          <c:idx val="144"/>
          <c:order val="144"/>
          <c:tx>
            <c:strRef>
              <c:f>'CCG Data - Co-amoxiclav etc'!$D$147</c:f>
              <c:strCache>
                <c:ptCount val="1"/>
                <c:pt idx="0">
                  <c:v>SHEFFIELD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etc'!$H$147:$U$147</c:f>
              <c:numCache>
                <c:formatCode>0.0</c:formatCode>
                <c:ptCount val="14"/>
                <c:pt idx="0">
                  <c:v>12</c:v>
                </c:pt>
                <c:pt idx="1">
                  <c:v>11.7</c:v>
                </c:pt>
                <c:pt idx="2">
                  <c:v>11.4</c:v>
                </c:pt>
                <c:pt idx="3">
                  <c:v>11.1</c:v>
                </c:pt>
                <c:pt idx="4">
                  <c:v>10.7</c:v>
                </c:pt>
                <c:pt idx="5">
                  <c:v>10.5</c:v>
                </c:pt>
                <c:pt idx="6">
                  <c:v>10.3</c:v>
                </c:pt>
                <c:pt idx="7">
                  <c:v>10.1</c:v>
                </c:pt>
                <c:pt idx="8">
                  <c:v>9.9</c:v>
                </c:pt>
                <c:pt idx="9">
                  <c:v>9.8000000000000007</c:v>
                </c:pt>
                <c:pt idx="10">
                  <c:v>9.6</c:v>
                </c:pt>
                <c:pt idx="11">
                  <c:v>9.5</c:v>
                </c:pt>
                <c:pt idx="12">
                  <c:v>9.4</c:v>
                </c:pt>
              </c:numCache>
            </c:numRef>
          </c:val>
          <c:smooth val="0"/>
        </c:ser>
        <c:ser>
          <c:idx val="145"/>
          <c:order val="145"/>
          <c:tx>
            <c:strRef>
              <c:f>'CCG Data - Co-amoxiclav etc'!$D$148</c:f>
              <c:strCache>
                <c:ptCount val="1"/>
                <c:pt idx="0">
                  <c:v>SHROPSHIRE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etc'!$H$148:$U$148</c:f>
              <c:numCache>
                <c:formatCode>0.0</c:formatCode>
                <c:ptCount val="14"/>
                <c:pt idx="0">
                  <c:v>8.1999999999999993</c:v>
                </c:pt>
                <c:pt idx="1">
                  <c:v>8.1</c:v>
                </c:pt>
                <c:pt idx="2">
                  <c:v>8</c:v>
                </c:pt>
                <c:pt idx="3">
                  <c:v>8</c:v>
                </c:pt>
                <c:pt idx="4">
                  <c:v>7.9</c:v>
                </c:pt>
                <c:pt idx="5">
                  <c:v>7.8</c:v>
                </c:pt>
                <c:pt idx="6">
                  <c:v>7.8</c:v>
                </c:pt>
                <c:pt idx="7">
                  <c:v>7.8</c:v>
                </c:pt>
                <c:pt idx="8">
                  <c:v>7.7</c:v>
                </c:pt>
                <c:pt idx="9">
                  <c:v>7.7</c:v>
                </c:pt>
                <c:pt idx="10">
                  <c:v>7.7</c:v>
                </c:pt>
                <c:pt idx="11">
                  <c:v>7.8</c:v>
                </c:pt>
                <c:pt idx="12">
                  <c:v>7.9</c:v>
                </c:pt>
              </c:numCache>
            </c:numRef>
          </c:val>
          <c:smooth val="0"/>
        </c:ser>
        <c:ser>
          <c:idx val="146"/>
          <c:order val="146"/>
          <c:tx>
            <c:strRef>
              <c:f>'CCG Data - Co-amoxiclav etc'!$D$149</c:f>
              <c:strCache>
                <c:ptCount val="1"/>
                <c:pt idx="0">
                  <c:v>SLOUGH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etc'!$H$149:$U$149</c:f>
              <c:numCache>
                <c:formatCode>0.0</c:formatCode>
                <c:ptCount val="14"/>
                <c:pt idx="0">
                  <c:v>9.6</c:v>
                </c:pt>
                <c:pt idx="1">
                  <c:v>9.3000000000000007</c:v>
                </c:pt>
                <c:pt idx="2">
                  <c:v>9</c:v>
                </c:pt>
                <c:pt idx="3">
                  <c:v>8.8000000000000007</c:v>
                </c:pt>
                <c:pt idx="4">
                  <c:v>8.6</c:v>
                </c:pt>
                <c:pt idx="5">
                  <c:v>8.4</c:v>
                </c:pt>
                <c:pt idx="6">
                  <c:v>8.4</c:v>
                </c:pt>
                <c:pt idx="7">
                  <c:v>8.3000000000000007</c:v>
                </c:pt>
                <c:pt idx="8">
                  <c:v>8.1999999999999993</c:v>
                </c:pt>
                <c:pt idx="9">
                  <c:v>8.1</c:v>
                </c:pt>
                <c:pt idx="10">
                  <c:v>8.1</c:v>
                </c:pt>
                <c:pt idx="11">
                  <c:v>8.1999999999999993</c:v>
                </c:pt>
                <c:pt idx="12">
                  <c:v>8.4</c:v>
                </c:pt>
              </c:numCache>
            </c:numRef>
          </c:val>
          <c:smooth val="0"/>
        </c:ser>
        <c:ser>
          <c:idx val="147"/>
          <c:order val="147"/>
          <c:tx>
            <c:strRef>
              <c:f>'CCG Data - Co-amoxiclav etc'!$D$150</c:f>
              <c:strCache>
                <c:ptCount val="1"/>
                <c:pt idx="0">
                  <c:v>SOLIHULL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etc'!$H$150:$U$150</c:f>
              <c:numCache>
                <c:formatCode>0.0</c:formatCode>
                <c:ptCount val="14"/>
                <c:pt idx="0">
                  <c:v>7.4</c:v>
                </c:pt>
                <c:pt idx="1">
                  <c:v>7.4</c:v>
                </c:pt>
                <c:pt idx="2">
                  <c:v>7.3</c:v>
                </c:pt>
                <c:pt idx="3">
                  <c:v>7.3</c:v>
                </c:pt>
                <c:pt idx="4">
                  <c:v>7.2</c:v>
                </c:pt>
                <c:pt idx="5">
                  <c:v>7.2</c:v>
                </c:pt>
                <c:pt idx="6">
                  <c:v>7.2</c:v>
                </c:pt>
                <c:pt idx="7">
                  <c:v>7.2</c:v>
                </c:pt>
                <c:pt idx="8">
                  <c:v>7.1</c:v>
                </c:pt>
                <c:pt idx="9">
                  <c:v>7.1</c:v>
                </c:pt>
                <c:pt idx="10">
                  <c:v>7.1</c:v>
                </c:pt>
                <c:pt idx="11">
                  <c:v>7</c:v>
                </c:pt>
                <c:pt idx="12">
                  <c:v>7.1</c:v>
                </c:pt>
              </c:numCache>
            </c:numRef>
          </c:val>
          <c:smooth val="0"/>
        </c:ser>
        <c:ser>
          <c:idx val="148"/>
          <c:order val="148"/>
          <c:tx>
            <c:strRef>
              <c:f>'CCG Data - Co-amoxiclav etc'!$D$151</c:f>
              <c:strCache>
                <c:ptCount val="1"/>
                <c:pt idx="0">
                  <c:v>SOMERSET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etc'!$H$151:$U$151</c:f>
              <c:numCache>
                <c:formatCode>0.0</c:formatCode>
                <c:ptCount val="14"/>
                <c:pt idx="0">
                  <c:v>7</c:v>
                </c:pt>
                <c:pt idx="1">
                  <c:v>6.7</c:v>
                </c:pt>
                <c:pt idx="2">
                  <c:v>6.4</c:v>
                </c:pt>
                <c:pt idx="3">
                  <c:v>6.2</c:v>
                </c:pt>
                <c:pt idx="4">
                  <c:v>6</c:v>
                </c:pt>
                <c:pt idx="5">
                  <c:v>5.9</c:v>
                </c:pt>
                <c:pt idx="6">
                  <c:v>5.8</c:v>
                </c:pt>
                <c:pt idx="7">
                  <c:v>5.6</c:v>
                </c:pt>
                <c:pt idx="8">
                  <c:v>5.5</c:v>
                </c:pt>
                <c:pt idx="9">
                  <c:v>5.4</c:v>
                </c:pt>
                <c:pt idx="10">
                  <c:v>5.3</c:v>
                </c:pt>
                <c:pt idx="11">
                  <c:v>5.3</c:v>
                </c:pt>
                <c:pt idx="12">
                  <c:v>5.3</c:v>
                </c:pt>
              </c:numCache>
            </c:numRef>
          </c:val>
          <c:smooth val="0"/>
        </c:ser>
        <c:ser>
          <c:idx val="149"/>
          <c:order val="149"/>
          <c:tx>
            <c:strRef>
              <c:f>'CCG Data - Co-amoxiclav etc'!$D$152</c:f>
              <c:strCache>
                <c:ptCount val="1"/>
                <c:pt idx="0">
                  <c:v>SOUTH CHESHIRE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etc'!$H$152:$U$152</c:f>
              <c:numCache>
                <c:formatCode>0.0</c:formatCode>
                <c:ptCount val="14"/>
                <c:pt idx="0">
                  <c:v>8.9</c:v>
                </c:pt>
                <c:pt idx="1">
                  <c:v>8.6999999999999993</c:v>
                </c:pt>
                <c:pt idx="2">
                  <c:v>8.6</c:v>
                </c:pt>
                <c:pt idx="3">
                  <c:v>8.6</c:v>
                </c:pt>
                <c:pt idx="4">
                  <c:v>8.5</c:v>
                </c:pt>
                <c:pt idx="5">
                  <c:v>8.4</c:v>
                </c:pt>
                <c:pt idx="6">
                  <c:v>8.4</c:v>
                </c:pt>
                <c:pt idx="7">
                  <c:v>8.4</c:v>
                </c:pt>
                <c:pt idx="8">
                  <c:v>8.3000000000000007</c:v>
                </c:pt>
                <c:pt idx="9">
                  <c:v>8.3000000000000007</c:v>
                </c:pt>
                <c:pt idx="10">
                  <c:v>8.3000000000000007</c:v>
                </c:pt>
                <c:pt idx="11">
                  <c:v>8.3000000000000007</c:v>
                </c:pt>
                <c:pt idx="12">
                  <c:v>8.4</c:v>
                </c:pt>
              </c:numCache>
            </c:numRef>
          </c:val>
          <c:smooth val="0"/>
        </c:ser>
        <c:ser>
          <c:idx val="150"/>
          <c:order val="150"/>
          <c:tx>
            <c:strRef>
              <c:f>'CCG Data - Co-amoxiclav etc'!$D$153</c:f>
              <c:strCache>
                <c:ptCount val="1"/>
                <c:pt idx="0">
                  <c:v>SOUTH DEVON AND TORBAY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etc'!$H$153:$U$153</c:f>
              <c:numCache>
                <c:formatCode>0.0</c:formatCode>
                <c:ptCount val="14"/>
                <c:pt idx="0">
                  <c:v>10.4</c:v>
                </c:pt>
                <c:pt idx="1">
                  <c:v>10.3</c:v>
                </c:pt>
                <c:pt idx="2">
                  <c:v>10.3</c:v>
                </c:pt>
                <c:pt idx="3">
                  <c:v>10.4</c:v>
                </c:pt>
                <c:pt idx="4">
                  <c:v>10.4</c:v>
                </c:pt>
                <c:pt idx="5">
                  <c:v>10.4</c:v>
                </c:pt>
                <c:pt idx="6">
                  <c:v>10.4</c:v>
                </c:pt>
                <c:pt idx="7">
                  <c:v>10.4</c:v>
                </c:pt>
                <c:pt idx="8">
                  <c:v>10.3</c:v>
                </c:pt>
                <c:pt idx="9">
                  <c:v>10.3</c:v>
                </c:pt>
                <c:pt idx="10">
                  <c:v>10.3</c:v>
                </c:pt>
                <c:pt idx="11">
                  <c:v>10.3</c:v>
                </c:pt>
                <c:pt idx="12">
                  <c:v>10.4</c:v>
                </c:pt>
              </c:numCache>
            </c:numRef>
          </c:val>
          <c:smooth val="0"/>
        </c:ser>
        <c:ser>
          <c:idx val="151"/>
          <c:order val="151"/>
          <c:tx>
            <c:strRef>
              <c:f>'CCG Data - Co-amoxiclav etc'!$D$154</c:f>
              <c:strCache>
                <c:ptCount val="1"/>
                <c:pt idx="0">
                  <c:v>SOUTH EASTERN HAMPSHIRE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etc'!$H$154:$U$154</c:f>
              <c:numCache>
                <c:formatCode>0.0</c:formatCode>
                <c:ptCount val="14"/>
                <c:pt idx="0">
                  <c:v>9.8000000000000007</c:v>
                </c:pt>
                <c:pt idx="1">
                  <c:v>9.6999999999999993</c:v>
                </c:pt>
                <c:pt idx="2">
                  <c:v>9.5</c:v>
                </c:pt>
                <c:pt idx="3">
                  <c:v>9.3000000000000007</c:v>
                </c:pt>
                <c:pt idx="4">
                  <c:v>9.1</c:v>
                </c:pt>
                <c:pt idx="5">
                  <c:v>9.1</c:v>
                </c:pt>
                <c:pt idx="6">
                  <c:v>9.1</c:v>
                </c:pt>
                <c:pt idx="7">
                  <c:v>9.1999999999999993</c:v>
                </c:pt>
                <c:pt idx="8">
                  <c:v>9.1</c:v>
                </c:pt>
                <c:pt idx="9">
                  <c:v>9.1</c:v>
                </c:pt>
                <c:pt idx="10">
                  <c:v>9.1</c:v>
                </c:pt>
                <c:pt idx="11">
                  <c:v>9</c:v>
                </c:pt>
                <c:pt idx="12">
                  <c:v>9.1</c:v>
                </c:pt>
              </c:numCache>
            </c:numRef>
          </c:val>
          <c:smooth val="0"/>
        </c:ser>
        <c:ser>
          <c:idx val="152"/>
          <c:order val="152"/>
          <c:tx>
            <c:strRef>
              <c:f>'CCG Data - Co-amoxiclav etc'!$D$155</c:f>
              <c:strCache>
                <c:ptCount val="1"/>
                <c:pt idx="0">
                  <c:v>SOUTH GLOUCESTERSHIRE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etc'!$H$155:$U$155</c:f>
              <c:numCache>
                <c:formatCode>0.0</c:formatCode>
                <c:ptCount val="14"/>
                <c:pt idx="0">
                  <c:v>13.9</c:v>
                </c:pt>
                <c:pt idx="1">
                  <c:v>13.6</c:v>
                </c:pt>
                <c:pt idx="2">
                  <c:v>13.3</c:v>
                </c:pt>
                <c:pt idx="3">
                  <c:v>13.1</c:v>
                </c:pt>
                <c:pt idx="4">
                  <c:v>12.8</c:v>
                </c:pt>
                <c:pt idx="5">
                  <c:v>12.6</c:v>
                </c:pt>
                <c:pt idx="6">
                  <c:v>12.5</c:v>
                </c:pt>
                <c:pt idx="7">
                  <c:v>12.4</c:v>
                </c:pt>
                <c:pt idx="8">
                  <c:v>12.3</c:v>
                </c:pt>
                <c:pt idx="9">
                  <c:v>12.1</c:v>
                </c:pt>
                <c:pt idx="10">
                  <c:v>11.9</c:v>
                </c:pt>
                <c:pt idx="11">
                  <c:v>11.9</c:v>
                </c:pt>
                <c:pt idx="12">
                  <c:v>11.9</c:v>
                </c:pt>
              </c:numCache>
            </c:numRef>
          </c:val>
          <c:smooth val="0"/>
        </c:ser>
        <c:ser>
          <c:idx val="153"/>
          <c:order val="153"/>
          <c:tx>
            <c:strRef>
              <c:f>'CCG Data - Co-amoxiclav etc'!$D$156</c:f>
              <c:strCache>
                <c:ptCount val="1"/>
                <c:pt idx="0">
                  <c:v>SOUTH KENT COAST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etc'!$H$156:$U$156</c:f>
              <c:numCache>
                <c:formatCode>0.0</c:formatCode>
                <c:ptCount val="14"/>
                <c:pt idx="0">
                  <c:v>9.8000000000000007</c:v>
                </c:pt>
                <c:pt idx="1">
                  <c:v>9.6999999999999993</c:v>
                </c:pt>
                <c:pt idx="2">
                  <c:v>9.6</c:v>
                </c:pt>
                <c:pt idx="3">
                  <c:v>9.5</c:v>
                </c:pt>
                <c:pt idx="4">
                  <c:v>9.4</c:v>
                </c:pt>
                <c:pt idx="5">
                  <c:v>9.3000000000000007</c:v>
                </c:pt>
                <c:pt idx="6">
                  <c:v>9.3000000000000007</c:v>
                </c:pt>
                <c:pt idx="7">
                  <c:v>9.3000000000000007</c:v>
                </c:pt>
                <c:pt idx="8">
                  <c:v>9.1999999999999993</c:v>
                </c:pt>
                <c:pt idx="9">
                  <c:v>9.1999999999999993</c:v>
                </c:pt>
                <c:pt idx="10">
                  <c:v>9.3000000000000007</c:v>
                </c:pt>
                <c:pt idx="11">
                  <c:v>9.3000000000000007</c:v>
                </c:pt>
                <c:pt idx="12">
                  <c:v>9.5</c:v>
                </c:pt>
              </c:numCache>
            </c:numRef>
          </c:val>
          <c:smooth val="0"/>
        </c:ser>
        <c:ser>
          <c:idx val="154"/>
          <c:order val="154"/>
          <c:tx>
            <c:strRef>
              <c:f>'CCG Data - Co-amoxiclav etc'!$D$157</c:f>
              <c:strCache>
                <c:ptCount val="1"/>
                <c:pt idx="0">
                  <c:v>SOUTH LINCOLNSHIRE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etc'!$H$157:$U$157</c:f>
              <c:numCache>
                <c:formatCode>0.0</c:formatCode>
                <c:ptCount val="14"/>
                <c:pt idx="0">
                  <c:v>10.8</c:v>
                </c:pt>
                <c:pt idx="1">
                  <c:v>10.6</c:v>
                </c:pt>
                <c:pt idx="2">
                  <c:v>10.5</c:v>
                </c:pt>
                <c:pt idx="3">
                  <c:v>10.3</c:v>
                </c:pt>
                <c:pt idx="4">
                  <c:v>10.199999999999999</c:v>
                </c:pt>
                <c:pt idx="5">
                  <c:v>10.199999999999999</c:v>
                </c:pt>
                <c:pt idx="6">
                  <c:v>10.1</c:v>
                </c:pt>
                <c:pt idx="7">
                  <c:v>10</c:v>
                </c:pt>
                <c:pt idx="8">
                  <c:v>9.9</c:v>
                </c:pt>
                <c:pt idx="9">
                  <c:v>9.9</c:v>
                </c:pt>
                <c:pt idx="10">
                  <c:v>9.9</c:v>
                </c:pt>
                <c:pt idx="11">
                  <c:v>9.9</c:v>
                </c:pt>
                <c:pt idx="12">
                  <c:v>10.1</c:v>
                </c:pt>
              </c:numCache>
            </c:numRef>
          </c:val>
          <c:smooth val="0"/>
        </c:ser>
        <c:ser>
          <c:idx val="155"/>
          <c:order val="155"/>
          <c:tx>
            <c:strRef>
              <c:f>'CCG Data - Co-amoxiclav etc'!$D$158</c:f>
              <c:strCache>
                <c:ptCount val="1"/>
                <c:pt idx="0">
                  <c:v>SOUTH MANCHESTER</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etc'!$H$158:$U$158</c:f>
              <c:numCache>
                <c:formatCode>0.0</c:formatCode>
                <c:ptCount val="14"/>
                <c:pt idx="0">
                  <c:v>7.9</c:v>
                </c:pt>
                <c:pt idx="1">
                  <c:v>7.8</c:v>
                </c:pt>
                <c:pt idx="2">
                  <c:v>7.9</c:v>
                </c:pt>
                <c:pt idx="3">
                  <c:v>7.9</c:v>
                </c:pt>
                <c:pt idx="4">
                  <c:v>7.8</c:v>
                </c:pt>
                <c:pt idx="5">
                  <c:v>7.8</c:v>
                </c:pt>
                <c:pt idx="6">
                  <c:v>7.8</c:v>
                </c:pt>
                <c:pt idx="7">
                  <c:v>7.9</c:v>
                </c:pt>
                <c:pt idx="8">
                  <c:v>7.9</c:v>
                </c:pt>
                <c:pt idx="9">
                  <c:v>7.9</c:v>
                </c:pt>
                <c:pt idx="10">
                  <c:v>8</c:v>
                </c:pt>
                <c:pt idx="11">
                  <c:v>8</c:v>
                </c:pt>
                <c:pt idx="12">
                  <c:v>8.1</c:v>
                </c:pt>
              </c:numCache>
            </c:numRef>
          </c:val>
          <c:smooth val="0"/>
        </c:ser>
        <c:ser>
          <c:idx val="156"/>
          <c:order val="156"/>
          <c:tx>
            <c:strRef>
              <c:f>'CCG Data - Co-amoxiclav etc'!$D$159</c:f>
              <c:strCache>
                <c:ptCount val="1"/>
                <c:pt idx="0">
                  <c:v>SOUTH NORFOLK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etc'!$H$159:$U$159</c:f>
              <c:numCache>
                <c:formatCode>0.0</c:formatCode>
                <c:ptCount val="14"/>
                <c:pt idx="0">
                  <c:v>16.8</c:v>
                </c:pt>
                <c:pt idx="1">
                  <c:v>16.600000000000001</c:v>
                </c:pt>
                <c:pt idx="2">
                  <c:v>16.3</c:v>
                </c:pt>
                <c:pt idx="3">
                  <c:v>16.100000000000001</c:v>
                </c:pt>
                <c:pt idx="4">
                  <c:v>15.8</c:v>
                </c:pt>
                <c:pt idx="5">
                  <c:v>15.5</c:v>
                </c:pt>
                <c:pt idx="6">
                  <c:v>15.2</c:v>
                </c:pt>
                <c:pt idx="7">
                  <c:v>15</c:v>
                </c:pt>
                <c:pt idx="8">
                  <c:v>14.7</c:v>
                </c:pt>
                <c:pt idx="9">
                  <c:v>14.5</c:v>
                </c:pt>
                <c:pt idx="10">
                  <c:v>14.4</c:v>
                </c:pt>
                <c:pt idx="11">
                  <c:v>14.4</c:v>
                </c:pt>
                <c:pt idx="12">
                  <c:v>14.4</c:v>
                </c:pt>
              </c:numCache>
            </c:numRef>
          </c:val>
          <c:smooth val="0"/>
        </c:ser>
        <c:ser>
          <c:idx val="157"/>
          <c:order val="157"/>
          <c:tx>
            <c:strRef>
              <c:f>'CCG Data - Co-amoxiclav etc'!$D$160</c:f>
              <c:strCache>
                <c:ptCount val="1"/>
                <c:pt idx="0">
                  <c:v>SOUTH READING</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etc'!$H$160:$U$160</c:f>
              <c:numCache>
                <c:formatCode>0.0</c:formatCode>
                <c:ptCount val="14"/>
                <c:pt idx="0">
                  <c:v>7</c:v>
                </c:pt>
                <c:pt idx="1">
                  <c:v>7.1</c:v>
                </c:pt>
                <c:pt idx="2">
                  <c:v>7.1</c:v>
                </c:pt>
                <c:pt idx="3">
                  <c:v>7.1</c:v>
                </c:pt>
                <c:pt idx="4">
                  <c:v>7.1</c:v>
                </c:pt>
                <c:pt idx="5">
                  <c:v>7.1</c:v>
                </c:pt>
                <c:pt idx="6">
                  <c:v>7.2</c:v>
                </c:pt>
                <c:pt idx="7">
                  <c:v>7.2</c:v>
                </c:pt>
                <c:pt idx="8">
                  <c:v>7.1</c:v>
                </c:pt>
                <c:pt idx="9">
                  <c:v>7.1</c:v>
                </c:pt>
                <c:pt idx="10">
                  <c:v>7.1</c:v>
                </c:pt>
                <c:pt idx="11">
                  <c:v>7.1</c:v>
                </c:pt>
                <c:pt idx="12">
                  <c:v>7.2</c:v>
                </c:pt>
              </c:numCache>
            </c:numRef>
          </c:val>
          <c:smooth val="0"/>
        </c:ser>
        <c:ser>
          <c:idx val="158"/>
          <c:order val="158"/>
          <c:tx>
            <c:strRef>
              <c:f>'CCG Data - Co-amoxiclav etc'!$D$161</c:f>
              <c:strCache>
                <c:ptCount val="1"/>
                <c:pt idx="0">
                  <c:v>SOUTH SEFTON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etc'!$H$161:$U$161</c:f>
              <c:numCache>
                <c:formatCode>0.0</c:formatCode>
                <c:ptCount val="14"/>
                <c:pt idx="0">
                  <c:v>8.3000000000000007</c:v>
                </c:pt>
                <c:pt idx="1">
                  <c:v>8.1999999999999993</c:v>
                </c:pt>
                <c:pt idx="2">
                  <c:v>8.1</c:v>
                </c:pt>
                <c:pt idx="3">
                  <c:v>8.1</c:v>
                </c:pt>
                <c:pt idx="4">
                  <c:v>8</c:v>
                </c:pt>
                <c:pt idx="5">
                  <c:v>8</c:v>
                </c:pt>
                <c:pt idx="6">
                  <c:v>7.9</c:v>
                </c:pt>
                <c:pt idx="7">
                  <c:v>8</c:v>
                </c:pt>
                <c:pt idx="8">
                  <c:v>7.9</c:v>
                </c:pt>
                <c:pt idx="9">
                  <c:v>7.9</c:v>
                </c:pt>
                <c:pt idx="10">
                  <c:v>8</c:v>
                </c:pt>
                <c:pt idx="11">
                  <c:v>8</c:v>
                </c:pt>
                <c:pt idx="12">
                  <c:v>8.1999999999999993</c:v>
                </c:pt>
              </c:numCache>
            </c:numRef>
          </c:val>
          <c:smooth val="0"/>
        </c:ser>
        <c:ser>
          <c:idx val="159"/>
          <c:order val="159"/>
          <c:tx>
            <c:strRef>
              <c:f>'CCG Data - Co-amoxiclav etc'!$D$162</c:f>
              <c:strCache>
                <c:ptCount val="1"/>
                <c:pt idx="0">
                  <c:v>SOUTH TEES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etc'!$H$162:$U$162</c:f>
              <c:numCache>
                <c:formatCode>0.0</c:formatCode>
                <c:ptCount val="14"/>
                <c:pt idx="0">
                  <c:v>9</c:v>
                </c:pt>
                <c:pt idx="1">
                  <c:v>9</c:v>
                </c:pt>
                <c:pt idx="2">
                  <c:v>8.8000000000000007</c:v>
                </c:pt>
                <c:pt idx="3">
                  <c:v>8.8000000000000007</c:v>
                </c:pt>
                <c:pt idx="4">
                  <c:v>8.6999999999999993</c:v>
                </c:pt>
                <c:pt idx="5">
                  <c:v>8.8000000000000007</c:v>
                </c:pt>
                <c:pt idx="6">
                  <c:v>8.8000000000000007</c:v>
                </c:pt>
                <c:pt idx="7">
                  <c:v>8.8000000000000007</c:v>
                </c:pt>
                <c:pt idx="8">
                  <c:v>8.9</c:v>
                </c:pt>
                <c:pt idx="9">
                  <c:v>8.8000000000000007</c:v>
                </c:pt>
                <c:pt idx="10">
                  <c:v>8.8000000000000007</c:v>
                </c:pt>
                <c:pt idx="11">
                  <c:v>8.9</c:v>
                </c:pt>
                <c:pt idx="12">
                  <c:v>8.9</c:v>
                </c:pt>
              </c:numCache>
            </c:numRef>
          </c:val>
          <c:smooth val="0"/>
        </c:ser>
        <c:ser>
          <c:idx val="160"/>
          <c:order val="160"/>
          <c:tx>
            <c:strRef>
              <c:f>'CCG Data - Co-amoxiclav etc'!$D$163</c:f>
              <c:strCache>
                <c:ptCount val="1"/>
                <c:pt idx="0">
                  <c:v>SOUTH TYNESIDE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etc'!$H$163:$U$163</c:f>
              <c:numCache>
                <c:formatCode>0.0</c:formatCode>
                <c:ptCount val="14"/>
                <c:pt idx="0">
                  <c:v>6.3</c:v>
                </c:pt>
                <c:pt idx="1">
                  <c:v>6.4</c:v>
                </c:pt>
                <c:pt idx="2">
                  <c:v>6.3</c:v>
                </c:pt>
                <c:pt idx="3">
                  <c:v>6.4</c:v>
                </c:pt>
                <c:pt idx="4">
                  <c:v>6.4</c:v>
                </c:pt>
                <c:pt idx="5">
                  <c:v>6.4</c:v>
                </c:pt>
                <c:pt idx="6">
                  <c:v>6.4</c:v>
                </c:pt>
                <c:pt idx="7">
                  <c:v>6.4</c:v>
                </c:pt>
                <c:pt idx="8">
                  <c:v>6.4</c:v>
                </c:pt>
                <c:pt idx="9">
                  <c:v>6.4</c:v>
                </c:pt>
                <c:pt idx="10">
                  <c:v>6.4</c:v>
                </c:pt>
                <c:pt idx="11">
                  <c:v>6.4</c:v>
                </c:pt>
                <c:pt idx="12">
                  <c:v>6.5</c:v>
                </c:pt>
              </c:numCache>
            </c:numRef>
          </c:val>
          <c:smooth val="0"/>
        </c:ser>
        <c:ser>
          <c:idx val="161"/>
          <c:order val="161"/>
          <c:tx>
            <c:strRef>
              <c:f>'CCG Data - Co-amoxiclav etc'!$D$164</c:f>
              <c:strCache>
                <c:ptCount val="1"/>
                <c:pt idx="0">
                  <c:v>SOUTH WARWICKSHIRE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etc'!$H$164:$U$164</c:f>
              <c:numCache>
                <c:formatCode>0.0</c:formatCode>
                <c:ptCount val="14"/>
                <c:pt idx="0">
                  <c:v>9</c:v>
                </c:pt>
                <c:pt idx="1">
                  <c:v>9</c:v>
                </c:pt>
                <c:pt idx="2">
                  <c:v>8.8000000000000007</c:v>
                </c:pt>
                <c:pt idx="3">
                  <c:v>8.6</c:v>
                </c:pt>
                <c:pt idx="4">
                  <c:v>8.5</c:v>
                </c:pt>
                <c:pt idx="5">
                  <c:v>8.4</c:v>
                </c:pt>
                <c:pt idx="6">
                  <c:v>8.3000000000000007</c:v>
                </c:pt>
                <c:pt idx="7">
                  <c:v>8.1999999999999993</c:v>
                </c:pt>
                <c:pt idx="8">
                  <c:v>8.3000000000000007</c:v>
                </c:pt>
                <c:pt idx="9">
                  <c:v>8.1999999999999993</c:v>
                </c:pt>
                <c:pt idx="10">
                  <c:v>8.1999999999999993</c:v>
                </c:pt>
                <c:pt idx="11">
                  <c:v>8.1999999999999993</c:v>
                </c:pt>
                <c:pt idx="12">
                  <c:v>8.3000000000000007</c:v>
                </c:pt>
              </c:numCache>
            </c:numRef>
          </c:val>
          <c:smooth val="0"/>
        </c:ser>
        <c:ser>
          <c:idx val="162"/>
          <c:order val="162"/>
          <c:tx>
            <c:strRef>
              <c:f>'CCG Data - Co-amoxiclav etc'!$D$165</c:f>
              <c:strCache>
                <c:ptCount val="1"/>
                <c:pt idx="0">
                  <c:v>SOUTH WEST LINCOLNSHIRE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etc'!$H$165:$U$165</c:f>
              <c:numCache>
                <c:formatCode>0.0</c:formatCode>
                <c:ptCount val="14"/>
                <c:pt idx="0">
                  <c:v>11.2</c:v>
                </c:pt>
                <c:pt idx="1">
                  <c:v>11</c:v>
                </c:pt>
                <c:pt idx="2">
                  <c:v>10.9</c:v>
                </c:pt>
                <c:pt idx="3">
                  <c:v>10.8</c:v>
                </c:pt>
                <c:pt idx="4">
                  <c:v>10.6</c:v>
                </c:pt>
                <c:pt idx="5">
                  <c:v>10.6</c:v>
                </c:pt>
                <c:pt idx="6">
                  <c:v>10.6</c:v>
                </c:pt>
                <c:pt idx="7">
                  <c:v>10.5</c:v>
                </c:pt>
                <c:pt idx="8">
                  <c:v>10.4</c:v>
                </c:pt>
                <c:pt idx="9">
                  <c:v>10.3</c:v>
                </c:pt>
                <c:pt idx="10">
                  <c:v>10.4</c:v>
                </c:pt>
                <c:pt idx="11">
                  <c:v>10.5</c:v>
                </c:pt>
                <c:pt idx="12">
                  <c:v>10.7</c:v>
                </c:pt>
              </c:numCache>
            </c:numRef>
          </c:val>
          <c:smooth val="0"/>
        </c:ser>
        <c:ser>
          <c:idx val="163"/>
          <c:order val="163"/>
          <c:tx>
            <c:strRef>
              <c:f>'CCG Data - Co-amoxiclav etc'!$D$166</c:f>
              <c:strCache>
                <c:ptCount val="1"/>
                <c:pt idx="0">
                  <c:v>SOUTH WORCESTERSHIRE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etc'!$H$166:$U$166</c:f>
              <c:numCache>
                <c:formatCode>0.0</c:formatCode>
                <c:ptCount val="14"/>
                <c:pt idx="0">
                  <c:v>10.7</c:v>
                </c:pt>
                <c:pt idx="1">
                  <c:v>10.6</c:v>
                </c:pt>
                <c:pt idx="2">
                  <c:v>10.5</c:v>
                </c:pt>
                <c:pt idx="3">
                  <c:v>10.4</c:v>
                </c:pt>
                <c:pt idx="4">
                  <c:v>10.3</c:v>
                </c:pt>
                <c:pt idx="5">
                  <c:v>10.3</c:v>
                </c:pt>
                <c:pt idx="6">
                  <c:v>10.3</c:v>
                </c:pt>
                <c:pt idx="7">
                  <c:v>10.3</c:v>
                </c:pt>
                <c:pt idx="8">
                  <c:v>10.199999999999999</c:v>
                </c:pt>
                <c:pt idx="9">
                  <c:v>10.1</c:v>
                </c:pt>
                <c:pt idx="10">
                  <c:v>10.1</c:v>
                </c:pt>
                <c:pt idx="11">
                  <c:v>10.1</c:v>
                </c:pt>
                <c:pt idx="12">
                  <c:v>10.199999999999999</c:v>
                </c:pt>
              </c:numCache>
            </c:numRef>
          </c:val>
          <c:smooth val="0"/>
        </c:ser>
        <c:ser>
          <c:idx val="164"/>
          <c:order val="164"/>
          <c:tx>
            <c:strRef>
              <c:f>'CCG Data - Co-amoxiclav etc'!$D$167</c:f>
              <c:strCache>
                <c:ptCount val="1"/>
                <c:pt idx="0">
                  <c:v>SOUTHAMPTON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etc'!$H$167:$U$167</c:f>
              <c:numCache>
                <c:formatCode>0.0</c:formatCode>
                <c:ptCount val="14"/>
                <c:pt idx="0">
                  <c:v>11.6</c:v>
                </c:pt>
                <c:pt idx="1">
                  <c:v>11.4</c:v>
                </c:pt>
                <c:pt idx="2">
                  <c:v>11.2</c:v>
                </c:pt>
                <c:pt idx="3">
                  <c:v>11</c:v>
                </c:pt>
                <c:pt idx="4">
                  <c:v>10.8</c:v>
                </c:pt>
                <c:pt idx="5">
                  <c:v>10.7</c:v>
                </c:pt>
                <c:pt idx="6">
                  <c:v>10.6</c:v>
                </c:pt>
                <c:pt idx="7">
                  <c:v>10.5</c:v>
                </c:pt>
                <c:pt idx="8">
                  <c:v>10.3</c:v>
                </c:pt>
                <c:pt idx="9">
                  <c:v>10.1</c:v>
                </c:pt>
                <c:pt idx="10">
                  <c:v>10</c:v>
                </c:pt>
                <c:pt idx="11">
                  <c:v>9.9</c:v>
                </c:pt>
                <c:pt idx="12">
                  <c:v>10</c:v>
                </c:pt>
              </c:numCache>
            </c:numRef>
          </c:val>
          <c:smooth val="0"/>
        </c:ser>
        <c:ser>
          <c:idx val="165"/>
          <c:order val="165"/>
          <c:tx>
            <c:strRef>
              <c:f>'CCG Data - Co-amoxiclav etc'!$D$168</c:f>
              <c:strCache>
                <c:ptCount val="1"/>
                <c:pt idx="0">
                  <c:v>SOUTHEND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etc'!$H$168:$U$168</c:f>
              <c:numCache>
                <c:formatCode>0.0</c:formatCode>
                <c:ptCount val="14"/>
                <c:pt idx="0">
                  <c:v>11.4</c:v>
                </c:pt>
                <c:pt idx="1">
                  <c:v>11.3</c:v>
                </c:pt>
                <c:pt idx="2">
                  <c:v>11.3</c:v>
                </c:pt>
                <c:pt idx="3">
                  <c:v>11.3</c:v>
                </c:pt>
                <c:pt idx="4">
                  <c:v>11.2</c:v>
                </c:pt>
                <c:pt idx="5">
                  <c:v>11.2</c:v>
                </c:pt>
                <c:pt idx="6">
                  <c:v>11.1</c:v>
                </c:pt>
                <c:pt idx="7">
                  <c:v>11.1</c:v>
                </c:pt>
                <c:pt idx="8">
                  <c:v>11.2</c:v>
                </c:pt>
                <c:pt idx="9">
                  <c:v>11.1</c:v>
                </c:pt>
                <c:pt idx="10">
                  <c:v>11.2</c:v>
                </c:pt>
                <c:pt idx="11">
                  <c:v>11.3</c:v>
                </c:pt>
                <c:pt idx="12">
                  <c:v>11.5</c:v>
                </c:pt>
              </c:numCache>
            </c:numRef>
          </c:val>
          <c:smooth val="0"/>
        </c:ser>
        <c:ser>
          <c:idx val="166"/>
          <c:order val="166"/>
          <c:tx>
            <c:strRef>
              <c:f>'CCG Data - Co-amoxiclav etc'!$D$169</c:f>
              <c:strCache>
                <c:ptCount val="1"/>
                <c:pt idx="0">
                  <c:v>SOUTHERN DERBYSHIRE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etc'!$H$169:$U$169</c:f>
              <c:numCache>
                <c:formatCode>0.0</c:formatCode>
                <c:ptCount val="14"/>
                <c:pt idx="0">
                  <c:v>8.1999999999999993</c:v>
                </c:pt>
                <c:pt idx="1">
                  <c:v>8</c:v>
                </c:pt>
                <c:pt idx="2">
                  <c:v>7.9</c:v>
                </c:pt>
                <c:pt idx="3">
                  <c:v>7.8</c:v>
                </c:pt>
                <c:pt idx="4">
                  <c:v>7.6</c:v>
                </c:pt>
                <c:pt idx="5">
                  <c:v>7.5</c:v>
                </c:pt>
                <c:pt idx="6">
                  <c:v>7.4</c:v>
                </c:pt>
                <c:pt idx="7">
                  <c:v>7.3</c:v>
                </c:pt>
                <c:pt idx="8">
                  <c:v>7.2</c:v>
                </c:pt>
                <c:pt idx="9">
                  <c:v>7.1</c:v>
                </c:pt>
                <c:pt idx="10">
                  <c:v>7.1</c:v>
                </c:pt>
                <c:pt idx="11">
                  <c:v>7.1</c:v>
                </c:pt>
                <c:pt idx="12">
                  <c:v>7.1</c:v>
                </c:pt>
              </c:numCache>
            </c:numRef>
          </c:val>
          <c:smooth val="0"/>
        </c:ser>
        <c:ser>
          <c:idx val="167"/>
          <c:order val="167"/>
          <c:tx>
            <c:strRef>
              <c:f>'CCG Data - Co-amoxiclav etc'!$D$170</c:f>
              <c:strCache>
                <c:ptCount val="1"/>
                <c:pt idx="0">
                  <c:v>SOUTHPORT AND FORMBY</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etc'!$H$170:$U$170</c:f>
              <c:numCache>
                <c:formatCode>0.0</c:formatCode>
                <c:ptCount val="14"/>
                <c:pt idx="0">
                  <c:v>8.8000000000000007</c:v>
                </c:pt>
                <c:pt idx="1">
                  <c:v>8.6</c:v>
                </c:pt>
                <c:pt idx="2">
                  <c:v>8.4</c:v>
                </c:pt>
                <c:pt idx="3">
                  <c:v>8.3000000000000007</c:v>
                </c:pt>
                <c:pt idx="4">
                  <c:v>8.1</c:v>
                </c:pt>
                <c:pt idx="5">
                  <c:v>8</c:v>
                </c:pt>
                <c:pt idx="6">
                  <c:v>7.9</c:v>
                </c:pt>
                <c:pt idx="7">
                  <c:v>7.9</c:v>
                </c:pt>
                <c:pt idx="8">
                  <c:v>7.9</c:v>
                </c:pt>
                <c:pt idx="9">
                  <c:v>7.9</c:v>
                </c:pt>
                <c:pt idx="10">
                  <c:v>7.9</c:v>
                </c:pt>
                <c:pt idx="11">
                  <c:v>7.9</c:v>
                </c:pt>
                <c:pt idx="12">
                  <c:v>8</c:v>
                </c:pt>
              </c:numCache>
            </c:numRef>
          </c:val>
          <c:smooth val="0"/>
        </c:ser>
        <c:ser>
          <c:idx val="168"/>
          <c:order val="168"/>
          <c:tx>
            <c:strRef>
              <c:f>'CCG Data - Co-amoxiclav etc'!$D$171</c:f>
              <c:strCache>
                <c:ptCount val="1"/>
                <c:pt idx="0">
                  <c:v>SOUTHWARK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etc'!$H$171:$U$171</c:f>
              <c:numCache>
                <c:formatCode>0.0</c:formatCode>
                <c:ptCount val="14"/>
                <c:pt idx="0">
                  <c:v>10.9</c:v>
                </c:pt>
                <c:pt idx="1">
                  <c:v>10.5</c:v>
                </c:pt>
                <c:pt idx="2">
                  <c:v>10.199999999999999</c:v>
                </c:pt>
                <c:pt idx="3">
                  <c:v>9.8000000000000007</c:v>
                </c:pt>
                <c:pt idx="4">
                  <c:v>9.4</c:v>
                </c:pt>
                <c:pt idx="5">
                  <c:v>9.1999999999999993</c:v>
                </c:pt>
                <c:pt idx="6">
                  <c:v>9.1</c:v>
                </c:pt>
                <c:pt idx="7">
                  <c:v>9</c:v>
                </c:pt>
                <c:pt idx="8">
                  <c:v>8.8000000000000007</c:v>
                </c:pt>
                <c:pt idx="9">
                  <c:v>8.6</c:v>
                </c:pt>
                <c:pt idx="10">
                  <c:v>8.4</c:v>
                </c:pt>
                <c:pt idx="11">
                  <c:v>8.3000000000000007</c:v>
                </c:pt>
                <c:pt idx="12">
                  <c:v>8.1999999999999993</c:v>
                </c:pt>
              </c:numCache>
            </c:numRef>
          </c:val>
          <c:smooth val="0"/>
        </c:ser>
        <c:ser>
          <c:idx val="169"/>
          <c:order val="169"/>
          <c:tx>
            <c:strRef>
              <c:f>'CCG Data - Co-amoxiclav etc'!$D$172</c:f>
              <c:strCache>
                <c:ptCount val="1"/>
                <c:pt idx="0">
                  <c:v>ST HELENS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etc'!$H$172:$U$172</c:f>
              <c:numCache>
                <c:formatCode>0.0</c:formatCode>
                <c:ptCount val="14"/>
                <c:pt idx="0">
                  <c:v>7.2</c:v>
                </c:pt>
                <c:pt idx="1">
                  <c:v>7.1</c:v>
                </c:pt>
                <c:pt idx="2">
                  <c:v>7</c:v>
                </c:pt>
                <c:pt idx="3">
                  <c:v>7</c:v>
                </c:pt>
                <c:pt idx="4">
                  <c:v>6.9</c:v>
                </c:pt>
                <c:pt idx="5">
                  <c:v>6.9</c:v>
                </c:pt>
                <c:pt idx="6">
                  <c:v>6.9</c:v>
                </c:pt>
                <c:pt idx="7">
                  <c:v>6.9</c:v>
                </c:pt>
                <c:pt idx="8">
                  <c:v>6.9</c:v>
                </c:pt>
                <c:pt idx="9">
                  <c:v>6.8</c:v>
                </c:pt>
                <c:pt idx="10">
                  <c:v>6.7</c:v>
                </c:pt>
                <c:pt idx="11">
                  <c:v>6.7</c:v>
                </c:pt>
                <c:pt idx="12">
                  <c:v>6.7</c:v>
                </c:pt>
              </c:numCache>
            </c:numRef>
          </c:val>
          <c:smooth val="0"/>
        </c:ser>
        <c:ser>
          <c:idx val="170"/>
          <c:order val="170"/>
          <c:tx>
            <c:strRef>
              <c:f>'CCG Data - Co-amoxiclav etc'!$D$173</c:f>
              <c:strCache>
                <c:ptCount val="1"/>
                <c:pt idx="0">
                  <c:v>STAFFORD AND SURROUNDS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etc'!$H$173:$U$173</c:f>
              <c:numCache>
                <c:formatCode>0.0</c:formatCode>
                <c:ptCount val="14"/>
                <c:pt idx="0">
                  <c:v>12.9</c:v>
                </c:pt>
                <c:pt idx="1">
                  <c:v>12.6</c:v>
                </c:pt>
                <c:pt idx="2">
                  <c:v>12.3</c:v>
                </c:pt>
                <c:pt idx="3">
                  <c:v>11.9</c:v>
                </c:pt>
                <c:pt idx="4">
                  <c:v>11.6</c:v>
                </c:pt>
                <c:pt idx="5">
                  <c:v>11.4</c:v>
                </c:pt>
                <c:pt idx="6">
                  <c:v>11.3</c:v>
                </c:pt>
                <c:pt idx="7">
                  <c:v>11.2</c:v>
                </c:pt>
                <c:pt idx="8">
                  <c:v>11</c:v>
                </c:pt>
                <c:pt idx="9">
                  <c:v>10.8</c:v>
                </c:pt>
                <c:pt idx="10">
                  <c:v>10.7</c:v>
                </c:pt>
                <c:pt idx="11">
                  <c:v>10.6</c:v>
                </c:pt>
                <c:pt idx="12">
                  <c:v>10.5</c:v>
                </c:pt>
              </c:numCache>
            </c:numRef>
          </c:val>
          <c:smooth val="0"/>
        </c:ser>
        <c:ser>
          <c:idx val="171"/>
          <c:order val="171"/>
          <c:tx>
            <c:strRef>
              <c:f>'CCG Data - Co-amoxiclav etc'!$D$174</c:f>
              <c:strCache>
                <c:ptCount val="1"/>
                <c:pt idx="0">
                  <c:v>STOCKPORT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etc'!$H$174:$U$174</c:f>
              <c:numCache>
                <c:formatCode>0.0</c:formatCode>
                <c:ptCount val="14"/>
                <c:pt idx="0">
                  <c:v>4.8</c:v>
                </c:pt>
                <c:pt idx="1">
                  <c:v>4.8</c:v>
                </c:pt>
                <c:pt idx="2">
                  <c:v>4.8</c:v>
                </c:pt>
                <c:pt idx="3">
                  <c:v>4.8</c:v>
                </c:pt>
                <c:pt idx="4">
                  <c:v>4.9000000000000004</c:v>
                </c:pt>
                <c:pt idx="5">
                  <c:v>4.9000000000000004</c:v>
                </c:pt>
                <c:pt idx="6">
                  <c:v>4.9000000000000004</c:v>
                </c:pt>
                <c:pt idx="7">
                  <c:v>5</c:v>
                </c:pt>
                <c:pt idx="8">
                  <c:v>5</c:v>
                </c:pt>
                <c:pt idx="9">
                  <c:v>5</c:v>
                </c:pt>
                <c:pt idx="10">
                  <c:v>5.0999999999999996</c:v>
                </c:pt>
                <c:pt idx="11">
                  <c:v>5.0999999999999996</c:v>
                </c:pt>
                <c:pt idx="12">
                  <c:v>5.3</c:v>
                </c:pt>
              </c:numCache>
            </c:numRef>
          </c:val>
          <c:smooth val="0"/>
        </c:ser>
        <c:ser>
          <c:idx val="172"/>
          <c:order val="172"/>
          <c:tx>
            <c:strRef>
              <c:f>'CCG Data - Co-amoxiclav etc'!$D$175</c:f>
              <c:strCache>
                <c:ptCount val="1"/>
                <c:pt idx="0">
                  <c:v>STOKE ON TRENT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etc'!$H$175:$U$175</c:f>
              <c:numCache>
                <c:formatCode>0.0</c:formatCode>
                <c:ptCount val="14"/>
                <c:pt idx="0">
                  <c:v>8.1</c:v>
                </c:pt>
                <c:pt idx="1">
                  <c:v>8.1</c:v>
                </c:pt>
                <c:pt idx="2">
                  <c:v>8</c:v>
                </c:pt>
                <c:pt idx="3">
                  <c:v>8</c:v>
                </c:pt>
                <c:pt idx="4">
                  <c:v>7.9</c:v>
                </c:pt>
                <c:pt idx="5">
                  <c:v>7.8</c:v>
                </c:pt>
                <c:pt idx="6">
                  <c:v>7.8</c:v>
                </c:pt>
                <c:pt idx="7">
                  <c:v>7.8</c:v>
                </c:pt>
                <c:pt idx="8">
                  <c:v>7.7</c:v>
                </c:pt>
                <c:pt idx="9">
                  <c:v>7.6</c:v>
                </c:pt>
                <c:pt idx="10">
                  <c:v>7.6</c:v>
                </c:pt>
                <c:pt idx="11">
                  <c:v>7.6</c:v>
                </c:pt>
                <c:pt idx="12">
                  <c:v>7.7</c:v>
                </c:pt>
              </c:numCache>
            </c:numRef>
          </c:val>
          <c:smooth val="0"/>
        </c:ser>
        <c:ser>
          <c:idx val="173"/>
          <c:order val="173"/>
          <c:tx>
            <c:strRef>
              <c:f>'CCG Data - Co-amoxiclav etc'!$D$176</c:f>
              <c:strCache>
                <c:ptCount val="1"/>
                <c:pt idx="0">
                  <c:v>SUNDERLAND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etc'!$H$176:$U$176</c:f>
              <c:numCache>
                <c:formatCode>0.0</c:formatCode>
                <c:ptCount val="14"/>
                <c:pt idx="0">
                  <c:v>10.6</c:v>
                </c:pt>
                <c:pt idx="1">
                  <c:v>10.6</c:v>
                </c:pt>
                <c:pt idx="2">
                  <c:v>10.5</c:v>
                </c:pt>
                <c:pt idx="3">
                  <c:v>10.5</c:v>
                </c:pt>
                <c:pt idx="4">
                  <c:v>10.4</c:v>
                </c:pt>
                <c:pt idx="5">
                  <c:v>10.3</c:v>
                </c:pt>
                <c:pt idx="6">
                  <c:v>10.199999999999999</c:v>
                </c:pt>
                <c:pt idx="7">
                  <c:v>10.1</c:v>
                </c:pt>
                <c:pt idx="8">
                  <c:v>10.1</c:v>
                </c:pt>
                <c:pt idx="9">
                  <c:v>10</c:v>
                </c:pt>
                <c:pt idx="10">
                  <c:v>10</c:v>
                </c:pt>
                <c:pt idx="11">
                  <c:v>10</c:v>
                </c:pt>
                <c:pt idx="12">
                  <c:v>10</c:v>
                </c:pt>
              </c:numCache>
            </c:numRef>
          </c:val>
          <c:smooth val="0"/>
        </c:ser>
        <c:ser>
          <c:idx val="174"/>
          <c:order val="174"/>
          <c:tx>
            <c:strRef>
              <c:f>'CCG Data - Co-amoxiclav etc'!$D$177</c:f>
              <c:strCache>
                <c:ptCount val="1"/>
                <c:pt idx="0">
                  <c:v>SURREY DOWNS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etc'!$H$177:$U$177</c:f>
              <c:numCache>
                <c:formatCode>0.0</c:formatCode>
                <c:ptCount val="14"/>
                <c:pt idx="0">
                  <c:v>11.1</c:v>
                </c:pt>
                <c:pt idx="1">
                  <c:v>11</c:v>
                </c:pt>
                <c:pt idx="2">
                  <c:v>10.8</c:v>
                </c:pt>
                <c:pt idx="3">
                  <c:v>10.8</c:v>
                </c:pt>
                <c:pt idx="4">
                  <c:v>10.6</c:v>
                </c:pt>
                <c:pt idx="5">
                  <c:v>10.5</c:v>
                </c:pt>
                <c:pt idx="6">
                  <c:v>10.5</c:v>
                </c:pt>
                <c:pt idx="7">
                  <c:v>10.4</c:v>
                </c:pt>
                <c:pt idx="8">
                  <c:v>10.3</c:v>
                </c:pt>
                <c:pt idx="9">
                  <c:v>10.1</c:v>
                </c:pt>
                <c:pt idx="10">
                  <c:v>10</c:v>
                </c:pt>
                <c:pt idx="11">
                  <c:v>10</c:v>
                </c:pt>
                <c:pt idx="12">
                  <c:v>10</c:v>
                </c:pt>
              </c:numCache>
            </c:numRef>
          </c:val>
          <c:smooth val="0"/>
        </c:ser>
        <c:ser>
          <c:idx val="175"/>
          <c:order val="175"/>
          <c:tx>
            <c:strRef>
              <c:f>'CCG Data - Co-amoxiclav etc'!$D$178</c:f>
              <c:strCache>
                <c:ptCount val="1"/>
                <c:pt idx="0">
                  <c:v>SURREY HEATH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etc'!$H$178:$U$178</c:f>
              <c:numCache>
                <c:formatCode>0.0</c:formatCode>
                <c:ptCount val="14"/>
                <c:pt idx="0">
                  <c:v>10.6</c:v>
                </c:pt>
                <c:pt idx="1">
                  <c:v>10.5</c:v>
                </c:pt>
                <c:pt idx="2">
                  <c:v>10.6</c:v>
                </c:pt>
                <c:pt idx="3">
                  <c:v>10.5</c:v>
                </c:pt>
                <c:pt idx="4">
                  <c:v>10.6</c:v>
                </c:pt>
                <c:pt idx="5">
                  <c:v>10.4</c:v>
                </c:pt>
                <c:pt idx="6">
                  <c:v>10.4</c:v>
                </c:pt>
                <c:pt idx="7">
                  <c:v>10.199999999999999</c:v>
                </c:pt>
                <c:pt idx="8">
                  <c:v>10.1</c:v>
                </c:pt>
                <c:pt idx="9">
                  <c:v>10</c:v>
                </c:pt>
                <c:pt idx="10">
                  <c:v>9.9</c:v>
                </c:pt>
                <c:pt idx="11">
                  <c:v>9.8000000000000007</c:v>
                </c:pt>
                <c:pt idx="12">
                  <c:v>9.8000000000000007</c:v>
                </c:pt>
              </c:numCache>
            </c:numRef>
          </c:val>
          <c:smooth val="0"/>
        </c:ser>
        <c:ser>
          <c:idx val="176"/>
          <c:order val="176"/>
          <c:tx>
            <c:strRef>
              <c:f>'CCG Data - Co-amoxiclav etc'!$D$179</c:f>
              <c:strCache>
                <c:ptCount val="1"/>
                <c:pt idx="0">
                  <c:v>SUTTON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etc'!$H$179:$U$179</c:f>
              <c:numCache>
                <c:formatCode>0.0</c:formatCode>
                <c:ptCount val="14"/>
                <c:pt idx="0">
                  <c:v>10.199999999999999</c:v>
                </c:pt>
                <c:pt idx="1">
                  <c:v>10</c:v>
                </c:pt>
                <c:pt idx="2">
                  <c:v>9.6999999999999993</c:v>
                </c:pt>
                <c:pt idx="3">
                  <c:v>9.4</c:v>
                </c:pt>
                <c:pt idx="4">
                  <c:v>9.1</c:v>
                </c:pt>
                <c:pt idx="5">
                  <c:v>9</c:v>
                </c:pt>
                <c:pt idx="6">
                  <c:v>8.9</c:v>
                </c:pt>
                <c:pt idx="7">
                  <c:v>8.9</c:v>
                </c:pt>
                <c:pt idx="8">
                  <c:v>8.8000000000000007</c:v>
                </c:pt>
                <c:pt idx="9">
                  <c:v>8.6999999999999993</c:v>
                </c:pt>
                <c:pt idx="10">
                  <c:v>8.6999999999999993</c:v>
                </c:pt>
                <c:pt idx="11">
                  <c:v>8.6999999999999993</c:v>
                </c:pt>
                <c:pt idx="12">
                  <c:v>8.8000000000000007</c:v>
                </c:pt>
              </c:numCache>
            </c:numRef>
          </c:val>
          <c:smooth val="0"/>
        </c:ser>
        <c:ser>
          <c:idx val="177"/>
          <c:order val="177"/>
          <c:tx>
            <c:strRef>
              <c:f>'CCG Data - Co-amoxiclav etc'!$D$180</c:f>
              <c:strCache>
                <c:ptCount val="1"/>
                <c:pt idx="0">
                  <c:v>SWALE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etc'!$H$180:$U$180</c:f>
              <c:numCache>
                <c:formatCode>0.0</c:formatCode>
                <c:ptCount val="14"/>
                <c:pt idx="0">
                  <c:v>12.3</c:v>
                </c:pt>
                <c:pt idx="1">
                  <c:v>12.2</c:v>
                </c:pt>
                <c:pt idx="2">
                  <c:v>11.9</c:v>
                </c:pt>
                <c:pt idx="3">
                  <c:v>11.6</c:v>
                </c:pt>
                <c:pt idx="4">
                  <c:v>11.3</c:v>
                </c:pt>
                <c:pt idx="5">
                  <c:v>11</c:v>
                </c:pt>
                <c:pt idx="6">
                  <c:v>10.9</c:v>
                </c:pt>
                <c:pt idx="7">
                  <c:v>10.9</c:v>
                </c:pt>
                <c:pt idx="8">
                  <c:v>10.8</c:v>
                </c:pt>
                <c:pt idx="9">
                  <c:v>10.6</c:v>
                </c:pt>
                <c:pt idx="10">
                  <c:v>10.4</c:v>
                </c:pt>
                <c:pt idx="11">
                  <c:v>10.3</c:v>
                </c:pt>
                <c:pt idx="12">
                  <c:v>10.3</c:v>
                </c:pt>
              </c:numCache>
            </c:numRef>
          </c:val>
          <c:smooth val="0"/>
        </c:ser>
        <c:ser>
          <c:idx val="178"/>
          <c:order val="178"/>
          <c:tx>
            <c:strRef>
              <c:f>'CCG Data - Co-amoxiclav etc'!$D$181</c:f>
              <c:strCache>
                <c:ptCount val="1"/>
                <c:pt idx="0">
                  <c:v>SWINDON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etc'!$H$181:$U$181</c:f>
              <c:numCache>
                <c:formatCode>0.0</c:formatCode>
                <c:ptCount val="14"/>
                <c:pt idx="0">
                  <c:v>12.4</c:v>
                </c:pt>
                <c:pt idx="1">
                  <c:v>12.2</c:v>
                </c:pt>
                <c:pt idx="2">
                  <c:v>12</c:v>
                </c:pt>
                <c:pt idx="3">
                  <c:v>11.9</c:v>
                </c:pt>
                <c:pt idx="4">
                  <c:v>11.7</c:v>
                </c:pt>
                <c:pt idx="5">
                  <c:v>11.7</c:v>
                </c:pt>
                <c:pt idx="6">
                  <c:v>11.6</c:v>
                </c:pt>
                <c:pt idx="7">
                  <c:v>11.5</c:v>
                </c:pt>
                <c:pt idx="8">
                  <c:v>11.3</c:v>
                </c:pt>
                <c:pt idx="9">
                  <c:v>11.3</c:v>
                </c:pt>
                <c:pt idx="10">
                  <c:v>11.1</c:v>
                </c:pt>
                <c:pt idx="11">
                  <c:v>11.1</c:v>
                </c:pt>
                <c:pt idx="12">
                  <c:v>11</c:v>
                </c:pt>
              </c:numCache>
            </c:numRef>
          </c:val>
          <c:smooth val="0"/>
        </c:ser>
        <c:ser>
          <c:idx val="179"/>
          <c:order val="179"/>
          <c:tx>
            <c:strRef>
              <c:f>'CCG Data - Co-amoxiclav etc'!$D$182</c:f>
              <c:strCache>
                <c:ptCount val="1"/>
                <c:pt idx="0">
                  <c:v>TAMESIDE AND GLOSSOP</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etc'!$H$182:$U$182</c:f>
              <c:numCache>
                <c:formatCode>0.0</c:formatCode>
                <c:ptCount val="14"/>
                <c:pt idx="0">
                  <c:v>8.8000000000000007</c:v>
                </c:pt>
                <c:pt idx="1">
                  <c:v>8.4</c:v>
                </c:pt>
                <c:pt idx="2">
                  <c:v>8.3000000000000007</c:v>
                </c:pt>
                <c:pt idx="3">
                  <c:v>8.1999999999999993</c:v>
                </c:pt>
                <c:pt idx="4">
                  <c:v>8</c:v>
                </c:pt>
                <c:pt idx="5">
                  <c:v>7.9</c:v>
                </c:pt>
                <c:pt idx="6">
                  <c:v>7.8</c:v>
                </c:pt>
                <c:pt idx="7">
                  <c:v>7.8</c:v>
                </c:pt>
                <c:pt idx="8">
                  <c:v>7.8</c:v>
                </c:pt>
                <c:pt idx="9">
                  <c:v>7.7</c:v>
                </c:pt>
                <c:pt idx="10">
                  <c:v>7.7</c:v>
                </c:pt>
                <c:pt idx="11">
                  <c:v>7.7</c:v>
                </c:pt>
                <c:pt idx="12">
                  <c:v>7.8</c:v>
                </c:pt>
              </c:numCache>
            </c:numRef>
          </c:val>
          <c:smooth val="0"/>
        </c:ser>
        <c:ser>
          <c:idx val="180"/>
          <c:order val="180"/>
          <c:tx>
            <c:strRef>
              <c:f>'CCG Data - Co-amoxiclav etc'!$D$183</c:f>
              <c:strCache>
                <c:ptCount val="1"/>
                <c:pt idx="0">
                  <c:v>TELFORD &amp; WREKIN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etc'!$H$183:$U$183</c:f>
              <c:numCache>
                <c:formatCode>0.0</c:formatCode>
                <c:ptCount val="14"/>
                <c:pt idx="0">
                  <c:v>7.1</c:v>
                </c:pt>
                <c:pt idx="1">
                  <c:v>7</c:v>
                </c:pt>
                <c:pt idx="2">
                  <c:v>6.9</c:v>
                </c:pt>
                <c:pt idx="3">
                  <c:v>6.8</c:v>
                </c:pt>
                <c:pt idx="4">
                  <c:v>6.8</c:v>
                </c:pt>
                <c:pt idx="5">
                  <c:v>6.7</c:v>
                </c:pt>
                <c:pt idx="6">
                  <c:v>6.7</c:v>
                </c:pt>
                <c:pt idx="7">
                  <c:v>6.6</c:v>
                </c:pt>
                <c:pt idx="8">
                  <c:v>6.6</c:v>
                </c:pt>
                <c:pt idx="9">
                  <c:v>6.6</c:v>
                </c:pt>
                <c:pt idx="10">
                  <c:v>6.5</c:v>
                </c:pt>
                <c:pt idx="11">
                  <c:v>6.5</c:v>
                </c:pt>
                <c:pt idx="12">
                  <c:v>6.4</c:v>
                </c:pt>
              </c:numCache>
            </c:numRef>
          </c:val>
          <c:smooth val="0"/>
        </c:ser>
        <c:ser>
          <c:idx val="181"/>
          <c:order val="181"/>
          <c:tx>
            <c:strRef>
              <c:f>'CCG Data - Co-amoxiclav etc'!$D$184</c:f>
              <c:strCache>
                <c:ptCount val="1"/>
                <c:pt idx="0">
                  <c:v>THANET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etc'!$H$184:$U$184</c:f>
              <c:numCache>
                <c:formatCode>0.0</c:formatCode>
                <c:ptCount val="14"/>
                <c:pt idx="0">
                  <c:v>8.9</c:v>
                </c:pt>
                <c:pt idx="1">
                  <c:v>8.8000000000000007</c:v>
                </c:pt>
                <c:pt idx="2">
                  <c:v>8.6999999999999993</c:v>
                </c:pt>
                <c:pt idx="3">
                  <c:v>8.6999999999999993</c:v>
                </c:pt>
                <c:pt idx="4">
                  <c:v>8.6</c:v>
                </c:pt>
                <c:pt idx="5">
                  <c:v>8.6</c:v>
                </c:pt>
                <c:pt idx="6">
                  <c:v>8.6</c:v>
                </c:pt>
                <c:pt idx="7">
                  <c:v>8.6</c:v>
                </c:pt>
                <c:pt idx="8">
                  <c:v>8.6</c:v>
                </c:pt>
                <c:pt idx="9">
                  <c:v>8.5</c:v>
                </c:pt>
                <c:pt idx="10">
                  <c:v>8.5</c:v>
                </c:pt>
                <c:pt idx="11">
                  <c:v>8.6</c:v>
                </c:pt>
                <c:pt idx="12">
                  <c:v>8.6</c:v>
                </c:pt>
              </c:numCache>
            </c:numRef>
          </c:val>
          <c:smooth val="0"/>
        </c:ser>
        <c:ser>
          <c:idx val="182"/>
          <c:order val="182"/>
          <c:tx>
            <c:strRef>
              <c:f>'CCG Data - Co-amoxiclav etc'!$D$185</c:f>
              <c:strCache>
                <c:ptCount val="1"/>
                <c:pt idx="0">
                  <c:v>THURROCK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etc'!$H$185:$U$185</c:f>
              <c:numCache>
                <c:formatCode>0.0</c:formatCode>
                <c:ptCount val="14"/>
                <c:pt idx="0">
                  <c:v>8.6</c:v>
                </c:pt>
                <c:pt idx="1">
                  <c:v>8.5</c:v>
                </c:pt>
                <c:pt idx="2">
                  <c:v>8.5</c:v>
                </c:pt>
                <c:pt idx="3">
                  <c:v>8.5</c:v>
                </c:pt>
                <c:pt idx="4">
                  <c:v>8.4</c:v>
                </c:pt>
                <c:pt idx="5">
                  <c:v>8.4</c:v>
                </c:pt>
                <c:pt idx="6">
                  <c:v>8.4</c:v>
                </c:pt>
                <c:pt idx="7">
                  <c:v>8.3000000000000007</c:v>
                </c:pt>
                <c:pt idx="8">
                  <c:v>8.3000000000000007</c:v>
                </c:pt>
                <c:pt idx="9">
                  <c:v>8.3000000000000007</c:v>
                </c:pt>
                <c:pt idx="10">
                  <c:v>8.1999999999999993</c:v>
                </c:pt>
                <c:pt idx="11">
                  <c:v>8.3000000000000007</c:v>
                </c:pt>
                <c:pt idx="12">
                  <c:v>8.3000000000000007</c:v>
                </c:pt>
              </c:numCache>
            </c:numRef>
          </c:val>
          <c:smooth val="0"/>
        </c:ser>
        <c:ser>
          <c:idx val="183"/>
          <c:order val="183"/>
          <c:tx>
            <c:strRef>
              <c:f>'CCG Data - Co-amoxiclav etc'!$D$186</c:f>
              <c:strCache>
                <c:ptCount val="1"/>
                <c:pt idx="0">
                  <c:v>TOWER HAMLETS</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etc'!$H$186:$U$186</c:f>
              <c:numCache>
                <c:formatCode>0.0</c:formatCode>
                <c:ptCount val="14"/>
                <c:pt idx="0">
                  <c:v>12.2</c:v>
                </c:pt>
                <c:pt idx="1">
                  <c:v>11.8</c:v>
                </c:pt>
                <c:pt idx="2">
                  <c:v>11.2</c:v>
                </c:pt>
                <c:pt idx="3">
                  <c:v>10.8</c:v>
                </c:pt>
                <c:pt idx="4">
                  <c:v>10.4</c:v>
                </c:pt>
                <c:pt idx="5">
                  <c:v>10.199999999999999</c:v>
                </c:pt>
                <c:pt idx="6">
                  <c:v>10</c:v>
                </c:pt>
                <c:pt idx="7">
                  <c:v>9.8000000000000007</c:v>
                </c:pt>
                <c:pt idx="8">
                  <c:v>9.6</c:v>
                </c:pt>
                <c:pt idx="9">
                  <c:v>9.3000000000000007</c:v>
                </c:pt>
                <c:pt idx="10">
                  <c:v>9.1</c:v>
                </c:pt>
                <c:pt idx="11">
                  <c:v>8.9</c:v>
                </c:pt>
                <c:pt idx="12">
                  <c:v>8.8000000000000007</c:v>
                </c:pt>
              </c:numCache>
            </c:numRef>
          </c:val>
          <c:smooth val="0"/>
        </c:ser>
        <c:ser>
          <c:idx val="184"/>
          <c:order val="184"/>
          <c:tx>
            <c:strRef>
              <c:f>'CCG Data - Co-amoxiclav etc'!$D$187</c:f>
              <c:strCache>
                <c:ptCount val="1"/>
                <c:pt idx="0">
                  <c:v>TRAFFORD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etc'!$H$187:$U$187</c:f>
              <c:numCache>
                <c:formatCode>0.0</c:formatCode>
                <c:ptCount val="14"/>
                <c:pt idx="0">
                  <c:v>13</c:v>
                </c:pt>
                <c:pt idx="1">
                  <c:v>13</c:v>
                </c:pt>
                <c:pt idx="2">
                  <c:v>12.8</c:v>
                </c:pt>
                <c:pt idx="3">
                  <c:v>12.7</c:v>
                </c:pt>
                <c:pt idx="4">
                  <c:v>12.6</c:v>
                </c:pt>
                <c:pt idx="5">
                  <c:v>12.5</c:v>
                </c:pt>
                <c:pt idx="6">
                  <c:v>12.4</c:v>
                </c:pt>
                <c:pt idx="7">
                  <c:v>12.4</c:v>
                </c:pt>
                <c:pt idx="8">
                  <c:v>12.4</c:v>
                </c:pt>
                <c:pt idx="9">
                  <c:v>12.2</c:v>
                </c:pt>
                <c:pt idx="10">
                  <c:v>12.2</c:v>
                </c:pt>
                <c:pt idx="11">
                  <c:v>12.2</c:v>
                </c:pt>
                <c:pt idx="12">
                  <c:v>12.3</c:v>
                </c:pt>
              </c:numCache>
            </c:numRef>
          </c:val>
          <c:smooth val="0"/>
        </c:ser>
        <c:ser>
          <c:idx val="185"/>
          <c:order val="185"/>
          <c:tx>
            <c:strRef>
              <c:f>'CCG Data - Co-amoxiclav etc'!$D$188</c:f>
              <c:strCache>
                <c:ptCount val="1"/>
                <c:pt idx="0">
                  <c:v>VALE OF YORK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etc'!$H$188:$U$188</c:f>
              <c:numCache>
                <c:formatCode>0.0</c:formatCode>
                <c:ptCount val="14"/>
                <c:pt idx="0">
                  <c:v>4.4000000000000004</c:v>
                </c:pt>
                <c:pt idx="1">
                  <c:v>4.4000000000000004</c:v>
                </c:pt>
                <c:pt idx="2">
                  <c:v>4.4000000000000004</c:v>
                </c:pt>
                <c:pt idx="3">
                  <c:v>4.4000000000000004</c:v>
                </c:pt>
                <c:pt idx="4">
                  <c:v>4.4000000000000004</c:v>
                </c:pt>
                <c:pt idx="5">
                  <c:v>4.4000000000000004</c:v>
                </c:pt>
                <c:pt idx="6">
                  <c:v>4.4000000000000004</c:v>
                </c:pt>
                <c:pt idx="7">
                  <c:v>4.4000000000000004</c:v>
                </c:pt>
                <c:pt idx="8">
                  <c:v>4.4000000000000004</c:v>
                </c:pt>
                <c:pt idx="9">
                  <c:v>4.4000000000000004</c:v>
                </c:pt>
                <c:pt idx="10">
                  <c:v>4.3</c:v>
                </c:pt>
                <c:pt idx="11">
                  <c:v>4.3</c:v>
                </c:pt>
                <c:pt idx="12">
                  <c:v>4.4000000000000004</c:v>
                </c:pt>
              </c:numCache>
            </c:numRef>
          </c:val>
          <c:smooth val="0"/>
        </c:ser>
        <c:ser>
          <c:idx val="186"/>
          <c:order val="186"/>
          <c:tx>
            <c:strRef>
              <c:f>'CCG Data - Co-amoxiclav etc'!$D$189</c:f>
              <c:strCache>
                <c:ptCount val="1"/>
                <c:pt idx="0">
                  <c:v>VALE ROYAL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etc'!$H$189:$U$189</c:f>
              <c:numCache>
                <c:formatCode>0.0</c:formatCode>
                <c:ptCount val="14"/>
                <c:pt idx="0">
                  <c:v>8.8000000000000007</c:v>
                </c:pt>
                <c:pt idx="1">
                  <c:v>8.6</c:v>
                </c:pt>
                <c:pt idx="2">
                  <c:v>8.4</c:v>
                </c:pt>
                <c:pt idx="3">
                  <c:v>8.1999999999999993</c:v>
                </c:pt>
                <c:pt idx="4">
                  <c:v>8.1</c:v>
                </c:pt>
                <c:pt idx="5">
                  <c:v>7.9</c:v>
                </c:pt>
                <c:pt idx="6">
                  <c:v>7.8</c:v>
                </c:pt>
                <c:pt idx="7">
                  <c:v>7.7</c:v>
                </c:pt>
                <c:pt idx="8">
                  <c:v>7.6</c:v>
                </c:pt>
                <c:pt idx="9">
                  <c:v>7.4</c:v>
                </c:pt>
                <c:pt idx="10">
                  <c:v>7.3</c:v>
                </c:pt>
                <c:pt idx="11">
                  <c:v>7.3</c:v>
                </c:pt>
                <c:pt idx="12">
                  <c:v>7.3</c:v>
                </c:pt>
              </c:numCache>
            </c:numRef>
          </c:val>
          <c:smooth val="0"/>
        </c:ser>
        <c:ser>
          <c:idx val="187"/>
          <c:order val="187"/>
          <c:tx>
            <c:strRef>
              <c:f>'CCG Data - Co-amoxiclav etc'!$D$190</c:f>
              <c:strCache>
                <c:ptCount val="1"/>
                <c:pt idx="0">
                  <c:v>WAKEFIELD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etc'!$H$190:$U$190</c:f>
              <c:numCache>
                <c:formatCode>0.0</c:formatCode>
                <c:ptCount val="14"/>
                <c:pt idx="0">
                  <c:v>7.2</c:v>
                </c:pt>
                <c:pt idx="1">
                  <c:v>7.1</c:v>
                </c:pt>
                <c:pt idx="2">
                  <c:v>6.9</c:v>
                </c:pt>
                <c:pt idx="3">
                  <c:v>6.8</c:v>
                </c:pt>
                <c:pt idx="4">
                  <c:v>6.6</c:v>
                </c:pt>
                <c:pt idx="5">
                  <c:v>6.5</c:v>
                </c:pt>
                <c:pt idx="6">
                  <c:v>6.3</c:v>
                </c:pt>
                <c:pt idx="7">
                  <c:v>6.2</c:v>
                </c:pt>
                <c:pt idx="8">
                  <c:v>6</c:v>
                </c:pt>
                <c:pt idx="9">
                  <c:v>5.9</c:v>
                </c:pt>
                <c:pt idx="10">
                  <c:v>5.7</c:v>
                </c:pt>
                <c:pt idx="11">
                  <c:v>5.7</c:v>
                </c:pt>
                <c:pt idx="12">
                  <c:v>5.6</c:v>
                </c:pt>
              </c:numCache>
            </c:numRef>
          </c:val>
          <c:smooth val="0"/>
        </c:ser>
        <c:ser>
          <c:idx val="188"/>
          <c:order val="188"/>
          <c:tx>
            <c:strRef>
              <c:f>'CCG Data - Co-amoxiclav etc'!$D$191</c:f>
              <c:strCache>
                <c:ptCount val="1"/>
                <c:pt idx="0">
                  <c:v>WALSALL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etc'!$H$191:$U$191</c:f>
              <c:numCache>
                <c:formatCode>0.0</c:formatCode>
                <c:ptCount val="14"/>
                <c:pt idx="0">
                  <c:v>6</c:v>
                </c:pt>
                <c:pt idx="1">
                  <c:v>5.9</c:v>
                </c:pt>
                <c:pt idx="2">
                  <c:v>5.8</c:v>
                </c:pt>
                <c:pt idx="3">
                  <c:v>5.7</c:v>
                </c:pt>
                <c:pt idx="4">
                  <c:v>5.6</c:v>
                </c:pt>
                <c:pt idx="5">
                  <c:v>5.6</c:v>
                </c:pt>
                <c:pt idx="6">
                  <c:v>5.6</c:v>
                </c:pt>
                <c:pt idx="7">
                  <c:v>5.5</c:v>
                </c:pt>
                <c:pt idx="8">
                  <c:v>5.4</c:v>
                </c:pt>
                <c:pt idx="9">
                  <c:v>5.4</c:v>
                </c:pt>
                <c:pt idx="10">
                  <c:v>5.5</c:v>
                </c:pt>
                <c:pt idx="11">
                  <c:v>5.5</c:v>
                </c:pt>
                <c:pt idx="12">
                  <c:v>5.5</c:v>
                </c:pt>
              </c:numCache>
            </c:numRef>
          </c:val>
          <c:smooth val="0"/>
        </c:ser>
        <c:ser>
          <c:idx val="189"/>
          <c:order val="189"/>
          <c:tx>
            <c:strRef>
              <c:f>'CCG Data - Co-amoxiclav etc'!$D$192</c:f>
              <c:strCache>
                <c:ptCount val="1"/>
                <c:pt idx="0">
                  <c:v>WALTHAM FOREST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etc'!$H$192:$U$192</c:f>
              <c:numCache>
                <c:formatCode>0.0</c:formatCode>
                <c:ptCount val="14"/>
                <c:pt idx="0">
                  <c:v>12.8</c:v>
                </c:pt>
                <c:pt idx="1">
                  <c:v>12.7</c:v>
                </c:pt>
                <c:pt idx="2">
                  <c:v>12.5</c:v>
                </c:pt>
                <c:pt idx="3">
                  <c:v>12.4</c:v>
                </c:pt>
                <c:pt idx="4">
                  <c:v>12.3</c:v>
                </c:pt>
                <c:pt idx="5">
                  <c:v>12.2</c:v>
                </c:pt>
                <c:pt idx="6">
                  <c:v>12.1</c:v>
                </c:pt>
                <c:pt idx="7">
                  <c:v>11.9</c:v>
                </c:pt>
                <c:pt idx="8">
                  <c:v>11.9</c:v>
                </c:pt>
                <c:pt idx="9">
                  <c:v>11.8</c:v>
                </c:pt>
                <c:pt idx="10">
                  <c:v>11.8</c:v>
                </c:pt>
                <c:pt idx="11">
                  <c:v>11.8</c:v>
                </c:pt>
                <c:pt idx="12">
                  <c:v>11.9</c:v>
                </c:pt>
              </c:numCache>
            </c:numRef>
          </c:val>
          <c:smooth val="0"/>
        </c:ser>
        <c:ser>
          <c:idx val="190"/>
          <c:order val="190"/>
          <c:tx>
            <c:strRef>
              <c:f>'CCG Data - Co-amoxiclav etc'!$D$193</c:f>
              <c:strCache>
                <c:ptCount val="1"/>
                <c:pt idx="0">
                  <c:v>WANDSWORTH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etc'!$H$193:$U$193</c:f>
              <c:numCache>
                <c:formatCode>0.0</c:formatCode>
                <c:ptCount val="14"/>
                <c:pt idx="0">
                  <c:v>12.6</c:v>
                </c:pt>
                <c:pt idx="1">
                  <c:v>12.2</c:v>
                </c:pt>
                <c:pt idx="2">
                  <c:v>11.8</c:v>
                </c:pt>
                <c:pt idx="3">
                  <c:v>11.5</c:v>
                </c:pt>
                <c:pt idx="4">
                  <c:v>11.1</c:v>
                </c:pt>
                <c:pt idx="5">
                  <c:v>11</c:v>
                </c:pt>
                <c:pt idx="6">
                  <c:v>10.9</c:v>
                </c:pt>
                <c:pt idx="7">
                  <c:v>10.9</c:v>
                </c:pt>
                <c:pt idx="8">
                  <c:v>10.8</c:v>
                </c:pt>
                <c:pt idx="9">
                  <c:v>10.7</c:v>
                </c:pt>
                <c:pt idx="10">
                  <c:v>10.6</c:v>
                </c:pt>
                <c:pt idx="11">
                  <c:v>10.6</c:v>
                </c:pt>
                <c:pt idx="12">
                  <c:v>10.7</c:v>
                </c:pt>
              </c:numCache>
            </c:numRef>
          </c:val>
          <c:smooth val="0"/>
        </c:ser>
        <c:ser>
          <c:idx val="191"/>
          <c:order val="191"/>
          <c:tx>
            <c:strRef>
              <c:f>'CCG Data - Co-amoxiclav etc'!$D$194</c:f>
              <c:strCache>
                <c:ptCount val="1"/>
                <c:pt idx="0">
                  <c:v>WARRINGTON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etc'!$H$194:$U$194</c:f>
              <c:numCache>
                <c:formatCode>0.0</c:formatCode>
                <c:ptCount val="14"/>
                <c:pt idx="0">
                  <c:v>10.6</c:v>
                </c:pt>
                <c:pt idx="1">
                  <c:v>10.4</c:v>
                </c:pt>
                <c:pt idx="2">
                  <c:v>10.3</c:v>
                </c:pt>
                <c:pt idx="3">
                  <c:v>10.1</c:v>
                </c:pt>
                <c:pt idx="4">
                  <c:v>9.9</c:v>
                </c:pt>
                <c:pt idx="5">
                  <c:v>9.6999999999999993</c:v>
                </c:pt>
                <c:pt idx="6">
                  <c:v>9.5</c:v>
                </c:pt>
                <c:pt idx="7">
                  <c:v>9.3000000000000007</c:v>
                </c:pt>
                <c:pt idx="8">
                  <c:v>9.1999999999999993</c:v>
                </c:pt>
                <c:pt idx="9">
                  <c:v>8.9</c:v>
                </c:pt>
                <c:pt idx="10">
                  <c:v>8.8000000000000007</c:v>
                </c:pt>
                <c:pt idx="11">
                  <c:v>8.6999999999999993</c:v>
                </c:pt>
                <c:pt idx="12">
                  <c:v>8.6</c:v>
                </c:pt>
              </c:numCache>
            </c:numRef>
          </c:val>
          <c:smooth val="0"/>
        </c:ser>
        <c:ser>
          <c:idx val="192"/>
          <c:order val="192"/>
          <c:tx>
            <c:strRef>
              <c:f>'CCG Data - Co-amoxiclav etc'!$D$195</c:f>
              <c:strCache>
                <c:ptCount val="1"/>
                <c:pt idx="0">
                  <c:v>WARWICKSHIRE NORTH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etc'!$H$195:$U$195</c:f>
              <c:numCache>
                <c:formatCode>0.0</c:formatCode>
                <c:ptCount val="14"/>
                <c:pt idx="0">
                  <c:v>10.5</c:v>
                </c:pt>
                <c:pt idx="1">
                  <c:v>10.5</c:v>
                </c:pt>
                <c:pt idx="2">
                  <c:v>10.5</c:v>
                </c:pt>
                <c:pt idx="3">
                  <c:v>10.3</c:v>
                </c:pt>
                <c:pt idx="4">
                  <c:v>10.199999999999999</c:v>
                </c:pt>
                <c:pt idx="5">
                  <c:v>10</c:v>
                </c:pt>
                <c:pt idx="6">
                  <c:v>9.8000000000000007</c:v>
                </c:pt>
                <c:pt idx="7">
                  <c:v>9.5</c:v>
                </c:pt>
                <c:pt idx="8">
                  <c:v>9.3000000000000007</c:v>
                </c:pt>
                <c:pt idx="9">
                  <c:v>9.1</c:v>
                </c:pt>
                <c:pt idx="10">
                  <c:v>9</c:v>
                </c:pt>
                <c:pt idx="11">
                  <c:v>9</c:v>
                </c:pt>
                <c:pt idx="12">
                  <c:v>9</c:v>
                </c:pt>
              </c:numCache>
            </c:numRef>
          </c:val>
          <c:smooth val="0"/>
        </c:ser>
        <c:ser>
          <c:idx val="193"/>
          <c:order val="193"/>
          <c:tx>
            <c:strRef>
              <c:f>'CCG Data - Co-amoxiclav etc'!$D$196</c:f>
              <c:strCache>
                <c:ptCount val="1"/>
                <c:pt idx="0">
                  <c:v>WEST CHESHIRE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etc'!$H$196:$U$196</c:f>
              <c:numCache>
                <c:formatCode>0.0</c:formatCode>
                <c:ptCount val="14"/>
                <c:pt idx="0">
                  <c:v>10.199999999999999</c:v>
                </c:pt>
                <c:pt idx="1">
                  <c:v>10.1</c:v>
                </c:pt>
                <c:pt idx="2">
                  <c:v>10</c:v>
                </c:pt>
                <c:pt idx="3">
                  <c:v>9.9</c:v>
                </c:pt>
                <c:pt idx="4">
                  <c:v>9.8000000000000007</c:v>
                </c:pt>
                <c:pt idx="5">
                  <c:v>9.6999999999999993</c:v>
                </c:pt>
                <c:pt idx="6">
                  <c:v>9.6999999999999993</c:v>
                </c:pt>
                <c:pt idx="7">
                  <c:v>9.6999999999999993</c:v>
                </c:pt>
                <c:pt idx="8">
                  <c:v>9.8000000000000007</c:v>
                </c:pt>
                <c:pt idx="9">
                  <c:v>9.8000000000000007</c:v>
                </c:pt>
                <c:pt idx="10">
                  <c:v>9.8000000000000007</c:v>
                </c:pt>
                <c:pt idx="11">
                  <c:v>9.9</c:v>
                </c:pt>
                <c:pt idx="12">
                  <c:v>10</c:v>
                </c:pt>
              </c:numCache>
            </c:numRef>
          </c:val>
          <c:smooth val="0"/>
        </c:ser>
        <c:ser>
          <c:idx val="194"/>
          <c:order val="194"/>
          <c:tx>
            <c:strRef>
              <c:f>'CCG Data - Co-amoxiclav etc'!$D$197</c:f>
              <c:strCache>
                <c:ptCount val="1"/>
                <c:pt idx="0">
                  <c:v>WEST ESSEX</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etc'!$H$197:$U$197</c:f>
              <c:numCache>
                <c:formatCode>0.0</c:formatCode>
                <c:ptCount val="14"/>
                <c:pt idx="0">
                  <c:v>10.3</c:v>
                </c:pt>
                <c:pt idx="1">
                  <c:v>10.3</c:v>
                </c:pt>
                <c:pt idx="2">
                  <c:v>10.3</c:v>
                </c:pt>
                <c:pt idx="3">
                  <c:v>10.3</c:v>
                </c:pt>
                <c:pt idx="4">
                  <c:v>10.199999999999999</c:v>
                </c:pt>
                <c:pt idx="5">
                  <c:v>10.3</c:v>
                </c:pt>
                <c:pt idx="6">
                  <c:v>10.3</c:v>
                </c:pt>
                <c:pt idx="7">
                  <c:v>10.3</c:v>
                </c:pt>
                <c:pt idx="8">
                  <c:v>10.199999999999999</c:v>
                </c:pt>
                <c:pt idx="9">
                  <c:v>10.1</c:v>
                </c:pt>
                <c:pt idx="10">
                  <c:v>10</c:v>
                </c:pt>
                <c:pt idx="11">
                  <c:v>10</c:v>
                </c:pt>
                <c:pt idx="12">
                  <c:v>10</c:v>
                </c:pt>
              </c:numCache>
            </c:numRef>
          </c:val>
          <c:smooth val="0"/>
        </c:ser>
        <c:ser>
          <c:idx val="195"/>
          <c:order val="195"/>
          <c:tx>
            <c:strRef>
              <c:f>'CCG Data - Co-amoxiclav etc'!$D$198</c:f>
              <c:strCache>
                <c:ptCount val="1"/>
                <c:pt idx="0">
                  <c:v>WEST HAMPSHIRE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etc'!$H$198:$U$198</c:f>
              <c:numCache>
                <c:formatCode>0.0</c:formatCode>
                <c:ptCount val="14"/>
                <c:pt idx="0">
                  <c:v>11.9</c:v>
                </c:pt>
                <c:pt idx="1">
                  <c:v>11.9</c:v>
                </c:pt>
                <c:pt idx="2">
                  <c:v>11.8</c:v>
                </c:pt>
                <c:pt idx="3">
                  <c:v>11.8</c:v>
                </c:pt>
                <c:pt idx="4">
                  <c:v>11.7</c:v>
                </c:pt>
                <c:pt idx="5">
                  <c:v>11.6</c:v>
                </c:pt>
                <c:pt idx="6">
                  <c:v>11.6</c:v>
                </c:pt>
                <c:pt idx="7">
                  <c:v>11.6</c:v>
                </c:pt>
                <c:pt idx="8">
                  <c:v>11.5</c:v>
                </c:pt>
                <c:pt idx="9">
                  <c:v>11.4</c:v>
                </c:pt>
                <c:pt idx="10">
                  <c:v>11.3</c:v>
                </c:pt>
                <c:pt idx="11">
                  <c:v>11.3</c:v>
                </c:pt>
                <c:pt idx="12">
                  <c:v>11.4</c:v>
                </c:pt>
              </c:numCache>
            </c:numRef>
          </c:val>
          <c:smooth val="0"/>
        </c:ser>
        <c:ser>
          <c:idx val="196"/>
          <c:order val="196"/>
          <c:tx>
            <c:strRef>
              <c:f>'CCG Data - Co-amoxiclav etc'!$D$199</c:f>
              <c:strCache>
                <c:ptCount val="1"/>
                <c:pt idx="0">
                  <c:v>WEST KENT</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etc'!$H$199:$U$199</c:f>
              <c:numCache>
                <c:formatCode>0.0</c:formatCode>
                <c:ptCount val="14"/>
                <c:pt idx="0">
                  <c:v>10.199999999999999</c:v>
                </c:pt>
                <c:pt idx="1">
                  <c:v>10.1</c:v>
                </c:pt>
                <c:pt idx="2">
                  <c:v>9.9</c:v>
                </c:pt>
                <c:pt idx="3">
                  <c:v>9.8000000000000007</c:v>
                </c:pt>
                <c:pt idx="4">
                  <c:v>9.6</c:v>
                </c:pt>
                <c:pt idx="5">
                  <c:v>9.6</c:v>
                </c:pt>
                <c:pt idx="6">
                  <c:v>9.6</c:v>
                </c:pt>
                <c:pt idx="7">
                  <c:v>9.6</c:v>
                </c:pt>
                <c:pt idx="8">
                  <c:v>9.5</c:v>
                </c:pt>
                <c:pt idx="9">
                  <c:v>9.4</c:v>
                </c:pt>
                <c:pt idx="10">
                  <c:v>9.4</c:v>
                </c:pt>
                <c:pt idx="11">
                  <c:v>9.4</c:v>
                </c:pt>
                <c:pt idx="12">
                  <c:v>9.5</c:v>
                </c:pt>
              </c:numCache>
            </c:numRef>
          </c:val>
          <c:smooth val="0"/>
        </c:ser>
        <c:ser>
          <c:idx val="197"/>
          <c:order val="197"/>
          <c:tx>
            <c:strRef>
              <c:f>'CCG Data - Co-amoxiclav etc'!$D$200</c:f>
              <c:strCache>
                <c:ptCount val="1"/>
                <c:pt idx="0">
                  <c:v>WEST LANCASHIRE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etc'!$H$200:$U$200</c:f>
              <c:numCache>
                <c:formatCode>0.0</c:formatCode>
                <c:ptCount val="14"/>
                <c:pt idx="0">
                  <c:v>10.9</c:v>
                </c:pt>
                <c:pt idx="1">
                  <c:v>10.8</c:v>
                </c:pt>
                <c:pt idx="2">
                  <c:v>10.6</c:v>
                </c:pt>
                <c:pt idx="3">
                  <c:v>10.5</c:v>
                </c:pt>
                <c:pt idx="4">
                  <c:v>10.3</c:v>
                </c:pt>
                <c:pt idx="5">
                  <c:v>10.1</c:v>
                </c:pt>
                <c:pt idx="6">
                  <c:v>10</c:v>
                </c:pt>
                <c:pt idx="7">
                  <c:v>9.9</c:v>
                </c:pt>
                <c:pt idx="8">
                  <c:v>9.8000000000000007</c:v>
                </c:pt>
                <c:pt idx="9">
                  <c:v>9.6</c:v>
                </c:pt>
                <c:pt idx="10">
                  <c:v>9.5</c:v>
                </c:pt>
                <c:pt idx="11">
                  <c:v>9.4</c:v>
                </c:pt>
                <c:pt idx="12">
                  <c:v>9.4</c:v>
                </c:pt>
              </c:numCache>
            </c:numRef>
          </c:val>
          <c:smooth val="0"/>
        </c:ser>
        <c:ser>
          <c:idx val="198"/>
          <c:order val="198"/>
          <c:tx>
            <c:strRef>
              <c:f>'CCG Data - Co-amoxiclav etc'!$D$201</c:f>
              <c:strCache>
                <c:ptCount val="1"/>
                <c:pt idx="0">
                  <c:v>WEST LEICESTERSHIRE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etc'!$H$201:$U$201</c:f>
              <c:numCache>
                <c:formatCode>0.0</c:formatCode>
                <c:ptCount val="14"/>
                <c:pt idx="0">
                  <c:v>11.7</c:v>
                </c:pt>
                <c:pt idx="1">
                  <c:v>11.6</c:v>
                </c:pt>
                <c:pt idx="2">
                  <c:v>11.4</c:v>
                </c:pt>
                <c:pt idx="3">
                  <c:v>11.3</c:v>
                </c:pt>
                <c:pt idx="4">
                  <c:v>11</c:v>
                </c:pt>
                <c:pt idx="5">
                  <c:v>10.9</c:v>
                </c:pt>
                <c:pt idx="6">
                  <c:v>10.9</c:v>
                </c:pt>
                <c:pt idx="7">
                  <c:v>10.8</c:v>
                </c:pt>
                <c:pt idx="8">
                  <c:v>10.7</c:v>
                </c:pt>
                <c:pt idx="9">
                  <c:v>10.5</c:v>
                </c:pt>
                <c:pt idx="10">
                  <c:v>10.4</c:v>
                </c:pt>
                <c:pt idx="11">
                  <c:v>10.199999999999999</c:v>
                </c:pt>
                <c:pt idx="12">
                  <c:v>10.199999999999999</c:v>
                </c:pt>
              </c:numCache>
            </c:numRef>
          </c:val>
          <c:smooth val="0"/>
        </c:ser>
        <c:ser>
          <c:idx val="199"/>
          <c:order val="199"/>
          <c:tx>
            <c:strRef>
              <c:f>'CCG Data - Co-amoxiclav etc'!$D$202</c:f>
              <c:strCache>
                <c:ptCount val="1"/>
                <c:pt idx="0">
                  <c:v>WEST LONDON (K&amp;C &amp; QPP)</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etc'!$H$202:$U$202</c:f>
              <c:numCache>
                <c:formatCode>0.0</c:formatCode>
                <c:ptCount val="14"/>
                <c:pt idx="0">
                  <c:v>10.1</c:v>
                </c:pt>
                <c:pt idx="1">
                  <c:v>10.1</c:v>
                </c:pt>
                <c:pt idx="2">
                  <c:v>10.1</c:v>
                </c:pt>
                <c:pt idx="3">
                  <c:v>10.1</c:v>
                </c:pt>
                <c:pt idx="4">
                  <c:v>10</c:v>
                </c:pt>
                <c:pt idx="5">
                  <c:v>10.199999999999999</c:v>
                </c:pt>
                <c:pt idx="6">
                  <c:v>10.199999999999999</c:v>
                </c:pt>
                <c:pt idx="7">
                  <c:v>10.199999999999999</c:v>
                </c:pt>
                <c:pt idx="8">
                  <c:v>10.1</c:v>
                </c:pt>
                <c:pt idx="9">
                  <c:v>10.199999999999999</c:v>
                </c:pt>
                <c:pt idx="10">
                  <c:v>10.199999999999999</c:v>
                </c:pt>
                <c:pt idx="11">
                  <c:v>10.3</c:v>
                </c:pt>
                <c:pt idx="12">
                  <c:v>10.5</c:v>
                </c:pt>
              </c:numCache>
            </c:numRef>
          </c:val>
          <c:smooth val="0"/>
        </c:ser>
        <c:ser>
          <c:idx val="200"/>
          <c:order val="200"/>
          <c:tx>
            <c:strRef>
              <c:f>'CCG Data - Co-amoxiclav etc'!$D$203</c:f>
              <c:strCache>
                <c:ptCount val="1"/>
                <c:pt idx="0">
                  <c:v>WEST NORFOLK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etc'!$H$203:$U$203</c:f>
              <c:numCache>
                <c:formatCode>0.0</c:formatCode>
                <c:ptCount val="14"/>
                <c:pt idx="0">
                  <c:v>15.4</c:v>
                </c:pt>
                <c:pt idx="1">
                  <c:v>15.2</c:v>
                </c:pt>
                <c:pt idx="2">
                  <c:v>15</c:v>
                </c:pt>
                <c:pt idx="3">
                  <c:v>14.8</c:v>
                </c:pt>
                <c:pt idx="4">
                  <c:v>14.6</c:v>
                </c:pt>
                <c:pt idx="5">
                  <c:v>14.4</c:v>
                </c:pt>
                <c:pt idx="6">
                  <c:v>14.3</c:v>
                </c:pt>
                <c:pt idx="7">
                  <c:v>14.1</c:v>
                </c:pt>
                <c:pt idx="8">
                  <c:v>13.9</c:v>
                </c:pt>
                <c:pt idx="9">
                  <c:v>13.8</c:v>
                </c:pt>
                <c:pt idx="10">
                  <c:v>13.7</c:v>
                </c:pt>
                <c:pt idx="11">
                  <c:v>13.7</c:v>
                </c:pt>
                <c:pt idx="12">
                  <c:v>13.8</c:v>
                </c:pt>
              </c:numCache>
            </c:numRef>
          </c:val>
          <c:smooth val="0"/>
        </c:ser>
        <c:ser>
          <c:idx val="201"/>
          <c:order val="201"/>
          <c:tx>
            <c:strRef>
              <c:f>'CCG Data - Co-amoxiclav etc'!$D$204</c:f>
              <c:strCache>
                <c:ptCount val="1"/>
                <c:pt idx="0">
                  <c:v>WEST SUFFOLK</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etc'!$H$204:$U$204</c:f>
              <c:numCache>
                <c:formatCode>0.0</c:formatCode>
                <c:ptCount val="14"/>
                <c:pt idx="0">
                  <c:v>12.9</c:v>
                </c:pt>
                <c:pt idx="1">
                  <c:v>12.7</c:v>
                </c:pt>
                <c:pt idx="2">
                  <c:v>12.7</c:v>
                </c:pt>
                <c:pt idx="3">
                  <c:v>12.5</c:v>
                </c:pt>
                <c:pt idx="4">
                  <c:v>12.4</c:v>
                </c:pt>
                <c:pt idx="5">
                  <c:v>12.4</c:v>
                </c:pt>
                <c:pt idx="6">
                  <c:v>12.4</c:v>
                </c:pt>
                <c:pt idx="7">
                  <c:v>12.3</c:v>
                </c:pt>
                <c:pt idx="8">
                  <c:v>12.2</c:v>
                </c:pt>
                <c:pt idx="9">
                  <c:v>12</c:v>
                </c:pt>
                <c:pt idx="10">
                  <c:v>11.8</c:v>
                </c:pt>
                <c:pt idx="11">
                  <c:v>11.7</c:v>
                </c:pt>
                <c:pt idx="12">
                  <c:v>11.7</c:v>
                </c:pt>
              </c:numCache>
            </c:numRef>
          </c:val>
          <c:smooth val="0"/>
        </c:ser>
        <c:ser>
          <c:idx val="202"/>
          <c:order val="202"/>
          <c:tx>
            <c:strRef>
              <c:f>'CCG Data - Co-amoxiclav etc'!$D$205</c:f>
              <c:strCache>
                <c:ptCount val="1"/>
                <c:pt idx="0">
                  <c:v>WIGAN BOROUGH</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etc'!$H$205:$U$205</c:f>
              <c:numCache>
                <c:formatCode>0.0</c:formatCode>
                <c:ptCount val="14"/>
                <c:pt idx="0">
                  <c:v>8.6</c:v>
                </c:pt>
                <c:pt idx="1">
                  <c:v>8.5</c:v>
                </c:pt>
                <c:pt idx="2">
                  <c:v>8.4</c:v>
                </c:pt>
                <c:pt idx="3">
                  <c:v>8.3000000000000007</c:v>
                </c:pt>
                <c:pt idx="4">
                  <c:v>8.1999999999999993</c:v>
                </c:pt>
                <c:pt idx="5">
                  <c:v>8.1999999999999993</c:v>
                </c:pt>
                <c:pt idx="6">
                  <c:v>8.1999999999999993</c:v>
                </c:pt>
                <c:pt idx="7">
                  <c:v>8.1999999999999993</c:v>
                </c:pt>
                <c:pt idx="8">
                  <c:v>8.1</c:v>
                </c:pt>
                <c:pt idx="9">
                  <c:v>8.1</c:v>
                </c:pt>
                <c:pt idx="10">
                  <c:v>8.1</c:v>
                </c:pt>
                <c:pt idx="11">
                  <c:v>8.1999999999999993</c:v>
                </c:pt>
                <c:pt idx="12">
                  <c:v>8.1999999999999993</c:v>
                </c:pt>
              </c:numCache>
            </c:numRef>
          </c:val>
          <c:smooth val="0"/>
        </c:ser>
        <c:ser>
          <c:idx val="203"/>
          <c:order val="203"/>
          <c:tx>
            <c:strRef>
              <c:f>'CCG Data - Co-amoxiclav etc'!$D$206</c:f>
              <c:strCache>
                <c:ptCount val="1"/>
                <c:pt idx="0">
                  <c:v>WILTSHIRE</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etc'!$H$206:$U$206</c:f>
              <c:numCache>
                <c:formatCode>0.0</c:formatCode>
                <c:ptCount val="14"/>
                <c:pt idx="0">
                  <c:v>13.6</c:v>
                </c:pt>
                <c:pt idx="1">
                  <c:v>13.4</c:v>
                </c:pt>
                <c:pt idx="2">
                  <c:v>13.2</c:v>
                </c:pt>
                <c:pt idx="3">
                  <c:v>13</c:v>
                </c:pt>
                <c:pt idx="4">
                  <c:v>12.8</c:v>
                </c:pt>
                <c:pt idx="5">
                  <c:v>12.6</c:v>
                </c:pt>
                <c:pt idx="6">
                  <c:v>12.4</c:v>
                </c:pt>
                <c:pt idx="7">
                  <c:v>12.1</c:v>
                </c:pt>
                <c:pt idx="8">
                  <c:v>11.9</c:v>
                </c:pt>
                <c:pt idx="9">
                  <c:v>11.7</c:v>
                </c:pt>
                <c:pt idx="10">
                  <c:v>11.5</c:v>
                </c:pt>
                <c:pt idx="11">
                  <c:v>11.5</c:v>
                </c:pt>
                <c:pt idx="12">
                  <c:v>11.5</c:v>
                </c:pt>
              </c:numCache>
            </c:numRef>
          </c:val>
          <c:smooth val="0"/>
        </c:ser>
        <c:ser>
          <c:idx val="204"/>
          <c:order val="204"/>
          <c:tx>
            <c:strRef>
              <c:f>'CCG Data - Co-amoxiclav etc'!$D$207</c:f>
              <c:strCache>
                <c:ptCount val="1"/>
                <c:pt idx="0">
                  <c:v>WINDSOR, ASCOT AND MAIDENHEAD</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etc'!$H$207:$U$207</c:f>
              <c:numCache>
                <c:formatCode>0.0</c:formatCode>
                <c:ptCount val="14"/>
                <c:pt idx="0">
                  <c:v>10.6</c:v>
                </c:pt>
                <c:pt idx="1">
                  <c:v>10.4</c:v>
                </c:pt>
                <c:pt idx="2">
                  <c:v>10.3</c:v>
                </c:pt>
                <c:pt idx="3">
                  <c:v>10.1</c:v>
                </c:pt>
                <c:pt idx="4">
                  <c:v>9.9</c:v>
                </c:pt>
                <c:pt idx="5">
                  <c:v>9.8000000000000007</c:v>
                </c:pt>
                <c:pt idx="6">
                  <c:v>9.8000000000000007</c:v>
                </c:pt>
                <c:pt idx="7">
                  <c:v>9.6999999999999993</c:v>
                </c:pt>
                <c:pt idx="8">
                  <c:v>9.6</c:v>
                </c:pt>
                <c:pt idx="9">
                  <c:v>9.5</c:v>
                </c:pt>
                <c:pt idx="10">
                  <c:v>9.4</c:v>
                </c:pt>
                <c:pt idx="11">
                  <c:v>9.5</c:v>
                </c:pt>
                <c:pt idx="12">
                  <c:v>9.5</c:v>
                </c:pt>
              </c:numCache>
            </c:numRef>
          </c:val>
          <c:smooth val="0"/>
        </c:ser>
        <c:ser>
          <c:idx val="205"/>
          <c:order val="205"/>
          <c:tx>
            <c:strRef>
              <c:f>'CCG Data - Co-amoxiclav etc'!$D$208</c:f>
              <c:strCache>
                <c:ptCount val="1"/>
                <c:pt idx="0">
                  <c:v>WIRRAL</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etc'!$H$208:$U$208</c:f>
              <c:numCache>
                <c:formatCode>0.0</c:formatCode>
                <c:ptCount val="14"/>
                <c:pt idx="0">
                  <c:v>15.6</c:v>
                </c:pt>
                <c:pt idx="1">
                  <c:v>15.4</c:v>
                </c:pt>
                <c:pt idx="2">
                  <c:v>15.3</c:v>
                </c:pt>
                <c:pt idx="3">
                  <c:v>15.1</c:v>
                </c:pt>
                <c:pt idx="4">
                  <c:v>14.9</c:v>
                </c:pt>
                <c:pt idx="5">
                  <c:v>14.7</c:v>
                </c:pt>
                <c:pt idx="6">
                  <c:v>14.6</c:v>
                </c:pt>
                <c:pt idx="7">
                  <c:v>14.3</c:v>
                </c:pt>
                <c:pt idx="8">
                  <c:v>14</c:v>
                </c:pt>
                <c:pt idx="9">
                  <c:v>13.7</c:v>
                </c:pt>
                <c:pt idx="10">
                  <c:v>13.5</c:v>
                </c:pt>
                <c:pt idx="11">
                  <c:v>13.3</c:v>
                </c:pt>
                <c:pt idx="12">
                  <c:v>13.2</c:v>
                </c:pt>
              </c:numCache>
            </c:numRef>
          </c:val>
          <c:smooth val="0"/>
        </c:ser>
        <c:ser>
          <c:idx val="206"/>
          <c:order val="206"/>
          <c:tx>
            <c:strRef>
              <c:f>'CCG Data - Co-amoxiclav etc'!$D$209</c:f>
              <c:strCache>
                <c:ptCount val="1"/>
                <c:pt idx="0">
                  <c:v>WOKINGHAM</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etc'!$H$209:$U$209</c:f>
              <c:numCache>
                <c:formatCode>0.0</c:formatCode>
                <c:ptCount val="14"/>
                <c:pt idx="0">
                  <c:v>9.6999999999999993</c:v>
                </c:pt>
                <c:pt idx="1">
                  <c:v>9.4</c:v>
                </c:pt>
                <c:pt idx="2">
                  <c:v>9.1999999999999993</c:v>
                </c:pt>
                <c:pt idx="3">
                  <c:v>9</c:v>
                </c:pt>
                <c:pt idx="4">
                  <c:v>8.9</c:v>
                </c:pt>
                <c:pt idx="5">
                  <c:v>8.6999999999999993</c:v>
                </c:pt>
                <c:pt idx="6">
                  <c:v>8.6</c:v>
                </c:pt>
                <c:pt idx="7">
                  <c:v>8.5</c:v>
                </c:pt>
                <c:pt idx="8">
                  <c:v>8.4</c:v>
                </c:pt>
                <c:pt idx="9">
                  <c:v>8.3000000000000007</c:v>
                </c:pt>
                <c:pt idx="10">
                  <c:v>8.1999999999999993</c:v>
                </c:pt>
                <c:pt idx="11">
                  <c:v>8.1999999999999993</c:v>
                </c:pt>
                <c:pt idx="12">
                  <c:v>8.3000000000000007</c:v>
                </c:pt>
              </c:numCache>
            </c:numRef>
          </c:val>
          <c:smooth val="0"/>
        </c:ser>
        <c:ser>
          <c:idx val="207"/>
          <c:order val="207"/>
          <c:tx>
            <c:strRef>
              <c:f>'CCG Data - Co-amoxiclav etc'!$D$210</c:f>
              <c:strCache>
                <c:ptCount val="1"/>
                <c:pt idx="0">
                  <c:v>WOLVERHAMPTON</c:v>
                </c:pt>
              </c:strCache>
            </c:strRef>
          </c:tx>
          <c:spPr>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symbol val="circle"/>
            <c:size val="8"/>
            <c:spPr>
              <a:solidFill>
                <a:srgbClr val="4F81BD"/>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rgbClr val="333399"/>
                    </a:solidFill>
                    <a:prstDash val="solid"/>
                    <a:round/>
                    <a:headEnd type="none" w="med" len="med"/>
                    <a:tailEnd type="none" w="med" len="med"/>
                  </a14:hiddenLine>
                </a:ext>
              </a:extLst>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etc'!$H$210:$U$210</c:f>
              <c:numCache>
                <c:formatCode>0.0</c:formatCode>
                <c:ptCount val="14"/>
                <c:pt idx="0">
                  <c:v>5.8</c:v>
                </c:pt>
                <c:pt idx="1">
                  <c:v>5.8</c:v>
                </c:pt>
                <c:pt idx="2">
                  <c:v>5.8</c:v>
                </c:pt>
                <c:pt idx="3">
                  <c:v>5.8</c:v>
                </c:pt>
                <c:pt idx="4">
                  <c:v>5.8</c:v>
                </c:pt>
                <c:pt idx="5">
                  <c:v>5.7</c:v>
                </c:pt>
                <c:pt idx="6">
                  <c:v>5.7</c:v>
                </c:pt>
                <c:pt idx="7">
                  <c:v>5.6</c:v>
                </c:pt>
                <c:pt idx="8">
                  <c:v>5.7</c:v>
                </c:pt>
                <c:pt idx="9">
                  <c:v>5.6</c:v>
                </c:pt>
                <c:pt idx="10">
                  <c:v>5.6</c:v>
                </c:pt>
                <c:pt idx="11">
                  <c:v>5.7</c:v>
                </c:pt>
                <c:pt idx="12">
                  <c:v>5.7</c:v>
                </c:pt>
              </c:numCache>
            </c:numRef>
          </c:val>
          <c:smooth val="0"/>
        </c:ser>
        <c:ser>
          <c:idx val="209"/>
          <c:order val="208"/>
          <c:tx>
            <c:strRef>
              <c:f>'CCG Data - Co-amoxiclav etc'!$D$211</c:f>
              <c:strCache>
                <c:ptCount val="1"/>
                <c:pt idx="0">
                  <c:v>WYRE FOREST</c:v>
                </c:pt>
              </c:strCache>
            </c:strRef>
          </c:tx>
          <c:spPr>
            <a:ln w="28575">
              <a:noFill/>
            </a:ln>
          </c:spPr>
          <c:marker>
            <c:symbol val="circle"/>
            <c:size val="8"/>
            <c:spPr>
              <a:solidFill>
                <a:srgbClr val="4F81BD"/>
              </a:solidFill>
              <a:ln>
                <a:noFill/>
              </a:ln>
            </c:spPr>
          </c:marker>
          <c:cat>
            <c:numRef>
              <c:f>'CCG Data - Co-amoxiclav etc'!$H$2:$U$2</c:f>
              <c:numCache>
                <c:formatCode>mmm\-yy</c:formatCode>
                <c:ptCount val="14"/>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'CCG Data - Co-amoxiclav etc'!$H$211:$Q$211</c:f>
              <c:numCache>
                <c:formatCode>0.0</c:formatCode>
                <c:ptCount val="10"/>
                <c:pt idx="0">
                  <c:v>9.1999999999999993</c:v>
                </c:pt>
                <c:pt idx="1">
                  <c:v>9.3000000000000007</c:v>
                </c:pt>
                <c:pt idx="2">
                  <c:v>9.1999999999999993</c:v>
                </c:pt>
                <c:pt idx="3">
                  <c:v>9.1999999999999993</c:v>
                </c:pt>
                <c:pt idx="4">
                  <c:v>9.1</c:v>
                </c:pt>
                <c:pt idx="5">
                  <c:v>9.1</c:v>
                </c:pt>
                <c:pt idx="6">
                  <c:v>9.1</c:v>
                </c:pt>
                <c:pt idx="7">
                  <c:v>9.1</c:v>
                </c:pt>
                <c:pt idx="8">
                  <c:v>9</c:v>
                </c:pt>
                <c:pt idx="9">
                  <c:v>8.9</c:v>
                </c:pt>
              </c:numCache>
            </c:numRef>
          </c:val>
          <c:smooth val="0"/>
        </c:ser>
        <c:ser>
          <c:idx val="208"/>
          <c:order val="209"/>
          <c:tx>
            <c:strRef>
              <c:f>'CCG chart - Co-amoxiclav etc'!$G$34:$G$35</c:f>
              <c:strCache>
                <c:ptCount val="1"/>
                <c:pt idx="0">
                  <c:v>Selected CCG:</c:v>
                </c:pt>
              </c:strCache>
            </c:strRef>
          </c:tx>
          <c:spPr>
            <a:ln w="28575">
              <a:solidFill>
                <a:srgbClr val="CC66FF"/>
              </a:solidFill>
            </a:ln>
          </c:spPr>
          <c:marker>
            <c:symbol val="circle"/>
            <c:size val="7"/>
            <c:spPr>
              <a:solidFill>
                <a:srgbClr val="CC66FF"/>
              </a:solidFill>
              <a:ln>
                <a:solidFill>
                  <a:srgbClr val="CC66FF"/>
                </a:solidFill>
              </a:ln>
            </c:spPr>
          </c:marker>
          <c:val>
            <c:numRef>
              <c:f>'CCGChart Data (Co-amoxiclavetc)'!$A$8:$M$8</c:f>
              <c:numCache>
                <c:formatCode>General</c:formatCode>
                <c:ptCount val="13"/>
                <c:pt idx="0">
                  <c:v>#N/A</c:v>
                </c:pt>
                <c:pt idx="1">
                  <c:v>#N/A</c:v>
                </c:pt>
                <c:pt idx="2">
                  <c:v>#N/A</c:v>
                </c:pt>
                <c:pt idx="3">
                  <c:v>#N/A</c:v>
                </c:pt>
                <c:pt idx="4">
                  <c:v>#N/A</c:v>
                </c:pt>
                <c:pt idx="5">
                  <c:v>#N/A</c:v>
                </c:pt>
                <c:pt idx="6">
                  <c:v>#N/A</c:v>
                </c:pt>
                <c:pt idx="7">
                  <c:v>#N/A</c:v>
                </c:pt>
                <c:pt idx="8">
                  <c:v>#N/A</c:v>
                </c:pt>
                <c:pt idx="9">
                  <c:v>#N/A</c:v>
                </c:pt>
                <c:pt idx="10">
                  <c:v>#N/A</c:v>
                </c:pt>
                <c:pt idx="11">
                  <c:v>#N/A</c:v>
                </c:pt>
                <c:pt idx="12">
                  <c:v>#N/A</c:v>
                </c:pt>
              </c:numCache>
            </c:numRef>
          </c:val>
          <c:smooth val="0"/>
        </c:ser>
        <c:ser>
          <c:idx val="210"/>
          <c:order val="210"/>
          <c:tx>
            <c:strRef>
              <c:f>'CCG Data - Co-amoxiclav etc'!$F$2</c:f>
              <c:strCache>
                <c:ptCount val="1"/>
                <c:pt idx="0">
                  <c:v>Target</c:v>
                </c:pt>
              </c:strCache>
            </c:strRef>
          </c:tx>
          <c:spPr>
            <a:ln w="28575">
              <a:solidFill>
                <a:srgbClr val="92D050"/>
              </a:solidFill>
            </a:ln>
          </c:spPr>
          <c:marker>
            <c:symbol val="circle"/>
            <c:size val="7"/>
            <c:spPr>
              <a:solidFill>
                <a:srgbClr val="92D050"/>
              </a:solidFill>
              <a:ln>
                <a:solidFill>
                  <a:srgbClr val="92D050"/>
                </a:solidFill>
              </a:ln>
            </c:spPr>
          </c:marker>
          <c:val>
            <c:numRef>
              <c:f>'CCG Data - Co-amoxiclav etc'!$H$219:$T$219</c:f>
              <c:numCache>
                <c:formatCode>0.0</c:formatCode>
                <c:ptCount val="13"/>
                <c:pt idx="0">
                  <c:v>#N/A</c:v>
                </c:pt>
                <c:pt idx="1">
                  <c:v>#N/A</c:v>
                </c:pt>
                <c:pt idx="2">
                  <c:v>#N/A</c:v>
                </c:pt>
                <c:pt idx="3">
                  <c:v>#N/A</c:v>
                </c:pt>
                <c:pt idx="4">
                  <c:v>#N/A</c:v>
                </c:pt>
                <c:pt idx="5">
                  <c:v>#N/A</c:v>
                </c:pt>
                <c:pt idx="6">
                  <c:v>#N/A</c:v>
                </c:pt>
                <c:pt idx="7">
                  <c:v>#N/A</c:v>
                </c:pt>
                <c:pt idx="8">
                  <c:v>#N/A</c:v>
                </c:pt>
                <c:pt idx="9">
                  <c:v>#N/A</c:v>
                </c:pt>
                <c:pt idx="10">
                  <c:v>#N/A</c:v>
                </c:pt>
                <c:pt idx="11">
                  <c:v>#N/A</c:v>
                </c:pt>
                <c:pt idx="12">
                  <c:v>#N/A</c:v>
                </c:pt>
              </c:numCache>
            </c:numRef>
          </c:val>
          <c:smooth val="0"/>
        </c:ser>
        <c:ser>
          <c:idx val="211"/>
          <c:order val="211"/>
          <c:tx>
            <c:strRef>
              <c:f>'CCG Data - Co-amoxiclav etc'!$D$213</c:f>
              <c:strCache>
                <c:ptCount val="1"/>
                <c:pt idx="0">
                  <c:v>England CCGs median</c:v>
                </c:pt>
              </c:strCache>
            </c:strRef>
          </c:tx>
          <c:spPr>
            <a:ln w="28575">
              <a:solidFill>
                <a:srgbClr val="0070C0"/>
              </a:solidFill>
            </a:ln>
          </c:spPr>
          <c:marker>
            <c:symbol val="circle"/>
            <c:size val="7"/>
            <c:spPr>
              <a:solidFill>
                <a:srgbClr val="0070C0"/>
              </a:solidFill>
              <a:ln>
                <a:solidFill>
                  <a:srgbClr val="0070C0"/>
                </a:solidFill>
              </a:ln>
            </c:spPr>
          </c:marker>
          <c:val>
            <c:numRef>
              <c:f>'CCG Data - Co-amoxiclav etc'!$H$213:$U$213</c:f>
              <c:numCache>
                <c:formatCode>0.0</c:formatCode>
                <c:ptCount val="14"/>
                <c:pt idx="0">
                  <c:v>9.8000000000000007</c:v>
                </c:pt>
                <c:pt idx="1">
                  <c:v>9.6999999999999993</c:v>
                </c:pt>
                <c:pt idx="2">
                  <c:v>9.5</c:v>
                </c:pt>
                <c:pt idx="3">
                  <c:v>9.4</c:v>
                </c:pt>
                <c:pt idx="4">
                  <c:v>9.3000000000000007</c:v>
                </c:pt>
                <c:pt idx="5">
                  <c:v>9.1999999999999993</c:v>
                </c:pt>
                <c:pt idx="6">
                  <c:v>9.1</c:v>
                </c:pt>
                <c:pt idx="7">
                  <c:v>9.1</c:v>
                </c:pt>
                <c:pt idx="8">
                  <c:v>9</c:v>
                </c:pt>
                <c:pt idx="9">
                  <c:v>8.9</c:v>
                </c:pt>
                <c:pt idx="10">
                  <c:v>8.8000000000000007</c:v>
                </c:pt>
                <c:pt idx="11">
                  <c:v>8.8000000000000007</c:v>
                </c:pt>
                <c:pt idx="12">
                  <c:v>8.8000000000000007</c:v>
                </c:pt>
              </c:numCache>
            </c:numRef>
          </c:val>
          <c:smooth val="0"/>
        </c:ser>
        <c:dLbls>
          <c:showLegendKey val="0"/>
          <c:showVal val="0"/>
          <c:showCatName val="0"/>
          <c:showSerName val="0"/>
          <c:showPercent val="0"/>
          <c:showBubbleSize val="0"/>
        </c:dLbls>
        <c:marker val="1"/>
        <c:smooth val="0"/>
        <c:axId val="83376768"/>
        <c:axId val="83383424"/>
      </c:lineChart>
      <c:catAx>
        <c:axId val="8337676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sz="1200"/>
                  <a:t>12</a:t>
                </a:r>
                <a:r>
                  <a:rPr lang="en-GB" sz="1200" baseline="0"/>
                  <a:t> Months</a:t>
                </a:r>
                <a:r>
                  <a:rPr lang="en-GB" sz="1200"/>
                  <a:t> to</a:t>
                </a:r>
              </a:p>
            </c:rich>
          </c:tx>
          <c:layout>
            <c:manualLayout>
              <c:xMode val="edge"/>
              <c:yMode val="edge"/>
              <c:x val="5.1290088976815766E-3"/>
              <c:y val="0.94381159968074346"/>
            </c:manualLayout>
          </c:layout>
          <c:overlay val="0"/>
          <c:spPr>
            <a:noFill/>
            <a:ln w="25400">
              <a:noFill/>
            </a:ln>
          </c:spPr>
        </c:title>
        <c:numFmt formatCode="mmm\-yy"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3383424"/>
        <c:crosses val="autoZero"/>
        <c:auto val="0"/>
        <c:lblAlgn val="ctr"/>
        <c:lblOffset val="100"/>
        <c:tickLblSkip val="1"/>
        <c:tickMarkSkip val="1"/>
        <c:noMultiLvlLbl val="0"/>
      </c:catAx>
      <c:valAx>
        <c:axId val="83383424"/>
        <c:scaling>
          <c:orientation val="minMax"/>
          <c:max val="19"/>
          <c:min val="4"/>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sz="1200"/>
                  <a:t>% Items </a:t>
                </a:r>
              </a:p>
            </c:rich>
          </c:tx>
          <c:layout>
            <c:manualLayout>
              <c:xMode val="edge"/>
              <c:yMode val="edge"/>
              <c:x val="2.1493408797243149E-2"/>
              <c:y val="0.4124897807803657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3376768"/>
        <c:crosses val="autoZero"/>
        <c:crossBetween val="between"/>
        <c:majorUnit val="1"/>
        <c:minorUnit val="2.0000000000000004E-2"/>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latin typeface="Arial" pitchFamily="34" charset="0"/>
                <a:cs typeface="Arial" pitchFamily="34" charset="0"/>
              </a:defRPr>
            </a:pPr>
            <a:r>
              <a:rPr lang="en-GB" sz="1000" baseline="0">
                <a:latin typeface="Arial" pitchFamily="34" charset="0"/>
                <a:cs typeface="Arial" pitchFamily="34" charset="0"/>
              </a:rPr>
              <a:t>Antibacterial items/STAR PU13</a:t>
            </a:r>
          </a:p>
        </c:rich>
      </c:tx>
      <c:layout/>
      <c:overlay val="0"/>
    </c:title>
    <c:autoTitleDeleted val="0"/>
    <c:plotArea>
      <c:layout>
        <c:manualLayout>
          <c:layoutTarget val="inner"/>
          <c:xMode val="edge"/>
          <c:yMode val="edge"/>
          <c:x val="8.8858979463843871E-2"/>
          <c:y val="0.25161337555651997"/>
          <c:w val="0.88892627567019511"/>
          <c:h val="0.52912030686781464"/>
        </c:manualLayout>
      </c:layout>
      <c:barChart>
        <c:barDir val="col"/>
        <c:grouping val="stacked"/>
        <c:varyColors val="0"/>
        <c:ser>
          <c:idx val="0"/>
          <c:order val="0"/>
          <c:tx>
            <c:strRef>
              <c:f>'National Dashboard Charts data'!$A$5</c:f>
              <c:strCache>
                <c:ptCount val="1"/>
                <c:pt idx="0">
                  <c:v>No of CCGs meeting target</c:v>
                </c:pt>
              </c:strCache>
            </c:strRef>
          </c:tx>
          <c:spPr>
            <a:solidFill>
              <a:srgbClr val="92D050"/>
            </a:solidFill>
            <a:ln>
              <a:solidFill>
                <a:schemeClr val="tx1"/>
              </a:solidFill>
            </a:ln>
          </c:spPr>
          <c:invertIfNegative val="0"/>
          <c:dLbls>
            <c:spPr>
              <a:solidFill>
                <a:srgbClr val="92D050"/>
              </a:solidFill>
            </c:spPr>
            <c:txPr>
              <a:bodyPr/>
              <a:lstStyle/>
              <a:p>
                <a:pPr>
                  <a:defRPr b="1"/>
                </a:pPr>
                <a:endParaRPr lang="en-US"/>
              </a:p>
            </c:txPr>
            <c:showLegendKey val="0"/>
            <c:showVal val="1"/>
            <c:showCatName val="0"/>
            <c:showSerName val="0"/>
            <c:showPercent val="0"/>
            <c:showBubbleSize val="0"/>
            <c:showLeaderLines val="0"/>
          </c:dLbls>
          <c:cat>
            <c:numRef>
              <c:f>'National Dashboard Charts data'!$B$4:$N$4</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'National Dashboard Charts data'!$B$5:$N$5</c:f>
              <c:numCache>
                <c:formatCode>General</c:formatCode>
                <c:ptCount val="13"/>
                <c:pt idx="0">
                  <c:v>185</c:v>
                </c:pt>
                <c:pt idx="1">
                  <c:v>184</c:v>
                </c:pt>
                <c:pt idx="2">
                  <c:v>182</c:v>
                </c:pt>
                <c:pt idx="3">
                  <c:v>184</c:v>
                </c:pt>
                <c:pt idx="4">
                  <c:v>187</c:v>
                </c:pt>
                <c:pt idx="5">
                  <c:v>183</c:v>
                </c:pt>
                <c:pt idx="6">
                  <c:v>185</c:v>
                </c:pt>
                <c:pt idx="7">
                  <c:v>185</c:v>
                </c:pt>
                <c:pt idx="8">
                  <c:v>181</c:v>
                </c:pt>
                <c:pt idx="9">
                  <c:v>179</c:v>
                </c:pt>
                <c:pt idx="10">
                  <c:v>173</c:v>
                </c:pt>
                <c:pt idx="11">
                  <c:v>177</c:v>
                </c:pt>
                <c:pt idx="12">
                  <c:v>183</c:v>
                </c:pt>
              </c:numCache>
            </c:numRef>
          </c:val>
        </c:ser>
        <c:ser>
          <c:idx val="1"/>
          <c:order val="1"/>
          <c:tx>
            <c:strRef>
              <c:f>'National Dashboard Charts data'!$A$6</c:f>
              <c:strCache>
                <c:ptCount val="1"/>
                <c:pt idx="0">
                  <c:v>No of CCGs not meeting target</c:v>
                </c:pt>
              </c:strCache>
            </c:strRef>
          </c:tx>
          <c:spPr>
            <a:solidFill>
              <a:srgbClr val="FF0000"/>
            </a:solidFill>
            <a:ln>
              <a:solidFill>
                <a:schemeClr val="tx1"/>
              </a:solidFill>
            </a:ln>
          </c:spPr>
          <c:invertIfNegative val="0"/>
          <c:dLbls>
            <c:txPr>
              <a:bodyPr/>
              <a:lstStyle/>
              <a:p>
                <a:pPr>
                  <a:defRPr b="1"/>
                </a:pPr>
                <a:endParaRPr lang="en-US"/>
              </a:p>
            </c:txPr>
            <c:showLegendKey val="0"/>
            <c:showVal val="1"/>
            <c:showCatName val="0"/>
            <c:showSerName val="0"/>
            <c:showPercent val="0"/>
            <c:showBubbleSize val="0"/>
            <c:showLeaderLines val="0"/>
          </c:dLbls>
          <c:cat>
            <c:numRef>
              <c:f>'National Dashboard Charts data'!$B$4:$N$4</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'National Dashboard Charts data'!$B$6:$N$6</c:f>
              <c:numCache>
                <c:formatCode>General</c:formatCode>
                <c:ptCount val="13"/>
                <c:pt idx="0">
                  <c:v>24</c:v>
                </c:pt>
                <c:pt idx="1">
                  <c:v>25</c:v>
                </c:pt>
                <c:pt idx="2">
                  <c:v>27</c:v>
                </c:pt>
                <c:pt idx="3">
                  <c:v>25</c:v>
                </c:pt>
                <c:pt idx="4">
                  <c:v>22</c:v>
                </c:pt>
                <c:pt idx="5">
                  <c:v>26</c:v>
                </c:pt>
                <c:pt idx="6">
                  <c:v>24</c:v>
                </c:pt>
                <c:pt idx="7">
                  <c:v>24</c:v>
                </c:pt>
                <c:pt idx="8">
                  <c:v>28</c:v>
                </c:pt>
                <c:pt idx="9">
                  <c:v>30</c:v>
                </c:pt>
                <c:pt idx="10">
                  <c:v>36</c:v>
                </c:pt>
                <c:pt idx="11">
                  <c:v>32</c:v>
                </c:pt>
                <c:pt idx="12">
                  <c:v>26</c:v>
                </c:pt>
              </c:numCache>
            </c:numRef>
          </c:val>
        </c:ser>
        <c:dLbls>
          <c:showLegendKey val="0"/>
          <c:showVal val="1"/>
          <c:showCatName val="0"/>
          <c:showSerName val="0"/>
          <c:showPercent val="0"/>
          <c:showBubbleSize val="0"/>
        </c:dLbls>
        <c:gapWidth val="40"/>
        <c:overlap val="100"/>
        <c:axId val="54780288"/>
        <c:axId val="54786688"/>
      </c:barChart>
      <c:dateAx>
        <c:axId val="54780288"/>
        <c:scaling>
          <c:orientation val="minMax"/>
        </c:scaling>
        <c:delete val="0"/>
        <c:axPos val="b"/>
        <c:title>
          <c:tx>
            <c:rich>
              <a:bodyPr/>
              <a:lstStyle/>
              <a:p>
                <a:pPr>
                  <a:defRPr sz="800">
                    <a:latin typeface="Arial" pitchFamily="34" charset="0"/>
                    <a:cs typeface="Arial" pitchFamily="34" charset="0"/>
                  </a:defRPr>
                </a:pPr>
                <a:r>
                  <a:rPr lang="en-GB" sz="800">
                    <a:latin typeface="Arial" pitchFamily="34" charset="0"/>
                    <a:cs typeface="Arial" pitchFamily="34" charset="0"/>
                  </a:rPr>
                  <a:t>12 mths to</a:t>
                </a:r>
              </a:p>
            </c:rich>
          </c:tx>
          <c:layout>
            <c:manualLayout>
              <c:xMode val="edge"/>
              <c:yMode val="edge"/>
              <c:x val="4.4900181534378945E-3"/>
              <c:y val="0.81133880517110846"/>
            </c:manualLayout>
          </c:layout>
          <c:overlay val="0"/>
        </c:title>
        <c:numFmt formatCode="mmm\-yy" sourceLinked="1"/>
        <c:majorTickMark val="none"/>
        <c:minorTickMark val="none"/>
        <c:tickLblPos val="nextTo"/>
        <c:txPr>
          <a:bodyPr rot="5400000" vert="horz"/>
          <a:lstStyle/>
          <a:p>
            <a:pPr>
              <a:defRPr sz="800" b="1">
                <a:latin typeface="Arial" pitchFamily="34" charset="0"/>
                <a:cs typeface="Arial" pitchFamily="34" charset="0"/>
              </a:defRPr>
            </a:pPr>
            <a:endParaRPr lang="en-US"/>
          </a:p>
        </c:txPr>
        <c:crossAx val="54786688"/>
        <c:crosses val="autoZero"/>
        <c:auto val="1"/>
        <c:lblOffset val="100"/>
        <c:baseTimeUnit val="months"/>
      </c:dateAx>
      <c:valAx>
        <c:axId val="54786688"/>
        <c:scaling>
          <c:orientation val="minMax"/>
        </c:scaling>
        <c:delete val="1"/>
        <c:axPos val="l"/>
        <c:numFmt formatCode="General" sourceLinked="1"/>
        <c:majorTickMark val="out"/>
        <c:minorTickMark val="none"/>
        <c:tickLblPos val="nextTo"/>
        <c:crossAx val="54780288"/>
        <c:crosses val="autoZero"/>
        <c:crossBetween val="between"/>
      </c:valAx>
    </c:plotArea>
    <c:legend>
      <c:legendPos val="t"/>
      <c:layout/>
      <c:overlay val="0"/>
      <c:txPr>
        <a:bodyPr/>
        <a:lstStyle/>
        <a:p>
          <a:pPr>
            <a:defRPr sz="800">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latin typeface="Arial" pitchFamily="34" charset="0"/>
                <a:cs typeface="Arial" pitchFamily="34" charset="0"/>
              </a:defRPr>
            </a:pPr>
            <a:r>
              <a:rPr lang="en-US" sz="1000" baseline="0">
                <a:latin typeface="Arial" pitchFamily="34" charset="0"/>
                <a:cs typeface="Arial" pitchFamily="34" charset="0"/>
              </a:rPr>
              <a:t>Co-amoxiclav, Cephalosporins &amp; Quinolones - CCGs median</a:t>
            </a:r>
          </a:p>
        </c:rich>
      </c:tx>
      <c:layout/>
      <c:overlay val="0"/>
    </c:title>
    <c:autoTitleDeleted val="0"/>
    <c:plotArea>
      <c:layout>
        <c:manualLayout>
          <c:layoutTarget val="inner"/>
          <c:xMode val="edge"/>
          <c:yMode val="edge"/>
          <c:x val="9.2343940891567916E-2"/>
          <c:y val="0.1908447667983747"/>
          <c:w val="0.88692578666338617"/>
          <c:h val="0.54570804115860772"/>
        </c:manualLayout>
      </c:layout>
      <c:barChart>
        <c:barDir val="col"/>
        <c:grouping val="stacked"/>
        <c:varyColors val="0"/>
        <c:ser>
          <c:idx val="0"/>
          <c:order val="0"/>
          <c:tx>
            <c:strRef>
              <c:f>'National Dashboard Charts data'!$A$32</c:f>
              <c:strCache>
                <c:ptCount val="1"/>
                <c:pt idx="0">
                  <c:v>CCGs median</c:v>
                </c:pt>
              </c:strCache>
            </c:strRef>
          </c:tx>
          <c:spPr>
            <a:ln>
              <a:solidFill>
                <a:schemeClr val="tx1"/>
              </a:solidFill>
            </a:ln>
          </c:spPr>
          <c:invertIfNegative val="0"/>
          <c:dLbls>
            <c:txPr>
              <a:bodyPr/>
              <a:lstStyle/>
              <a:p>
                <a:pPr>
                  <a:defRPr b="1"/>
                </a:pPr>
                <a:endParaRPr lang="en-US"/>
              </a:p>
            </c:txPr>
            <c:showLegendKey val="0"/>
            <c:showVal val="1"/>
            <c:showCatName val="0"/>
            <c:showSerName val="0"/>
            <c:showPercent val="0"/>
            <c:showBubbleSize val="0"/>
            <c:showLeaderLines val="0"/>
          </c:dLbls>
          <c:cat>
            <c:numRef>
              <c:f>'National Dashboard Charts data'!$B$31:$N$31</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'National Dashboard Charts data'!$B$32:$N$32</c:f>
              <c:numCache>
                <c:formatCode>0.0</c:formatCode>
                <c:ptCount val="13"/>
                <c:pt idx="0">
                  <c:v>9.8000000000000007</c:v>
                </c:pt>
                <c:pt idx="1">
                  <c:v>9.6999999999999993</c:v>
                </c:pt>
                <c:pt idx="2">
                  <c:v>9.5</c:v>
                </c:pt>
                <c:pt idx="3">
                  <c:v>9.4</c:v>
                </c:pt>
                <c:pt idx="4">
                  <c:v>9.3000000000000007</c:v>
                </c:pt>
                <c:pt idx="5">
                  <c:v>9.1999999999999993</c:v>
                </c:pt>
                <c:pt idx="6">
                  <c:v>9.1</c:v>
                </c:pt>
                <c:pt idx="7">
                  <c:v>9.1</c:v>
                </c:pt>
                <c:pt idx="8">
                  <c:v>9</c:v>
                </c:pt>
                <c:pt idx="9">
                  <c:v>8.9</c:v>
                </c:pt>
                <c:pt idx="10">
                  <c:v>8.8000000000000007</c:v>
                </c:pt>
                <c:pt idx="11">
                  <c:v>8.8000000000000007</c:v>
                </c:pt>
                <c:pt idx="12">
                  <c:v>8.8000000000000007</c:v>
                </c:pt>
              </c:numCache>
            </c:numRef>
          </c:val>
        </c:ser>
        <c:dLbls>
          <c:showLegendKey val="0"/>
          <c:showVal val="1"/>
          <c:showCatName val="0"/>
          <c:showSerName val="0"/>
          <c:showPercent val="0"/>
          <c:showBubbleSize val="0"/>
        </c:dLbls>
        <c:gapWidth val="40"/>
        <c:overlap val="100"/>
        <c:axId val="83938304"/>
        <c:axId val="84503168"/>
      </c:barChart>
      <c:dateAx>
        <c:axId val="83938304"/>
        <c:scaling>
          <c:orientation val="minMax"/>
        </c:scaling>
        <c:delete val="0"/>
        <c:axPos val="b"/>
        <c:title>
          <c:tx>
            <c:rich>
              <a:bodyPr/>
              <a:lstStyle/>
              <a:p>
                <a:pPr>
                  <a:defRPr sz="800">
                    <a:latin typeface="Arial" pitchFamily="34" charset="0"/>
                    <a:cs typeface="Arial" pitchFamily="34" charset="0"/>
                  </a:defRPr>
                </a:pPr>
                <a:r>
                  <a:rPr lang="en-GB" sz="800">
                    <a:latin typeface="Arial" pitchFamily="34" charset="0"/>
                    <a:cs typeface="Arial" pitchFamily="34" charset="0"/>
                  </a:rPr>
                  <a:t>12</a:t>
                </a:r>
                <a:r>
                  <a:rPr lang="en-GB" sz="800" baseline="0">
                    <a:latin typeface="Arial" pitchFamily="34" charset="0"/>
                    <a:cs typeface="Arial" pitchFamily="34" charset="0"/>
                  </a:rPr>
                  <a:t> mths to</a:t>
                </a:r>
                <a:endParaRPr lang="en-GB" sz="800">
                  <a:latin typeface="Arial" pitchFamily="34" charset="0"/>
                  <a:cs typeface="Arial" pitchFamily="34" charset="0"/>
                </a:endParaRPr>
              </a:p>
            </c:rich>
          </c:tx>
          <c:layout>
            <c:manualLayout>
              <c:xMode val="edge"/>
              <c:yMode val="edge"/>
              <c:x val="6.5063673988939204E-3"/>
              <c:y val="0.77359966105554323"/>
            </c:manualLayout>
          </c:layout>
          <c:overlay val="0"/>
        </c:title>
        <c:numFmt formatCode="mmm\-yy" sourceLinked="1"/>
        <c:majorTickMark val="none"/>
        <c:minorTickMark val="none"/>
        <c:tickLblPos val="nextTo"/>
        <c:txPr>
          <a:bodyPr rot="5400000" vert="horz"/>
          <a:lstStyle/>
          <a:p>
            <a:pPr>
              <a:defRPr sz="800" b="1">
                <a:latin typeface="Arial" pitchFamily="34" charset="0"/>
                <a:cs typeface="Arial" pitchFamily="34" charset="0"/>
              </a:defRPr>
            </a:pPr>
            <a:endParaRPr lang="en-US"/>
          </a:p>
        </c:txPr>
        <c:crossAx val="84503168"/>
        <c:crosses val="autoZero"/>
        <c:auto val="1"/>
        <c:lblOffset val="100"/>
        <c:baseTimeUnit val="months"/>
      </c:dateAx>
      <c:valAx>
        <c:axId val="84503168"/>
        <c:scaling>
          <c:orientation val="minMax"/>
        </c:scaling>
        <c:delete val="1"/>
        <c:axPos val="l"/>
        <c:numFmt formatCode="0.0" sourceLinked="1"/>
        <c:majorTickMark val="none"/>
        <c:minorTickMark val="none"/>
        <c:tickLblPos val="nextTo"/>
        <c:crossAx val="8393830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latin typeface="Arial" pitchFamily="34" charset="0"/>
                <a:cs typeface="Arial" pitchFamily="34" charset="0"/>
              </a:defRPr>
            </a:pPr>
            <a:r>
              <a:rPr lang="en-US" sz="1000" baseline="0">
                <a:latin typeface="Arial" pitchFamily="34" charset="0"/>
                <a:cs typeface="Arial" pitchFamily="34" charset="0"/>
              </a:rPr>
              <a:t>Antibacterial items/STAR PU 13 - CCGs median</a:t>
            </a:r>
          </a:p>
        </c:rich>
      </c:tx>
      <c:layout/>
      <c:overlay val="0"/>
    </c:title>
    <c:autoTitleDeleted val="0"/>
    <c:plotArea>
      <c:layout>
        <c:manualLayout>
          <c:layoutTarget val="inner"/>
          <c:xMode val="edge"/>
          <c:yMode val="edge"/>
          <c:x val="8.3524028808695777E-2"/>
          <c:y val="0.23387203266258386"/>
          <c:w val="0.89418810290099759"/>
          <c:h val="0.46675672207640717"/>
        </c:manualLayout>
      </c:layout>
      <c:barChart>
        <c:barDir val="col"/>
        <c:grouping val="stacked"/>
        <c:varyColors val="0"/>
        <c:ser>
          <c:idx val="0"/>
          <c:order val="0"/>
          <c:tx>
            <c:strRef>
              <c:f>'National Dashboard Charts data'!$A$27</c:f>
              <c:strCache>
                <c:ptCount val="1"/>
                <c:pt idx="0">
                  <c:v>CCGs median</c:v>
                </c:pt>
              </c:strCache>
            </c:strRef>
          </c:tx>
          <c:spPr>
            <a:ln>
              <a:solidFill>
                <a:schemeClr val="tx1"/>
              </a:solidFill>
            </a:ln>
          </c:spPr>
          <c:invertIfNegative val="0"/>
          <c:dLbls>
            <c:txPr>
              <a:bodyPr/>
              <a:lstStyle/>
              <a:p>
                <a:pPr>
                  <a:defRPr b="1"/>
                </a:pPr>
                <a:endParaRPr lang="en-US"/>
              </a:p>
            </c:txPr>
            <c:showLegendKey val="0"/>
            <c:showVal val="1"/>
            <c:showCatName val="0"/>
            <c:showSerName val="0"/>
            <c:showPercent val="0"/>
            <c:showBubbleSize val="0"/>
            <c:showLeaderLines val="0"/>
          </c:dLbls>
          <c:cat>
            <c:numRef>
              <c:f>'National Dashboard Charts data'!$B$26:$N$26</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'National Dashboard Charts data'!$B$27:$N$27</c:f>
              <c:numCache>
                <c:formatCode>#,##0.000</c:formatCode>
                <c:ptCount val="13"/>
                <c:pt idx="0">
                  <c:v>1.087</c:v>
                </c:pt>
                <c:pt idx="1">
                  <c:v>1.0940000000000001</c:v>
                </c:pt>
                <c:pt idx="2">
                  <c:v>1.0940000000000001</c:v>
                </c:pt>
                <c:pt idx="3">
                  <c:v>1.0860000000000001</c:v>
                </c:pt>
                <c:pt idx="4">
                  <c:v>1.087</c:v>
                </c:pt>
                <c:pt idx="5">
                  <c:v>1.091</c:v>
                </c:pt>
                <c:pt idx="6">
                  <c:v>1.0880000000000001</c:v>
                </c:pt>
                <c:pt idx="7">
                  <c:v>1.085</c:v>
                </c:pt>
                <c:pt idx="8">
                  <c:v>1.0920000000000001</c:v>
                </c:pt>
                <c:pt idx="9">
                  <c:v>1.0920000000000001</c:v>
                </c:pt>
                <c:pt idx="10">
                  <c:v>1.103</c:v>
                </c:pt>
                <c:pt idx="11">
                  <c:v>1.0960000000000001</c:v>
                </c:pt>
                <c:pt idx="12">
                  <c:v>1.0860000000000001</c:v>
                </c:pt>
              </c:numCache>
            </c:numRef>
          </c:val>
        </c:ser>
        <c:dLbls>
          <c:showLegendKey val="0"/>
          <c:showVal val="1"/>
          <c:showCatName val="0"/>
          <c:showSerName val="0"/>
          <c:showPercent val="0"/>
          <c:showBubbleSize val="0"/>
        </c:dLbls>
        <c:gapWidth val="40"/>
        <c:overlap val="100"/>
        <c:axId val="99735424"/>
        <c:axId val="109242624"/>
      </c:barChart>
      <c:dateAx>
        <c:axId val="99735424"/>
        <c:scaling>
          <c:orientation val="minMax"/>
        </c:scaling>
        <c:delete val="0"/>
        <c:axPos val="b"/>
        <c:title>
          <c:tx>
            <c:rich>
              <a:bodyPr/>
              <a:lstStyle/>
              <a:p>
                <a:pPr>
                  <a:defRPr sz="800">
                    <a:latin typeface="Arial" pitchFamily="34" charset="0"/>
                    <a:cs typeface="Arial" pitchFamily="34" charset="0"/>
                  </a:defRPr>
                </a:pPr>
                <a:r>
                  <a:rPr lang="en-GB" sz="800">
                    <a:latin typeface="Arial" pitchFamily="34" charset="0"/>
                    <a:cs typeface="Arial" pitchFamily="34" charset="0"/>
                  </a:rPr>
                  <a:t>12</a:t>
                </a:r>
                <a:r>
                  <a:rPr lang="en-GB" sz="800" baseline="0">
                    <a:latin typeface="Arial" pitchFamily="34" charset="0"/>
                    <a:cs typeface="Arial" pitchFamily="34" charset="0"/>
                  </a:rPr>
                  <a:t> mths to</a:t>
                </a:r>
                <a:endParaRPr lang="en-GB" sz="800">
                  <a:latin typeface="Arial" pitchFamily="34" charset="0"/>
                  <a:cs typeface="Arial" pitchFamily="34" charset="0"/>
                </a:endParaRPr>
              </a:p>
            </c:rich>
          </c:tx>
          <c:layout>
            <c:manualLayout>
              <c:xMode val="edge"/>
              <c:yMode val="edge"/>
              <c:x val="3.144421204912057E-3"/>
              <c:y val="0.74397013706620008"/>
            </c:manualLayout>
          </c:layout>
          <c:overlay val="0"/>
        </c:title>
        <c:numFmt formatCode="mmm\-yy" sourceLinked="1"/>
        <c:majorTickMark val="none"/>
        <c:minorTickMark val="none"/>
        <c:tickLblPos val="nextTo"/>
        <c:txPr>
          <a:bodyPr rot="5400000" vert="horz"/>
          <a:lstStyle/>
          <a:p>
            <a:pPr>
              <a:defRPr sz="800" b="1">
                <a:latin typeface="Arial" pitchFamily="34" charset="0"/>
                <a:cs typeface="Arial" pitchFamily="34" charset="0"/>
              </a:defRPr>
            </a:pPr>
            <a:endParaRPr lang="en-US"/>
          </a:p>
        </c:txPr>
        <c:crossAx val="109242624"/>
        <c:crosses val="autoZero"/>
        <c:auto val="1"/>
        <c:lblOffset val="100"/>
        <c:baseTimeUnit val="months"/>
      </c:dateAx>
      <c:valAx>
        <c:axId val="109242624"/>
        <c:scaling>
          <c:orientation val="minMax"/>
        </c:scaling>
        <c:delete val="1"/>
        <c:axPos val="l"/>
        <c:numFmt formatCode="#,##0.000" sourceLinked="1"/>
        <c:majorTickMark val="none"/>
        <c:minorTickMark val="none"/>
        <c:tickLblPos val="nextTo"/>
        <c:crossAx val="99735424"/>
        <c:crosses val="autoZero"/>
        <c:crossBetween val="between"/>
        <c:majorUnit val="1.0000000000000002E-3"/>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latin typeface="Arial" pitchFamily="34" charset="0"/>
                <a:cs typeface="Arial" pitchFamily="34" charset="0"/>
              </a:defRPr>
            </a:pPr>
            <a:r>
              <a:rPr lang="en-US" sz="1000" baseline="0">
                <a:latin typeface="Arial" pitchFamily="34" charset="0"/>
                <a:cs typeface="Arial" pitchFamily="34" charset="0"/>
              </a:rPr>
              <a:t>Co-amoxiclav, Cephalosporins &amp; Quinolones -Direction of travel from 12 months to</a:t>
            </a:r>
          </a:p>
          <a:p>
            <a:pPr>
              <a:defRPr sz="1000" baseline="0">
                <a:latin typeface="Arial" pitchFamily="34" charset="0"/>
                <a:cs typeface="Arial" pitchFamily="34" charset="0"/>
              </a:defRPr>
            </a:pPr>
            <a:r>
              <a:rPr lang="en-GB" sz="1000" b="1" i="0" u="none" strike="noStrike" baseline="0"/>
              <a:t>February </a:t>
            </a:r>
            <a:r>
              <a:rPr lang="en-US" sz="1000" baseline="0">
                <a:latin typeface="Arial" pitchFamily="34" charset="0"/>
                <a:cs typeface="Arial" pitchFamily="34" charset="0"/>
              </a:rPr>
              <a:t>2017</a:t>
            </a:r>
          </a:p>
        </c:rich>
      </c:tx>
      <c:layout/>
      <c:overlay val="0"/>
    </c:title>
    <c:autoTitleDeleted val="0"/>
    <c:plotArea>
      <c:layout/>
      <c:barChart>
        <c:barDir val="col"/>
        <c:grouping val="stacked"/>
        <c:varyColors val="0"/>
        <c:ser>
          <c:idx val="0"/>
          <c:order val="0"/>
          <c:tx>
            <c:strRef>
              <c:f>'National Dashboard Charts data'!$B$44</c:f>
              <c:strCache>
                <c:ptCount val="1"/>
                <c:pt idx="0">
                  <c:v>12 months to March 2017</c:v>
                </c:pt>
              </c:strCache>
            </c:strRef>
          </c:tx>
          <c:spPr>
            <a:ln>
              <a:solidFill>
                <a:schemeClr val="tx1"/>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'National Dashboard Charts data'!$A$45:$A$47</c:f>
              <c:strCache>
                <c:ptCount val="3"/>
                <c:pt idx="0">
                  <c:v>up</c:v>
                </c:pt>
                <c:pt idx="1">
                  <c:v>same</c:v>
                </c:pt>
                <c:pt idx="2">
                  <c:v>down</c:v>
                </c:pt>
              </c:strCache>
            </c:strRef>
          </c:cat>
          <c:val>
            <c:numRef>
              <c:f>'National Dashboard Charts data'!$B$45:$B$47</c:f>
              <c:numCache>
                <c:formatCode>General</c:formatCode>
                <c:ptCount val="3"/>
                <c:pt idx="0">
                  <c:v>93</c:v>
                </c:pt>
                <c:pt idx="1">
                  <c:v>89</c:v>
                </c:pt>
                <c:pt idx="2">
                  <c:v>27</c:v>
                </c:pt>
              </c:numCache>
            </c:numRef>
          </c:val>
        </c:ser>
        <c:dLbls>
          <c:showLegendKey val="0"/>
          <c:showVal val="1"/>
          <c:showCatName val="0"/>
          <c:showSerName val="0"/>
          <c:showPercent val="0"/>
          <c:showBubbleSize val="0"/>
        </c:dLbls>
        <c:gapWidth val="95"/>
        <c:overlap val="100"/>
        <c:axId val="109438848"/>
        <c:axId val="113019136"/>
      </c:barChart>
      <c:catAx>
        <c:axId val="109438848"/>
        <c:scaling>
          <c:orientation val="minMax"/>
        </c:scaling>
        <c:delete val="0"/>
        <c:axPos val="b"/>
        <c:title>
          <c:tx>
            <c:rich>
              <a:bodyPr/>
              <a:lstStyle/>
              <a:p>
                <a:pPr>
                  <a:defRPr sz="800">
                    <a:latin typeface="Arial" pitchFamily="34" charset="0"/>
                    <a:cs typeface="Arial" pitchFamily="34" charset="0"/>
                  </a:defRPr>
                </a:pPr>
                <a:r>
                  <a:rPr lang="en-GB" sz="800">
                    <a:latin typeface="Arial" pitchFamily="34" charset="0"/>
                    <a:cs typeface="Arial" pitchFamily="34" charset="0"/>
                  </a:rPr>
                  <a:t>No.</a:t>
                </a:r>
                <a:r>
                  <a:rPr lang="en-GB" sz="800" baseline="0">
                    <a:latin typeface="Arial" pitchFamily="34" charset="0"/>
                    <a:cs typeface="Arial" pitchFamily="34" charset="0"/>
                  </a:rPr>
                  <a:t> of CCGs</a:t>
                </a:r>
                <a:endParaRPr lang="en-GB" sz="800">
                  <a:latin typeface="Arial" pitchFamily="34" charset="0"/>
                  <a:cs typeface="Arial" pitchFamily="34" charset="0"/>
                </a:endParaRPr>
              </a:p>
            </c:rich>
          </c:tx>
          <c:layout/>
          <c:overlay val="0"/>
        </c:title>
        <c:majorTickMark val="none"/>
        <c:minorTickMark val="none"/>
        <c:tickLblPos val="nextTo"/>
        <c:txPr>
          <a:bodyPr/>
          <a:lstStyle/>
          <a:p>
            <a:pPr>
              <a:defRPr sz="800">
                <a:latin typeface="Arial" pitchFamily="34" charset="0"/>
                <a:cs typeface="Arial" pitchFamily="34" charset="0"/>
              </a:defRPr>
            </a:pPr>
            <a:endParaRPr lang="en-US"/>
          </a:p>
        </c:txPr>
        <c:crossAx val="113019136"/>
        <c:crosses val="autoZero"/>
        <c:auto val="1"/>
        <c:lblAlgn val="ctr"/>
        <c:lblOffset val="100"/>
        <c:noMultiLvlLbl val="0"/>
      </c:catAx>
      <c:valAx>
        <c:axId val="113019136"/>
        <c:scaling>
          <c:orientation val="minMax"/>
        </c:scaling>
        <c:delete val="1"/>
        <c:axPos val="l"/>
        <c:numFmt formatCode="General" sourceLinked="1"/>
        <c:majorTickMark val="out"/>
        <c:minorTickMark val="none"/>
        <c:tickLblPos val="nextTo"/>
        <c:crossAx val="109438848"/>
        <c:crosses val="autoZero"/>
        <c:crossBetween val="between"/>
      </c:valAx>
    </c:plotArea>
    <c:legend>
      <c:legendPos val="t"/>
      <c:layout/>
      <c:overlay val="0"/>
      <c:txPr>
        <a:bodyPr/>
        <a:lstStyle/>
        <a:p>
          <a:pPr>
            <a:defRPr sz="800">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latin typeface="Arial" pitchFamily="34" charset="0"/>
                <a:cs typeface="Arial" pitchFamily="34" charset="0"/>
              </a:defRPr>
            </a:pPr>
            <a:r>
              <a:rPr lang="en-US" sz="1000" baseline="0">
                <a:latin typeface="Arial" pitchFamily="34" charset="0"/>
                <a:cs typeface="Arial" pitchFamily="34" charset="0"/>
              </a:rPr>
              <a:t>Antibacterial items/STAR PU 13 -</a:t>
            </a:r>
          </a:p>
          <a:p>
            <a:pPr>
              <a:defRPr sz="1000" baseline="0">
                <a:latin typeface="Arial" pitchFamily="34" charset="0"/>
                <a:cs typeface="Arial" pitchFamily="34" charset="0"/>
              </a:defRPr>
            </a:pPr>
            <a:r>
              <a:rPr lang="en-US" sz="1000" baseline="0">
                <a:latin typeface="Arial" pitchFamily="34" charset="0"/>
                <a:cs typeface="Arial" pitchFamily="34" charset="0"/>
              </a:rPr>
              <a:t>Direction of travel from  12 months  to</a:t>
            </a:r>
          </a:p>
          <a:p>
            <a:pPr>
              <a:defRPr sz="1000" baseline="0">
                <a:latin typeface="Arial" pitchFamily="34" charset="0"/>
                <a:cs typeface="Arial" pitchFamily="34" charset="0"/>
              </a:defRPr>
            </a:pPr>
            <a:r>
              <a:rPr lang="en-US" sz="1000" baseline="0">
                <a:latin typeface="Arial" pitchFamily="34" charset="0"/>
                <a:cs typeface="Arial" pitchFamily="34" charset="0"/>
              </a:rPr>
              <a:t>February 2017</a:t>
            </a:r>
          </a:p>
        </c:rich>
      </c:tx>
      <c:layout/>
      <c:overlay val="0"/>
    </c:title>
    <c:autoTitleDeleted val="0"/>
    <c:plotArea>
      <c:layout/>
      <c:barChart>
        <c:barDir val="col"/>
        <c:grouping val="stacked"/>
        <c:varyColors val="0"/>
        <c:ser>
          <c:idx val="0"/>
          <c:order val="0"/>
          <c:tx>
            <c:strRef>
              <c:f>'National Dashboard Charts data'!$B$37</c:f>
              <c:strCache>
                <c:ptCount val="1"/>
                <c:pt idx="0">
                  <c:v>12 months to March 2017</c:v>
                </c:pt>
              </c:strCache>
            </c:strRef>
          </c:tx>
          <c:spPr>
            <a:ln>
              <a:solidFill>
                <a:schemeClr val="tx1"/>
              </a:solidFill>
            </a:ln>
          </c:spPr>
          <c:invertIfNegative val="0"/>
          <c:dLbls>
            <c:txPr>
              <a:bodyPr/>
              <a:lstStyle/>
              <a:p>
                <a:pPr>
                  <a:defRPr b="1"/>
                </a:pPr>
                <a:endParaRPr lang="en-US"/>
              </a:p>
            </c:txPr>
            <c:showLegendKey val="0"/>
            <c:showVal val="1"/>
            <c:showCatName val="0"/>
            <c:showSerName val="0"/>
            <c:showPercent val="0"/>
            <c:showBubbleSize val="0"/>
            <c:showLeaderLines val="0"/>
          </c:dLbls>
          <c:cat>
            <c:strRef>
              <c:f>'National Dashboard Charts data'!$A$38:$A$40</c:f>
              <c:strCache>
                <c:ptCount val="3"/>
                <c:pt idx="0">
                  <c:v>up</c:v>
                </c:pt>
                <c:pt idx="1">
                  <c:v>same</c:v>
                </c:pt>
                <c:pt idx="2">
                  <c:v>down</c:v>
                </c:pt>
              </c:strCache>
            </c:strRef>
          </c:cat>
          <c:val>
            <c:numRef>
              <c:f>'National Dashboard Charts data'!$B$38:$B$40</c:f>
              <c:numCache>
                <c:formatCode>General</c:formatCode>
                <c:ptCount val="3"/>
                <c:pt idx="0">
                  <c:v>7</c:v>
                </c:pt>
                <c:pt idx="1">
                  <c:v>0</c:v>
                </c:pt>
                <c:pt idx="2">
                  <c:v>202</c:v>
                </c:pt>
              </c:numCache>
            </c:numRef>
          </c:val>
        </c:ser>
        <c:dLbls>
          <c:showLegendKey val="0"/>
          <c:showVal val="1"/>
          <c:showCatName val="0"/>
          <c:showSerName val="0"/>
          <c:showPercent val="0"/>
          <c:showBubbleSize val="0"/>
        </c:dLbls>
        <c:gapWidth val="95"/>
        <c:overlap val="100"/>
        <c:axId val="115708672"/>
        <c:axId val="116015104"/>
      </c:barChart>
      <c:catAx>
        <c:axId val="115708672"/>
        <c:scaling>
          <c:orientation val="minMax"/>
        </c:scaling>
        <c:delete val="0"/>
        <c:axPos val="b"/>
        <c:title>
          <c:tx>
            <c:rich>
              <a:bodyPr/>
              <a:lstStyle/>
              <a:p>
                <a:pPr>
                  <a:defRPr sz="800">
                    <a:latin typeface="Arial" pitchFamily="34" charset="0"/>
                    <a:cs typeface="Arial" pitchFamily="34" charset="0"/>
                  </a:defRPr>
                </a:pPr>
                <a:r>
                  <a:rPr lang="en-GB" sz="800">
                    <a:latin typeface="Arial" pitchFamily="34" charset="0"/>
                    <a:cs typeface="Arial" pitchFamily="34" charset="0"/>
                  </a:rPr>
                  <a:t>No.</a:t>
                </a:r>
                <a:r>
                  <a:rPr lang="en-GB" sz="800" baseline="0">
                    <a:latin typeface="Arial" pitchFamily="34" charset="0"/>
                    <a:cs typeface="Arial" pitchFamily="34" charset="0"/>
                  </a:rPr>
                  <a:t> of CCGs</a:t>
                </a:r>
                <a:endParaRPr lang="en-GB" sz="800">
                  <a:latin typeface="Arial" pitchFamily="34" charset="0"/>
                  <a:cs typeface="Arial" pitchFamily="34" charset="0"/>
                </a:endParaRPr>
              </a:p>
            </c:rich>
          </c:tx>
          <c:layout/>
          <c:overlay val="0"/>
        </c:title>
        <c:majorTickMark val="none"/>
        <c:minorTickMark val="none"/>
        <c:tickLblPos val="nextTo"/>
        <c:txPr>
          <a:bodyPr/>
          <a:lstStyle/>
          <a:p>
            <a:pPr>
              <a:defRPr sz="800">
                <a:latin typeface="Arial" pitchFamily="34" charset="0"/>
                <a:cs typeface="Arial" pitchFamily="34" charset="0"/>
              </a:defRPr>
            </a:pPr>
            <a:endParaRPr lang="en-US"/>
          </a:p>
        </c:txPr>
        <c:crossAx val="116015104"/>
        <c:crosses val="autoZero"/>
        <c:auto val="1"/>
        <c:lblAlgn val="ctr"/>
        <c:lblOffset val="100"/>
        <c:noMultiLvlLbl val="0"/>
      </c:catAx>
      <c:valAx>
        <c:axId val="116015104"/>
        <c:scaling>
          <c:orientation val="minMax"/>
        </c:scaling>
        <c:delete val="1"/>
        <c:axPos val="l"/>
        <c:numFmt formatCode="General" sourceLinked="1"/>
        <c:majorTickMark val="out"/>
        <c:minorTickMark val="none"/>
        <c:tickLblPos val="nextTo"/>
        <c:crossAx val="115708672"/>
        <c:crosses val="autoZero"/>
        <c:crossBetween val="between"/>
      </c:valAx>
    </c:plotArea>
    <c:legend>
      <c:legendPos val="t"/>
      <c:layout/>
      <c:overlay val="0"/>
      <c:txPr>
        <a:bodyPr/>
        <a:lstStyle/>
        <a:p>
          <a:pPr>
            <a:defRPr sz="800">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000">
              <a:latin typeface="Arial" pitchFamily="34" charset="0"/>
              <a:cs typeface="Arial" pitchFamily="34" charset="0"/>
            </a:defRPr>
          </a:pPr>
          <a:endParaRPr lang="en-US"/>
        </a:p>
      </c:txPr>
    </c:title>
    <c:autoTitleDeleted val="0"/>
    <c:plotArea>
      <c:layout>
        <c:manualLayout>
          <c:layoutTarget val="inner"/>
          <c:xMode val="edge"/>
          <c:yMode val="edge"/>
          <c:x val="0.1120215049094942"/>
          <c:y val="0.14583333333333334"/>
          <c:w val="0.85742307885208335"/>
          <c:h val="0.62916581157709717"/>
        </c:manualLayout>
      </c:layout>
      <c:barChart>
        <c:barDir val="col"/>
        <c:grouping val="stacked"/>
        <c:varyColors val="0"/>
        <c:ser>
          <c:idx val="0"/>
          <c:order val="0"/>
          <c:tx>
            <c:strRef>
              <c:f>'National Dashboard Charts data'!$A$17</c:f>
              <c:strCache>
                <c:ptCount val="1"/>
                <c:pt idx="0">
                  <c:v>No. CCGs meeting both antibiotic comparator targets</c:v>
                </c:pt>
              </c:strCache>
            </c:strRef>
          </c:tx>
          <c:spPr>
            <a:solidFill>
              <a:srgbClr val="92D050"/>
            </a:solidFill>
            <a:ln>
              <a:solidFill>
                <a:schemeClr val="tx1"/>
              </a:solidFill>
            </a:ln>
          </c:spPr>
          <c:invertIfNegative val="0"/>
          <c:dLbls>
            <c:txPr>
              <a:bodyPr/>
              <a:lstStyle/>
              <a:p>
                <a:pPr>
                  <a:defRPr sz="1000" b="1">
                    <a:latin typeface="+mn-lt"/>
                    <a:cs typeface="Arial" pitchFamily="34" charset="0"/>
                  </a:defRPr>
                </a:pPr>
                <a:endParaRPr lang="en-US"/>
              </a:p>
            </c:txPr>
            <c:showLegendKey val="0"/>
            <c:showVal val="1"/>
            <c:showCatName val="0"/>
            <c:showSerName val="0"/>
            <c:showPercent val="0"/>
            <c:showBubbleSize val="0"/>
            <c:showLeaderLines val="0"/>
          </c:dLbls>
          <c:cat>
            <c:numRef>
              <c:f>'National Dashboard Charts data'!$B$16:$N$16</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'National Dashboard Charts data'!$B$17:$N$17</c:f>
              <c:numCache>
                <c:formatCode>General</c:formatCode>
                <c:ptCount val="13"/>
                <c:pt idx="0">
                  <c:v>106</c:v>
                </c:pt>
                <c:pt idx="1">
                  <c:v>108</c:v>
                </c:pt>
                <c:pt idx="2">
                  <c:v>115</c:v>
                </c:pt>
                <c:pt idx="3">
                  <c:v>123</c:v>
                </c:pt>
                <c:pt idx="4">
                  <c:v>135</c:v>
                </c:pt>
                <c:pt idx="5">
                  <c:v>133</c:v>
                </c:pt>
                <c:pt idx="6">
                  <c:v>140</c:v>
                </c:pt>
                <c:pt idx="7">
                  <c:v>140</c:v>
                </c:pt>
                <c:pt idx="8">
                  <c:v>143</c:v>
                </c:pt>
                <c:pt idx="9">
                  <c:v>144</c:v>
                </c:pt>
                <c:pt idx="10">
                  <c:v>142</c:v>
                </c:pt>
                <c:pt idx="11">
                  <c:v>145</c:v>
                </c:pt>
                <c:pt idx="12">
                  <c:v>150</c:v>
                </c:pt>
              </c:numCache>
            </c:numRef>
          </c:val>
        </c:ser>
        <c:dLbls>
          <c:showLegendKey val="0"/>
          <c:showVal val="1"/>
          <c:showCatName val="0"/>
          <c:showSerName val="0"/>
          <c:showPercent val="0"/>
          <c:showBubbleSize val="0"/>
        </c:dLbls>
        <c:gapWidth val="40"/>
        <c:overlap val="100"/>
        <c:axId val="118350592"/>
        <c:axId val="118724480"/>
      </c:barChart>
      <c:dateAx>
        <c:axId val="118350592"/>
        <c:scaling>
          <c:orientation val="minMax"/>
        </c:scaling>
        <c:delete val="0"/>
        <c:axPos val="b"/>
        <c:title>
          <c:tx>
            <c:rich>
              <a:bodyPr/>
              <a:lstStyle/>
              <a:p>
                <a:pPr>
                  <a:defRPr sz="800">
                    <a:latin typeface="Arial" pitchFamily="34" charset="0"/>
                    <a:cs typeface="Arial" pitchFamily="34" charset="0"/>
                  </a:defRPr>
                </a:pPr>
                <a:r>
                  <a:rPr lang="en-GB" sz="800">
                    <a:latin typeface="Arial" pitchFamily="34" charset="0"/>
                    <a:cs typeface="Arial" pitchFamily="34" charset="0"/>
                  </a:rPr>
                  <a:t>12</a:t>
                </a:r>
                <a:r>
                  <a:rPr lang="en-GB" sz="800" baseline="0">
                    <a:latin typeface="Arial" pitchFamily="34" charset="0"/>
                    <a:cs typeface="Arial" pitchFamily="34" charset="0"/>
                  </a:rPr>
                  <a:t> mths to</a:t>
                </a:r>
                <a:endParaRPr lang="en-GB" sz="800">
                  <a:latin typeface="Arial" pitchFamily="34" charset="0"/>
                  <a:cs typeface="Arial" pitchFamily="34" charset="0"/>
                </a:endParaRPr>
              </a:p>
            </c:rich>
          </c:tx>
          <c:layout>
            <c:manualLayout>
              <c:xMode val="edge"/>
              <c:yMode val="edge"/>
              <c:x val="1.7309459988528765E-2"/>
              <c:y val="0.81168023604344219"/>
            </c:manualLayout>
          </c:layout>
          <c:overlay val="0"/>
        </c:title>
        <c:numFmt formatCode="mmm\-yy" sourceLinked="1"/>
        <c:majorTickMark val="none"/>
        <c:minorTickMark val="none"/>
        <c:tickLblPos val="nextTo"/>
        <c:txPr>
          <a:bodyPr rot="5400000" vert="horz"/>
          <a:lstStyle/>
          <a:p>
            <a:pPr>
              <a:defRPr sz="800" b="1">
                <a:latin typeface="Arial" pitchFamily="34" charset="0"/>
                <a:cs typeface="Arial" pitchFamily="34" charset="0"/>
              </a:defRPr>
            </a:pPr>
            <a:endParaRPr lang="en-US"/>
          </a:p>
        </c:txPr>
        <c:crossAx val="118724480"/>
        <c:crosses val="autoZero"/>
        <c:auto val="1"/>
        <c:lblOffset val="100"/>
        <c:baseTimeUnit val="months"/>
      </c:dateAx>
      <c:valAx>
        <c:axId val="118724480"/>
        <c:scaling>
          <c:orientation val="minMax"/>
        </c:scaling>
        <c:delete val="1"/>
        <c:axPos val="l"/>
        <c:numFmt formatCode="General" sourceLinked="1"/>
        <c:majorTickMark val="out"/>
        <c:minorTickMark val="none"/>
        <c:tickLblPos val="nextTo"/>
        <c:crossAx val="118350592"/>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No. CCGs who have not  met  either antibiotic comparator target</a:t>
            </a:r>
          </a:p>
        </c:rich>
      </c:tx>
      <c:layout/>
      <c:overlay val="0"/>
    </c:title>
    <c:autoTitleDeleted val="0"/>
    <c:plotArea>
      <c:layout>
        <c:manualLayout>
          <c:layoutTarget val="inner"/>
          <c:xMode val="edge"/>
          <c:yMode val="edge"/>
          <c:x val="0.11208789455495201"/>
          <c:y val="0.19907407407407407"/>
          <c:w val="0.8573564863371067"/>
          <c:h val="0.59980023330417032"/>
        </c:manualLayout>
      </c:layout>
      <c:barChart>
        <c:barDir val="col"/>
        <c:grouping val="stacked"/>
        <c:varyColors val="0"/>
        <c:ser>
          <c:idx val="0"/>
          <c:order val="0"/>
          <c:tx>
            <c:strRef>
              <c:f>'National Dashboard Charts data'!$A$22</c:f>
              <c:strCache>
                <c:ptCount val="1"/>
                <c:pt idx="0">
                  <c:v>No. CCGs who have not met either antibiotic comparator target</c:v>
                </c:pt>
              </c:strCache>
            </c:strRef>
          </c:tx>
          <c:spPr>
            <a:solidFill>
              <a:srgbClr val="FF0000"/>
            </a:solidFill>
            <a:ln>
              <a:solidFill>
                <a:schemeClr val="tx1"/>
              </a:solidFill>
            </a:ln>
          </c:spPr>
          <c:invertIfNegative val="0"/>
          <c:dLbls>
            <c:txPr>
              <a:bodyPr/>
              <a:lstStyle/>
              <a:p>
                <a:pPr>
                  <a:defRPr sz="1000" b="1">
                    <a:latin typeface="+mn-lt"/>
                    <a:cs typeface="Arial" pitchFamily="34" charset="0"/>
                  </a:defRPr>
                </a:pPr>
                <a:endParaRPr lang="en-US"/>
              </a:p>
            </c:txPr>
            <c:showLegendKey val="0"/>
            <c:showVal val="1"/>
            <c:showCatName val="0"/>
            <c:showSerName val="0"/>
            <c:showPercent val="0"/>
            <c:showBubbleSize val="0"/>
            <c:showLeaderLines val="0"/>
          </c:dLbls>
          <c:cat>
            <c:numRef>
              <c:f>'National Dashboard Charts data'!$B$21:$N$21</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'National Dashboard Charts data'!$B$22:$N$22</c:f>
              <c:numCache>
                <c:formatCode>General</c:formatCode>
                <c:ptCount val="13"/>
                <c:pt idx="0">
                  <c:v>6</c:v>
                </c:pt>
                <c:pt idx="1">
                  <c:v>6</c:v>
                </c:pt>
                <c:pt idx="2">
                  <c:v>7</c:v>
                </c:pt>
                <c:pt idx="3">
                  <c:v>6</c:v>
                </c:pt>
                <c:pt idx="4">
                  <c:v>5</c:v>
                </c:pt>
                <c:pt idx="5">
                  <c:v>5</c:v>
                </c:pt>
                <c:pt idx="6">
                  <c:v>5</c:v>
                </c:pt>
                <c:pt idx="7">
                  <c:v>4</c:v>
                </c:pt>
                <c:pt idx="8">
                  <c:v>4</c:v>
                </c:pt>
                <c:pt idx="9">
                  <c:v>3</c:v>
                </c:pt>
                <c:pt idx="10">
                  <c:v>2</c:v>
                </c:pt>
                <c:pt idx="11">
                  <c:v>1</c:v>
                </c:pt>
                <c:pt idx="12">
                  <c:v>2</c:v>
                </c:pt>
              </c:numCache>
            </c:numRef>
          </c:val>
        </c:ser>
        <c:dLbls>
          <c:showLegendKey val="0"/>
          <c:showVal val="1"/>
          <c:showCatName val="0"/>
          <c:showSerName val="0"/>
          <c:showPercent val="0"/>
          <c:showBubbleSize val="0"/>
        </c:dLbls>
        <c:gapWidth val="40"/>
        <c:overlap val="100"/>
        <c:axId val="121243520"/>
        <c:axId val="128972288"/>
      </c:barChart>
      <c:dateAx>
        <c:axId val="121243520"/>
        <c:scaling>
          <c:orientation val="minMax"/>
        </c:scaling>
        <c:delete val="0"/>
        <c:axPos val="b"/>
        <c:title>
          <c:tx>
            <c:rich>
              <a:bodyPr/>
              <a:lstStyle/>
              <a:p>
                <a:pPr>
                  <a:defRPr sz="800">
                    <a:latin typeface="Arial" pitchFamily="34" charset="0"/>
                    <a:cs typeface="Arial" pitchFamily="34" charset="0"/>
                  </a:defRPr>
                </a:pPr>
                <a:r>
                  <a:rPr lang="en-GB" sz="800">
                    <a:latin typeface="Arial" pitchFamily="34" charset="0"/>
                    <a:cs typeface="Arial" pitchFamily="34" charset="0"/>
                  </a:rPr>
                  <a:t>12 mths to</a:t>
                </a:r>
              </a:p>
            </c:rich>
          </c:tx>
          <c:layout>
            <c:manualLayout>
              <c:xMode val="edge"/>
              <c:yMode val="edge"/>
              <c:x val="1.4601924759405074E-2"/>
              <c:y val="0.8323840769903762"/>
            </c:manualLayout>
          </c:layout>
          <c:overlay val="0"/>
        </c:title>
        <c:numFmt formatCode="mmm\-yy" sourceLinked="1"/>
        <c:majorTickMark val="none"/>
        <c:minorTickMark val="none"/>
        <c:tickLblPos val="nextTo"/>
        <c:txPr>
          <a:bodyPr rot="5400000" vert="horz"/>
          <a:lstStyle/>
          <a:p>
            <a:pPr>
              <a:defRPr sz="800" b="1">
                <a:latin typeface="Arial" pitchFamily="34" charset="0"/>
                <a:cs typeface="Arial" pitchFamily="34" charset="0"/>
              </a:defRPr>
            </a:pPr>
            <a:endParaRPr lang="en-US"/>
          </a:p>
        </c:txPr>
        <c:crossAx val="128972288"/>
        <c:crosses val="autoZero"/>
        <c:auto val="1"/>
        <c:lblOffset val="100"/>
        <c:baseTimeUnit val="months"/>
      </c:dateAx>
      <c:valAx>
        <c:axId val="128972288"/>
        <c:scaling>
          <c:orientation val="minMax"/>
        </c:scaling>
        <c:delete val="1"/>
        <c:axPos val="l"/>
        <c:numFmt formatCode="General" sourceLinked="1"/>
        <c:majorTickMark val="none"/>
        <c:minorTickMark val="none"/>
        <c:tickLblPos val="nextTo"/>
        <c:crossAx val="121243520"/>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000" baseline="0">
              <a:latin typeface="Arial" pitchFamily="34" charset="0"/>
              <a:cs typeface="Arial" pitchFamily="34" charset="0"/>
            </a:defRPr>
          </a:pPr>
          <a:endParaRPr lang="en-US"/>
        </a:p>
      </c:txPr>
    </c:title>
    <c:autoTitleDeleted val="0"/>
    <c:plotArea>
      <c:layout>
        <c:manualLayout>
          <c:layoutTarget val="inner"/>
          <c:xMode val="edge"/>
          <c:yMode val="edge"/>
          <c:x val="0.12465960273484333"/>
          <c:y val="0.16132011161088289"/>
          <c:w val="0.85529287234157458"/>
          <c:h val="0.62269584504235143"/>
        </c:manualLayout>
      </c:layout>
      <c:barChart>
        <c:barDir val="col"/>
        <c:grouping val="stacked"/>
        <c:varyColors val="0"/>
        <c:ser>
          <c:idx val="0"/>
          <c:order val="0"/>
          <c:tx>
            <c:strRef>
              <c:f>'National Dashboard Charts data'!$A$17</c:f>
              <c:strCache>
                <c:ptCount val="1"/>
                <c:pt idx="0">
                  <c:v>No. CCGs meeting both antibiotic comparator targets</c:v>
                </c:pt>
              </c:strCache>
            </c:strRef>
          </c:tx>
          <c:spPr>
            <a:solidFill>
              <a:srgbClr val="92D050"/>
            </a:solidFill>
            <a:ln>
              <a:solidFill>
                <a:schemeClr val="tx1"/>
              </a:solidFill>
            </a:ln>
          </c:spPr>
          <c:invertIfNegative val="0"/>
          <c:dLbls>
            <c:txPr>
              <a:bodyPr/>
              <a:lstStyle/>
              <a:p>
                <a:pPr>
                  <a:defRPr sz="800" b="1">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'National Dashboard Charts data'!$B$16:$N$16</c:f>
              <c:numCache>
                <c:formatCode>mmm\-yy</c:formatCode>
                <c:ptCount val="13"/>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numCache>
            </c:numRef>
          </c:cat>
          <c:val>
            <c:numRef>
              <c:f>'National Dashboard Charts data'!$B$17:$N$17</c:f>
              <c:numCache>
                <c:formatCode>General</c:formatCode>
                <c:ptCount val="13"/>
                <c:pt idx="0">
                  <c:v>106</c:v>
                </c:pt>
                <c:pt idx="1">
                  <c:v>108</c:v>
                </c:pt>
                <c:pt idx="2">
                  <c:v>115</c:v>
                </c:pt>
                <c:pt idx="3">
                  <c:v>123</c:v>
                </c:pt>
                <c:pt idx="4">
                  <c:v>135</c:v>
                </c:pt>
                <c:pt idx="5">
                  <c:v>133</c:v>
                </c:pt>
                <c:pt idx="6">
                  <c:v>140</c:v>
                </c:pt>
                <c:pt idx="7">
                  <c:v>140</c:v>
                </c:pt>
                <c:pt idx="8">
                  <c:v>143</c:v>
                </c:pt>
                <c:pt idx="9">
                  <c:v>144</c:v>
                </c:pt>
                <c:pt idx="10">
                  <c:v>142</c:v>
                </c:pt>
                <c:pt idx="11">
                  <c:v>145</c:v>
                </c:pt>
                <c:pt idx="12">
                  <c:v>150</c:v>
                </c:pt>
              </c:numCache>
            </c:numRef>
          </c:val>
        </c:ser>
        <c:dLbls>
          <c:showLegendKey val="0"/>
          <c:showVal val="1"/>
          <c:showCatName val="0"/>
          <c:showSerName val="0"/>
          <c:showPercent val="0"/>
          <c:showBubbleSize val="0"/>
        </c:dLbls>
        <c:gapWidth val="40"/>
        <c:overlap val="100"/>
        <c:axId val="257006592"/>
        <c:axId val="267838208"/>
      </c:barChart>
      <c:dateAx>
        <c:axId val="257006592"/>
        <c:scaling>
          <c:orientation val="minMax"/>
        </c:scaling>
        <c:delete val="0"/>
        <c:axPos val="b"/>
        <c:title>
          <c:tx>
            <c:rich>
              <a:bodyPr/>
              <a:lstStyle/>
              <a:p>
                <a:pPr>
                  <a:defRPr sz="800" b="1">
                    <a:latin typeface="Arial" pitchFamily="34" charset="0"/>
                    <a:cs typeface="Arial" pitchFamily="34" charset="0"/>
                  </a:defRPr>
                </a:pPr>
                <a:r>
                  <a:rPr lang="en-GB" sz="800" b="1">
                    <a:latin typeface="Arial" pitchFamily="34" charset="0"/>
                    <a:cs typeface="Arial" pitchFamily="34" charset="0"/>
                  </a:rPr>
                  <a:t>12</a:t>
                </a:r>
                <a:r>
                  <a:rPr lang="en-GB" sz="800" b="1" baseline="0">
                    <a:latin typeface="Arial" pitchFamily="34" charset="0"/>
                    <a:cs typeface="Arial" pitchFamily="34" charset="0"/>
                  </a:rPr>
                  <a:t> mths to</a:t>
                </a:r>
                <a:endParaRPr lang="en-GB" sz="800" b="1">
                  <a:latin typeface="Arial" pitchFamily="34" charset="0"/>
                  <a:cs typeface="Arial" pitchFamily="34" charset="0"/>
                </a:endParaRPr>
              </a:p>
            </c:rich>
          </c:tx>
          <c:layout>
            <c:manualLayout>
              <c:xMode val="edge"/>
              <c:yMode val="edge"/>
              <c:x val="6.3674675537883675E-3"/>
              <c:y val="0.80467177387702449"/>
            </c:manualLayout>
          </c:layout>
          <c:overlay val="0"/>
        </c:title>
        <c:numFmt formatCode="mmm\-yy" sourceLinked="1"/>
        <c:majorTickMark val="none"/>
        <c:minorTickMark val="none"/>
        <c:tickLblPos val="nextTo"/>
        <c:txPr>
          <a:bodyPr rot="5400000" vert="horz"/>
          <a:lstStyle/>
          <a:p>
            <a:pPr>
              <a:defRPr sz="800" b="1">
                <a:latin typeface="Arial" pitchFamily="34" charset="0"/>
                <a:cs typeface="Arial" pitchFamily="34" charset="0"/>
              </a:defRPr>
            </a:pPr>
            <a:endParaRPr lang="en-US"/>
          </a:p>
        </c:txPr>
        <c:crossAx val="267838208"/>
        <c:crosses val="autoZero"/>
        <c:auto val="1"/>
        <c:lblOffset val="100"/>
        <c:baseTimeUnit val="months"/>
      </c:dateAx>
      <c:valAx>
        <c:axId val="267838208"/>
        <c:scaling>
          <c:orientation val="minMax"/>
        </c:scaling>
        <c:delete val="1"/>
        <c:axPos val="l"/>
        <c:numFmt formatCode="General" sourceLinked="1"/>
        <c:majorTickMark val="out"/>
        <c:minorTickMark val="none"/>
        <c:tickLblPos val="nextTo"/>
        <c:crossAx val="2570065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CCG chart-antibstarpu'!A1"/><Relationship Id="rId13" Type="http://schemas.openxmlformats.org/officeDocument/2006/relationships/hyperlink" Target="#'Antibiotics-CCG target not met'!A1"/><Relationship Id="rId3" Type="http://schemas.openxmlformats.org/officeDocument/2006/relationships/hyperlink" Target="#'NHS England Area Dashboard'!A1"/><Relationship Id="rId7" Type="http://schemas.openxmlformats.org/officeDocument/2006/relationships/hyperlink" Target="#'Antibiotics STAR PU 13'!A1"/><Relationship Id="rId12" Type="http://schemas.openxmlformats.org/officeDocument/2006/relationships/hyperlink" Target="#'Co-amoxiclav etc.'!A1"/><Relationship Id="rId2" Type="http://schemas.openxmlformats.org/officeDocument/2006/relationships/hyperlink" Target="#'Local Office Dashboard'!A1"/><Relationship Id="rId16" Type="http://schemas.openxmlformats.org/officeDocument/2006/relationships/image" Target="../media/image2.emf"/><Relationship Id="rId1" Type="http://schemas.openxmlformats.org/officeDocument/2006/relationships/hyperlink" Target="#'National Dashboard'!A1"/><Relationship Id="rId6" Type="http://schemas.openxmlformats.org/officeDocument/2006/relationships/hyperlink" Target="#'Both Comparators-target not met'!A1"/><Relationship Id="rId11" Type="http://schemas.openxmlformats.org/officeDocument/2006/relationships/hyperlink" Target="#'Co-amoxiclav-CCG target met'!A1"/><Relationship Id="rId5" Type="http://schemas.openxmlformats.org/officeDocument/2006/relationships/hyperlink" Target="#'Both Comparators - target met'!A1"/><Relationship Id="rId15" Type="http://schemas.openxmlformats.org/officeDocument/2006/relationships/image" Target="../media/image1.jpeg"/><Relationship Id="rId10" Type="http://schemas.openxmlformats.org/officeDocument/2006/relationships/hyperlink" Target="#'Antibiotics-CCG target met'!A1"/><Relationship Id="rId4" Type="http://schemas.openxmlformats.org/officeDocument/2006/relationships/hyperlink" Target="#Information!A1"/><Relationship Id="rId9" Type="http://schemas.openxmlformats.org/officeDocument/2006/relationships/hyperlink" Target="#'CCG chart - Co-amoxiclav etc'!A1"/><Relationship Id="rId14" Type="http://schemas.openxmlformats.org/officeDocument/2006/relationships/hyperlink" Target="#'Co-amoxiclav-CCG target not met'!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hyperlink" Target="#Menu!A1"/></Relationships>
</file>

<file path=xl/drawings/_rels/drawing12.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image" Target="../media/image2.emf"/><Relationship Id="rId4"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image" Target="../media/image2.emf"/><Relationship Id="rId4"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Menu!A1"/><Relationship Id="rId1" Type="http://schemas.openxmlformats.org/officeDocument/2006/relationships/chart" Target="../charts/chart15.xml"/><Relationship Id="rId4" Type="http://schemas.openxmlformats.org/officeDocument/2006/relationships/image" Target="../media/image2.emf"/></Relationships>
</file>

<file path=xl/drawings/_rels/drawing1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Menu!A1"/><Relationship Id="rId1" Type="http://schemas.openxmlformats.org/officeDocument/2006/relationships/chart" Target="../charts/chart16.xml"/><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hyperlink" Target="#Menu!A1"/><Relationship Id="rId6" Type="http://schemas.openxmlformats.org/officeDocument/2006/relationships/chart" Target="../charts/chart5.xml"/><Relationship Id="rId11" Type="http://schemas.openxmlformats.org/officeDocument/2006/relationships/image" Target="../media/image2.emf"/><Relationship Id="rId5" Type="http://schemas.openxmlformats.org/officeDocument/2006/relationships/chart" Target="../charts/chart4.xml"/><Relationship Id="rId10" Type="http://schemas.openxmlformats.org/officeDocument/2006/relationships/image" Target="../media/image1.jpeg"/><Relationship Id="rId4" Type="http://schemas.openxmlformats.org/officeDocument/2006/relationships/chart" Target="../charts/chart3.xml"/><Relationship Id="rId9"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9.xml"/><Relationship Id="rId1" Type="http://schemas.openxmlformats.org/officeDocument/2006/relationships/hyperlink" Target="#Menu!A1"/><Relationship Id="rId4" Type="http://schemas.openxmlformats.org/officeDocument/2006/relationships/image" Target="../media/image2.emf"/></Relationships>
</file>

<file path=xl/drawings/_rels/drawing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0.xml"/><Relationship Id="rId1" Type="http://schemas.openxmlformats.org/officeDocument/2006/relationships/hyperlink" Target="#Menu!A1"/><Relationship Id="rId4" Type="http://schemas.openxmlformats.org/officeDocument/2006/relationships/image" Target="../media/image2.emf"/></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1</xdr:col>
      <xdr:colOff>9523</xdr:colOff>
      <xdr:row>6</xdr:row>
      <xdr:rowOff>28575</xdr:rowOff>
    </xdr:from>
    <xdr:to>
      <xdr:col>15</xdr:col>
      <xdr:colOff>27931</xdr:colOff>
      <xdr:row>12</xdr:row>
      <xdr:rowOff>133350</xdr:rowOff>
    </xdr:to>
    <xdr:sp macro="" textlink="">
      <xdr:nvSpPr>
        <xdr:cNvPr id="2" name="TextBox 1">
          <a:hlinkClick xmlns:r="http://schemas.openxmlformats.org/officeDocument/2006/relationships" r:id="rId1"/>
        </xdr:cNvPr>
        <xdr:cNvSpPr txBox="1"/>
      </xdr:nvSpPr>
      <xdr:spPr>
        <a:xfrm>
          <a:off x="542923" y="857250"/>
          <a:ext cx="7800333" cy="819150"/>
        </a:xfrm>
        <a:prstGeom prst="rect">
          <a:avLst/>
        </a:prstGeom>
        <a:solidFill>
          <a:schemeClr val="accent1">
            <a:lumMod val="40000"/>
            <a:lumOff val="60000"/>
          </a:schemeClr>
        </a:solidFill>
        <a:ln w="25400"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200" b="1">
              <a:latin typeface="Arial" pitchFamily="34" charset="0"/>
              <a:cs typeface="Arial" pitchFamily="34" charset="0"/>
            </a:rPr>
            <a:t>National Antibiotic</a:t>
          </a:r>
          <a:r>
            <a:rPr lang="en-GB" sz="1200" b="1" baseline="0">
              <a:latin typeface="Arial" pitchFamily="34" charset="0"/>
              <a:cs typeface="Arial" pitchFamily="34" charset="0"/>
            </a:rPr>
            <a:t> </a:t>
          </a:r>
          <a:r>
            <a:rPr lang="en-GB" sz="1200" b="1">
              <a:latin typeface="Arial" pitchFamily="34" charset="0"/>
              <a:cs typeface="Arial" pitchFamily="34" charset="0"/>
            </a:rPr>
            <a:t>Quality Premium Dashboard </a:t>
          </a:r>
        </a:p>
        <a:p>
          <a:pPr algn="l"/>
          <a:r>
            <a:rPr lang="en-GB" sz="1100">
              <a:latin typeface="Arial" pitchFamily="34" charset="0"/>
              <a:cs typeface="Arial" pitchFamily="34" charset="0"/>
            </a:rPr>
            <a:t>National</a:t>
          </a:r>
          <a:r>
            <a:rPr lang="en-GB" sz="1100" baseline="0">
              <a:latin typeface="Arial" pitchFamily="34" charset="0"/>
              <a:cs typeface="Arial" pitchFamily="34" charset="0"/>
            </a:rPr>
            <a:t> view trend charts for both antibiotic comparators showing number of CCGs who have met / not met each of the comparator targets, National CCG median trend chart  &amp; chart showing direction of travel from previous time period.</a:t>
          </a:r>
        </a:p>
        <a:p>
          <a:pPr algn="l"/>
          <a:r>
            <a:rPr lang="en-GB" sz="1100" baseline="0">
              <a:latin typeface="Arial" pitchFamily="34" charset="0"/>
              <a:cs typeface="Arial" pitchFamily="34" charset="0"/>
            </a:rPr>
            <a:t>Trend charts showing number of CCGs who have met both / have not met either antibiotic comparator target.</a:t>
          </a:r>
          <a:endParaRPr lang="en-GB" sz="1100">
            <a:latin typeface="Arial" pitchFamily="34" charset="0"/>
            <a:cs typeface="Arial" pitchFamily="34" charset="0"/>
          </a:endParaRPr>
        </a:p>
      </xdr:txBody>
    </xdr:sp>
    <xdr:clientData/>
  </xdr:twoCellAnchor>
  <xdr:oneCellAnchor>
    <xdr:from>
      <xdr:col>1</xdr:col>
      <xdr:colOff>19050</xdr:colOff>
      <xdr:row>14</xdr:row>
      <xdr:rowOff>57150</xdr:rowOff>
    </xdr:from>
    <xdr:ext cx="7781925" cy="579005"/>
    <xdr:sp macro="" textlink="">
      <xdr:nvSpPr>
        <xdr:cNvPr id="4" name="TextBox 3">
          <a:hlinkClick xmlns:r="http://schemas.openxmlformats.org/officeDocument/2006/relationships" r:id="rId2"/>
        </xdr:cNvPr>
        <xdr:cNvSpPr txBox="1"/>
      </xdr:nvSpPr>
      <xdr:spPr>
        <a:xfrm>
          <a:off x="552450" y="1885950"/>
          <a:ext cx="7781925" cy="579005"/>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GB" sz="1100" b="1">
              <a:latin typeface="Arial" pitchFamily="34" charset="0"/>
              <a:cs typeface="Arial" pitchFamily="34" charset="0"/>
            </a:rPr>
            <a:t>NHS England Local</a:t>
          </a:r>
          <a:r>
            <a:rPr lang="en-GB" sz="1100" b="1" baseline="0">
              <a:latin typeface="Arial" pitchFamily="34" charset="0"/>
              <a:cs typeface="Arial" pitchFamily="34" charset="0"/>
            </a:rPr>
            <a:t> Office</a:t>
          </a:r>
          <a:r>
            <a:rPr lang="en-GB" sz="1100" b="1">
              <a:latin typeface="Arial" pitchFamily="34" charset="0"/>
              <a:cs typeface="Arial" pitchFamily="34" charset="0"/>
            </a:rPr>
            <a:t> Antibiotic Quality Premium Dashboard</a:t>
          </a:r>
        </a:p>
        <a:p>
          <a:r>
            <a:rPr lang="en-GB" sz="1100" b="0">
              <a:latin typeface="Arial" pitchFamily="34" charset="0"/>
              <a:cs typeface="Arial" pitchFamily="34" charset="0"/>
            </a:rPr>
            <a:t>Local</a:t>
          </a:r>
          <a:r>
            <a:rPr lang="en-GB" sz="1100" b="0" baseline="0">
              <a:latin typeface="Arial" pitchFamily="34" charset="0"/>
              <a:cs typeface="Arial" pitchFamily="34" charset="0"/>
            </a:rPr>
            <a:t> Office</a:t>
          </a:r>
          <a:r>
            <a:rPr lang="en-GB" sz="1100" b="0">
              <a:latin typeface="Arial" pitchFamily="34" charset="0"/>
              <a:cs typeface="Arial" pitchFamily="34" charset="0"/>
            </a:rPr>
            <a:t> view charts for both antibiotic comparators showing number of CCGs within each Local</a:t>
          </a:r>
          <a:r>
            <a:rPr lang="en-GB" sz="1100" b="0" baseline="0">
              <a:latin typeface="Arial" pitchFamily="34" charset="0"/>
              <a:cs typeface="Arial" pitchFamily="34" charset="0"/>
            </a:rPr>
            <a:t> Office</a:t>
          </a:r>
          <a:r>
            <a:rPr lang="en-GB" sz="1100" b="0">
              <a:latin typeface="Arial" pitchFamily="34" charset="0"/>
              <a:cs typeface="Arial" pitchFamily="34" charset="0"/>
            </a:rPr>
            <a:t> who have met / not met each of the comparator targets. </a:t>
          </a:r>
        </a:p>
      </xdr:txBody>
    </xdr:sp>
    <xdr:clientData/>
  </xdr:oneCellAnchor>
  <xdr:oneCellAnchor>
    <xdr:from>
      <xdr:col>1</xdr:col>
      <xdr:colOff>9525</xdr:colOff>
      <xdr:row>20</xdr:row>
      <xdr:rowOff>47625</xdr:rowOff>
    </xdr:from>
    <xdr:ext cx="7772400" cy="579005"/>
    <xdr:sp macro="" textlink="">
      <xdr:nvSpPr>
        <xdr:cNvPr id="6" name="TextBox 5">
          <a:hlinkClick xmlns:r="http://schemas.openxmlformats.org/officeDocument/2006/relationships" r:id="rId3"/>
        </xdr:cNvPr>
        <xdr:cNvSpPr txBox="1"/>
      </xdr:nvSpPr>
      <xdr:spPr>
        <a:xfrm>
          <a:off x="542925" y="2733675"/>
          <a:ext cx="7772400" cy="579005"/>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GB" sz="1100" b="1">
              <a:latin typeface="Arial" pitchFamily="34" charset="0"/>
              <a:cs typeface="Arial" pitchFamily="34" charset="0"/>
            </a:rPr>
            <a:t>NHS England Area Antibiotic Quality Premium Dashboard</a:t>
          </a:r>
        </a:p>
        <a:p>
          <a:r>
            <a:rPr lang="en-GB" sz="1100" b="0" baseline="0">
              <a:latin typeface="Arial" pitchFamily="34" charset="0"/>
              <a:cs typeface="Arial" pitchFamily="34" charset="0"/>
            </a:rPr>
            <a:t>Area view charts for both antibiotic comparators showing number of CCGs within each Area who have met / not met each of the comparator targets.</a:t>
          </a:r>
          <a:endParaRPr lang="en-GB" sz="1100" b="0">
            <a:latin typeface="Arial" pitchFamily="34" charset="0"/>
            <a:cs typeface="Arial" pitchFamily="34" charset="0"/>
          </a:endParaRPr>
        </a:p>
      </xdr:txBody>
    </xdr:sp>
    <xdr:clientData/>
  </xdr:oneCellAnchor>
  <xdr:oneCellAnchor>
    <xdr:from>
      <xdr:col>1</xdr:col>
      <xdr:colOff>19049</xdr:colOff>
      <xdr:row>2</xdr:row>
      <xdr:rowOff>123824</xdr:rowOff>
    </xdr:from>
    <xdr:ext cx="7781925" cy="495301"/>
    <xdr:sp macro="" textlink="">
      <xdr:nvSpPr>
        <xdr:cNvPr id="7" name="TextBox 6">
          <a:hlinkClick xmlns:r="http://schemas.openxmlformats.org/officeDocument/2006/relationships" r:id="rId4"/>
        </xdr:cNvPr>
        <xdr:cNvSpPr txBox="1"/>
      </xdr:nvSpPr>
      <xdr:spPr>
        <a:xfrm>
          <a:off x="552449" y="523874"/>
          <a:ext cx="7781925" cy="495301"/>
        </a:xfrm>
        <a:prstGeom prst="rect">
          <a:avLst/>
        </a:prstGeom>
        <a:solidFill>
          <a:schemeClr val="accent1">
            <a:lumMod val="40000"/>
            <a:lumOff val="60000"/>
          </a:schemeClr>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l"/>
          <a:r>
            <a:rPr lang="en-GB" sz="1200" b="1">
              <a:latin typeface="Arial" pitchFamily="34" charset="0"/>
              <a:cs typeface="Arial" pitchFamily="34" charset="0"/>
            </a:rPr>
            <a:t>Information </a:t>
          </a:r>
        </a:p>
        <a:p>
          <a:pPr algn="ctr"/>
          <a:endParaRPr lang="en-GB" sz="1100" b="0">
            <a:latin typeface="Arial" pitchFamily="34" charset="0"/>
            <a:cs typeface="Arial" pitchFamily="34" charset="0"/>
          </a:endParaRPr>
        </a:p>
      </xdr:txBody>
    </xdr:sp>
    <xdr:clientData/>
  </xdr:oneCellAnchor>
  <xdr:twoCellAnchor>
    <xdr:from>
      <xdr:col>1</xdr:col>
      <xdr:colOff>285749</xdr:colOff>
      <xdr:row>44</xdr:row>
      <xdr:rowOff>66675</xdr:rowOff>
    </xdr:from>
    <xdr:to>
      <xdr:col>14</xdr:col>
      <xdr:colOff>95249</xdr:colOff>
      <xdr:row>46</xdr:row>
      <xdr:rowOff>66674</xdr:rowOff>
    </xdr:to>
    <xdr:sp macro="" textlink="">
      <xdr:nvSpPr>
        <xdr:cNvPr id="22" name="TextBox 21">
          <a:hlinkClick xmlns:r="http://schemas.openxmlformats.org/officeDocument/2006/relationships" r:id="rId5"/>
        </xdr:cNvPr>
        <xdr:cNvSpPr txBox="1"/>
      </xdr:nvSpPr>
      <xdr:spPr>
        <a:xfrm>
          <a:off x="819149" y="6715125"/>
          <a:ext cx="7058025" cy="285749"/>
        </a:xfrm>
        <a:prstGeom prst="rect">
          <a:avLst/>
        </a:prstGeom>
        <a:solidFill>
          <a:schemeClr val="accent1">
            <a:lumMod val="40000"/>
            <a:lumOff val="6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itchFamily="34" charset="0"/>
              <a:cs typeface="Arial" pitchFamily="34" charset="0"/>
            </a:rPr>
            <a:t>Trend</a:t>
          </a:r>
          <a:r>
            <a:rPr lang="en-GB" sz="1100" baseline="0">
              <a:latin typeface="Arial" pitchFamily="34" charset="0"/>
              <a:cs typeface="Arial" pitchFamily="34" charset="0"/>
            </a:rPr>
            <a:t> chart &amp; data showing number of CCGs who have met both antibiotic comparator targets</a:t>
          </a:r>
          <a:endParaRPr lang="en-GB" sz="1100">
            <a:latin typeface="Arial" pitchFamily="34" charset="0"/>
            <a:cs typeface="Arial" pitchFamily="34" charset="0"/>
          </a:endParaRPr>
        </a:p>
      </xdr:txBody>
    </xdr:sp>
    <xdr:clientData/>
  </xdr:twoCellAnchor>
  <xdr:oneCellAnchor>
    <xdr:from>
      <xdr:col>1</xdr:col>
      <xdr:colOff>266701</xdr:colOff>
      <xdr:row>47</xdr:row>
      <xdr:rowOff>28575</xdr:rowOff>
    </xdr:from>
    <xdr:ext cx="7067550" cy="264560"/>
    <xdr:sp macro="" textlink="">
      <xdr:nvSpPr>
        <xdr:cNvPr id="23" name="TextBox 22">
          <a:hlinkClick xmlns:r="http://schemas.openxmlformats.org/officeDocument/2006/relationships" r:id="rId6"/>
        </xdr:cNvPr>
        <xdr:cNvSpPr txBox="1"/>
      </xdr:nvSpPr>
      <xdr:spPr>
        <a:xfrm>
          <a:off x="800101" y="7105650"/>
          <a:ext cx="7067550" cy="264560"/>
        </a:xfrm>
        <a:prstGeom prst="rect">
          <a:avLst/>
        </a:prstGeom>
        <a:solidFill>
          <a:schemeClr val="accent1">
            <a:lumMod val="40000"/>
            <a:lumOff val="60000"/>
          </a:schemeClr>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latin typeface="Arial" pitchFamily="34" charset="0"/>
              <a:cs typeface="Arial" pitchFamily="34" charset="0"/>
            </a:rPr>
            <a:t>Trend</a:t>
          </a:r>
          <a:r>
            <a:rPr lang="en-GB" sz="1100" baseline="0">
              <a:latin typeface="Arial" pitchFamily="34" charset="0"/>
              <a:cs typeface="Arial" pitchFamily="34" charset="0"/>
            </a:rPr>
            <a:t> chart &amp; data showing number of CCGs who have not met either antibiotic comparator target</a:t>
          </a:r>
          <a:endParaRPr lang="en-GB" sz="1100">
            <a:latin typeface="Arial" pitchFamily="34" charset="0"/>
            <a:cs typeface="Arial" pitchFamily="34" charset="0"/>
          </a:endParaRPr>
        </a:p>
      </xdr:txBody>
    </xdr:sp>
    <xdr:clientData/>
  </xdr:oneCellAnchor>
  <xdr:twoCellAnchor>
    <xdr:from>
      <xdr:col>1</xdr:col>
      <xdr:colOff>504825</xdr:colOff>
      <xdr:row>30</xdr:row>
      <xdr:rowOff>42396</xdr:rowOff>
    </xdr:from>
    <xdr:to>
      <xdr:col>6</xdr:col>
      <xdr:colOff>371474</xdr:colOff>
      <xdr:row>32</xdr:row>
      <xdr:rowOff>19049</xdr:rowOff>
    </xdr:to>
    <xdr:sp macro="" textlink="">
      <xdr:nvSpPr>
        <xdr:cNvPr id="32" name="TextBox 31">
          <a:hlinkClick xmlns:r="http://schemas.openxmlformats.org/officeDocument/2006/relationships" r:id="rId7"/>
        </xdr:cNvPr>
        <xdr:cNvSpPr txBox="1"/>
      </xdr:nvSpPr>
      <xdr:spPr>
        <a:xfrm>
          <a:off x="1038225" y="4557246"/>
          <a:ext cx="2609849" cy="262403"/>
        </a:xfrm>
        <a:prstGeom prst="rect">
          <a:avLst/>
        </a:prstGeom>
        <a:solidFill>
          <a:schemeClr val="accent1">
            <a:lumMod val="40000"/>
            <a:lumOff val="60000"/>
          </a:schemeClr>
        </a:solidFill>
        <a:ln w="25400"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latin typeface="Arial" pitchFamily="34" charset="0"/>
              <a:cs typeface="Arial" pitchFamily="34" charset="0"/>
            </a:rPr>
            <a:t>(12 month rolling CCG</a:t>
          </a:r>
          <a:r>
            <a:rPr lang="en-GB" sz="1100" baseline="0">
              <a:latin typeface="Arial" pitchFamily="34" charset="0"/>
              <a:cs typeface="Arial" pitchFamily="34" charset="0"/>
            </a:rPr>
            <a:t> data)</a:t>
          </a:r>
          <a:endParaRPr lang="en-GB" sz="1100">
            <a:latin typeface="Arial" pitchFamily="34" charset="0"/>
            <a:cs typeface="Arial" pitchFamily="34" charset="0"/>
          </a:endParaRPr>
        </a:p>
      </xdr:txBody>
    </xdr:sp>
    <xdr:clientData/>
  </xdr:twoCellAnchor>
  <xdr:twoCellAnchor>
    <xdr:from>
      <xdr:col>1</xdr:col>
      <xdr:colOff>495301</xdr:colOff>
      <xdr:row>33</xdr:row>
      <xdr:rowOff>1</xdr:rowOff>
    </xdr:from>
    <xdr:to>
      <xdr:col>6</xdr:col>
      <xdr:colOff>371475</xdr:colOff>
      <xdr:row>34</xdr:row>
      <xdr:rowOff>115586</xdr:rowOff>
    </xdr:to>
    <xdr:sp macro="" textlink="">
      <xdr:nvSpPr>
        <xdr:cNvPr id="33" name="TextBox 32">
          <a:hlinkClick xmlns:r="http://schemas.openxmlformats.org/officeDocument/2006/relationships" r:id="rId8"/>
        </xdr:cNvPr>
        <xdr:cNvSpPr txBox="1"/>
      </xdr:nvSpPr>
      <xdr:spPr>
        <a:xfrm>
          <a:off x="1028701" y="4943476"/>
          <a:ext cx="2619374" cy="258460"/>
        </a:xfrm>
        <a:prstGeom prst="rect">
          <a:avLst/>
        </a:prstGeom>
        <a:solidFill>
          <a:schemeClr val="accent1">
            <a:lumMod val="40000"/>
            <a:lumOff val="60000"/>
          </a:schemeClr>
        </a:solidFill>
        <a:ln w="25400"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latin typeface="Arial" pitchFamily="34" charset="0"/>
              <a:cs typeface="Arial" pitchFamily="34" charset="0"/>
            </a:rPr>
            <a:t>CCG Trend Chart</a:t>
          </a:r>
        </a:p>
      </xdr:txBody>
    </xdr:sp>
    <xdr:clientData/>
  </xdr:twoCellAnchor>
  <xdr:twoCellAnchor>
    <xdr:from>
      <xdr:col>8</xdr:col>
      <xdr:colOff>523875</xdr:colOff>
      <xdr:row>33</xdr:row>
      <xdr:rowOff>9525</xdr:rowOff>
    </xdr:from>
    <xdr:to>
      <xdr:col>14</xdr:col>
      <xdr:colOff>28575</xdr:colOff>
      <xdr:row>34</xdr:row>
      <xdr:rowOff>95248</xdr:rowOff>
    </xdr:to>
    <xdr:sp macro="" textlink="">
      <xdr:nvSpPr>
        <xdr:cNvPr id="34" name="TextBox 33">
          <a:hlinkClick xmlns:r="http://schemas.openxmlformats.org/officeDocument/2006/relationships" r:id="rId9"/>
        </xdr:cNvPr>
        <xdr:cNvSpPr txBox="1"/>
      </xdr:nvSpPr>
      <xdr:spPr>
        <a:xfrm>
          <a:off x="5295900" y="4953000"/>
          <a:ext cx="2514600" cy="228598"/>
        </a:xfrm>
        <a:prstGeom prst="rect">
          <a:avLst/>
        </a:prstGeom>
        <a:solidFill>
          <a:schemeClr val="accent1">
            <a:lumMod val="40000"/>
            <a:lumOff val="60000"/>
          </a:schemeClr>
        </a:solidFill>
        <a:ln w="25400"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latin typeface="Arial" pitchFamily="34" charset="0"/>
              <a:cs typeface="Arial" pitchFamily="34" charset="0"/>
            </a:rPr>
            <a:t>CCG Trend Chart</a:t>
          </a:r>
        </a:p>
      </xdr:txBody>
    </xdr:sp>
    <xdr:clientData/>
  </xdr:twoCellAnchor>
  <xdr:twoCellAnchor>
    <xdr:from>
      <xdr:col>1</xdr:col>
      <xdr:colOff>485776</xdr:colOff>
      <xdr:row>35</xdr:row>
      <xdr:rowOff>85725</xdr:rowOff>
    </xdr:from>
    <xdr:to>
      <xdr:col>6</xdr:col>
      <xdr:colOff>381000</xdr:colOff>
      <xdr:row>37</xdr:row>
      <xdr:rowOff>57149</xdr:rowOff>
    </xdr:to>
    <xdr:sp macro="" textlink="">
      <xdr:nvSpPr>
        <xdr:cNvPr id="35" name="TextBox 34">
          <a:hlinkClick xmlns:r="http://schemas.openxmlformats.org/officeDocument/2006/relationships" r:id="rId10"/>
        </xdr:cNvPr>
        <xdr:cNvSpPr txBox="1"/>
      </xdr:nvSpPr>
      <xdr:spPr>
        <a:xfrm>
          <a:off x="1019176" y="5314950"/>
          <a:ext cx="2638424" cy="257174"/>
        </a:xfrm>
        <a:prstGeom prst="rect">
          <a:avLst/>
        </a:prstGeom>
        <a:solidFill>
          <a:schemeClr val="accent1">
            <a:lumMod val="40000"/>
            <a:lumOff val="60000"/>
          </a:schemeClr>
        </a:solidFill>
        <a:ln w="25400"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latin typeface="Arial" pitchFamily="34" charset="0"/>
              <a:cs typeface="Arial" pitchFamily="34" charset="0"/>
            </a:rPr>
            <a:t>CCGs who</a:t>
          </a:r>
          <a:r>
            <a:rPr lang="en-GB" sz="1100" baseline="0">
              <a:latin typeface="Arial" pitchFamily="34" charset="0"/>
              <a:cs typeface="Arial" pitchFamily="34" charset="0"/>
            </a:rPr>
            <a:t> have met target</a:t>
          </a:r>
          <a:endParaRPr lang="en-GB" sz="1100">
            <a:latin typeface="Arial" pitchFamily="34" charset="0"/>
            <a:cs typeface="Arial" pitchFamily="34" charset="0"/>
          </a:endParaRPr>
        </a:p>
      </xdr:txBody>
    </xdr:sp>
    <xdr:clientData/>
  </xdr:twoCellAnchor>
  <xdr:twoCellAnchor>
    <xdr:from>
      <xdr:col>8</xdr:col>
      <xdr:colOff>523875</xdr:colOff>
      <xdr:row>35</xdr:row>
      <xdr:rowOff>76200</xdr:rowOff>
    </xdr:from>
    <xdr:to>
      <xdr:col>14</xdr:col>
      <xdr:colOff>19051</xdr:colOff>
      <xdr:row>37</xdr:row>
      <xdr:rowOff>47625</xdr:rowOff>
    </xdr:to>
    <xdr:sp macro="" textlink="">
      <xdr:nvSpPr>
        <xdr:cNvPr id="36" name="TextBox 35">
          <a:hlinkClick xmlns:r="http://schemas.openxmlformats.org/officeDocument/2006/relationships" r:id="rId11"/>
        </xdr:cNvPr>
        <xdr:cNvSpPr txBox="1"/>
      </xdr:nvSpPr>
      <xdr:spPr>
        <a:xfrm>
          <a:off x="5295900" y="5305425"/>
          <a:ext cx="2505076" cy="257175"/>
        </a:xfrm>
        <a:prstGeom prst="rect">
          <a:avLst/>
        </a:prstGeom>
        <a:solidFill>
          <a:schemeClr val="accent1">
            <a:lumMod val="40000"/>
            <a:lumOff val="60000"/>
          </a:schemeClr>
        </a:solidFill>
        <a:ln w="25400"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latin typeface="Arial" pitchFamily="34" charset="0"/>
              <a:cs typeface="Arial" pitchFamily="34" charset="0"/>
            </a:rPr>
            <a:t>CCGs who</a:t>
          </a:r>
          <a:r>
            <a:rPr lang="en-GB" sz="1100" baseline="0">
              <a:latin typeface="Arial" pitchFamily="34" charset="0"/>
              <a:cs typeface="Arial" pitchFamily="34" charset="0"/>
            </a:rPr>
            <a:t> have met target</a:t>
          </a:r>
          <a:endParaRPr lang="en-GB" sz="1100">
            <a:latin typeface="Arial" pitchFamily="34" charset="0"/>
            <a:cs typeface="Arial" pitchFamily="34" charset="0"/>
          </a:endParaRPr>
        </a:p>
      </xdr:txBody>
    </xdr:sp>
    <xdr:clientData/>
  </xdr:twoCellAnchor>
  <xdr:twoCellAnchor>
    <xdr:from>
      <xdr:col>9</xdr:col>
      <xdr:colOff>0</xdr:colOff>
      <xdr:row>30</xdr:row>
      <xdr:rowOff>47624</xdr:rowOff>
    </xdr:from>
    <xdr:to>
      <xdr:col>14</xdr:col>
      <xdr:colOff>28575</xdr:colOff>
      <xdr:row>32</xdr:row>
      <xdr:rowOff>19049</xdr:rowOff>
    </xdr:to>
    <xdr:sp macro="" textlink="">
      <xdr:nvSpPr>
        <xdr:cNvPr id="37" name="TextBox 36">
          <a:hlinkClick xmlns:r="http://schemas.openxmlformats.org/officeDocument/2006/relationships" r:id="rId12"/>
        </xdr:cNvPr>
        <xdr:cNvSpPr txBox="1"/>
      </xdr:nvSpPr>
      <xdr:spPr>
        <a:xfrm>
          <a:off x="5305425" y="4562474"/>
          <a:ext cx="2505075" cy="257175"/>
        </a:xfrm>
        <a:prstGeom prst="rect">
          <a:avLst/>
        </a:prstGeom>
        <a:solidFill>
          <a:schemeClr val="accent1">
            <a:lumMod val="40000"/>
            <a:lumOff val="60000"/>
          </a:schemeClr>
        </a:solidFill>
        <a:ln w="25400"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0">
              <a:latin typeface="Arial" pitchFamily="34" charset="0"/>
              <a:cs typeface="Arial" pitchFamily="34" charset="0"/>
            </a:rPr>
            <a:t>(12 month rolling CCG data)</a:t>
          </a:r>
        </a:p>
      </xdr:txBody>
    </xdr:sp>
    <xdr:clientData/>
  </xdr:twoCellAnchor>
  <xdr:oneCellAnchor>
    <xdr:from>
      <xdr:col>1</xdr:col>
      <xdr:colOff>485776</xdr:colOff>
      <xdr:row>38</xdr:row>
      <xdr:rowOff>28575</xdr:rowOff>
    </xdr:from>
    <xdr:ext cx="2638424" cy="257176"/>
    <xdr:sp macro="" textlink="">
      <xdr:nvSpPr>
        <xdr:cNvPr id="38" name="TextBox 37">
          <a:hlinkClick xmlns:r="http://schemas.openxmlformats.org/officeDocument/2006/relationships" r:id="rId13"/>
        </xdr:cNvPr>
        <xdr:cNvSpPr txBox="1"/>
      </xdr:nvSpPr>
      <xdr:spPr>
        <a:xfrm>
          <a:off x="1019176" y="5686425"/>
          <a:ext cx="2638424" cy="257176"/>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en-GB" sz="1100" b="0">
              <a:latin typeface="Arial" pitchFamily="34" charset="0"/>
              <a:cs typeface="Arial" pitchFamily="34" charset="0"/>
            </a:rPr>
            <a:t>CCGs</a:t>
          </a:r>
          <a:r>
            <a:rPr lang="en-GB" sz="1100" baseline="0">
              <a:latin typeface="Arial" pitchFamily="34" charset="0"/>
              <a:cs typeface="Arial" pitchFamily="34" charset="0"/>
            </a:rPr>
            <a:t> who have not met target</a:t>
          </a:r>
          <a:endParaRPr lang="en-GB" sz="1100">
            <a:latin typeface="Arial" pitchFamily="34" charset="0"/>
            <a:cs typeface="Arial" pitchFamily="34" charset="0"/>
          </a:endParaRPr>
        </a:p>
      </xdr:txBody>
    </xdr:sp>
    <xdr:clientData/>
  </xdr:oneCellAnchor>
  <xdr:oneCellAnchor>
    <xdr:from>
      <xdr:col>8</xdr:col>
      <xdr:colOff>523874</xdr:colOff>
      <xdr:row>38</xdr:row>
      <xdr:rowOff>28575</xdr:rowOff>
    </xdr:from>
    <xdr:ext cx="2524125" cy="247649"/>
    <xdr:sp macro="" textlink="">
      <xdr:nvSpPr>
        <xdr:cNvPr id="39" name="TextBox 38">
          <a:hlinkClick xmlns:r="http://schemas.openxmlformats.org/officeDocument/2006/relationships" r:id="rId14"/>
        </xdr:cNvPr>
        <xdr:cNvSpPr txBox="1"/>
      </xdr:nvSpPr>
      <xdr:spPr>
        <a:xfrm>
          <a:off x="5295899" y="5686425"/>
          <a:ext cx="2524125" cy="247649"/>
        </a:xfrm>
        <a:prstGeom prst="rect">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en-GB" sz="1100" b="0">
              <a:latin typeface="Arial" pitchFamily="34" charset="0"/>
              <a:cs typeface="Arial" pitchFamily="34" charset="0"/>
            </a:rPr>
            <a:t>CCGs who have not met target</a:t>
          </a:r>
        </a:p>
      </xdr:txBody>
    </xdr:sp>
    <xdr:clientData/>
  </xdr:oneCellAnchor>
  <xdr:twoCellAnchor editAs="oneCell">
    <xdr:from>
      <xdr:col>15</xdr:col>
      <xdr:colOff>533399</xdr:colOff>
      <xdr:row>0</xdr:row>
      <xdr:rowOff>85724</xdr:rowOff>
    </xdr:from>
    <xdr:to>
      <xdr:col>17</xdr:col>
      <xdr:colOff>161924</xdr:colOff>
      <xdr:row>2</xdr:row>
      <xdr:rowOff>222416</xdr:rowOff>
    </xdr:to>
    <xdr:pic>
      <xdr:nvPicPr>
        <xdr:cNvPr id="3" name="Picture 2" descr="NHS England Logo" title="NHS England Logo"/>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848724" y="85724"/>
          <a:ext cx="695325" cy="536742"/>
        </a:xfrm>
        <a:prstGeom prst="rect">
          <a:avLst/>
        </a:prstGeom>
      </xdr:spPr>
    </xdr:pic>
    <xdr:clientData/>
  </xdr:twoCellAnchor>
  <xdr:twoCellAnchor editAs="oneCell">
    <xdr:from>
      <xdr:col>17</xdr:col>
      <xdr:colOff>266701</xdr:colOff>
      <xdr:row>0</xdr:row>
      <xdr:rowOff>76200</xdr:rowOff>
    </xdr:from>
    <xdr:to>
      <xdr:col>20</xdr:col>
      <xdr:colOff>527685</xdr:colOff>
      <xdr:row>3</xdr:row>
      <xdr:rowOff>9525</xdr:rowOff>
    </xdr:to>
    <xdr:pic>
      <xdr:nvPicPr>
        <xdr:cNvPr id="18" name="Picture 17" descr="NHSBSA Logo" title="NHSBSA Logo"/>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54291" t="12224" r="2802" b="35058"/>
        <a:stretch/>
      </xdr:blipFill>
      <xdr:spPr bwMode="auto">
        <a:xfrm>
          <a:off x="9648826" y="76200"/>
          <a:ext cx="1861184" cy="590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2</xdr:col>
      <xdr:colOff>1447800</xdr:colOff>
      <xdr:row>0</xdr:row>
      <xdr:rowOff>57150</xdr:rowOff>
    </xdr:from>
    <xdr:ext cx="1185133" cy="269369"/>
    <xdr:sp macro="" textlink="">
      <xdr:nvSpPr>
        <xdr:cNvPr id="2" name="TextBox 1">
          <a:hlinkClick xmlns:r="http://schemas.openxmlformats.org/officeDocument/2006/relationships" r:id="rId1"/>
        </xdr:cNvPr>
        <xdr:cNvSpPr txBox="1"/>
      </xdr:nvSpPr>
      <xdr:spPr>
        <a:xfrm>
          <a:off x="4838700" y="57150"/>
          <a:ext cx="1185133" cy="269369"/>
        </a:xfrm>
        <a:prstGeom prst="rect">
          <a:avLst/>
        </a:prstGeom>
        <a:solidFill>
          <a:schemeClr val="accent1">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lang="en-GB" sz="1200" b="1">
              <a:latin typeface="Arial" pitchFamily="34" charset="0"/>
              <a:cs typeface="Arial" pitchFamily="34" charset="0"/>
            </a:rPr>
            <a:t>Back to Menu</a:t>
          </a:r>
        </a:p>
      </xdr:txBody>
    </xdr:sp>
    <xdr:clientData/>
  </xdr:oneCellAnchor>
  <xdr:twoCellAnchor editAs="oneCell">
    <xdr:from>
      <xdr:col>6</xdr:col>
      <xdr:colOff>219075</xdr:colOff>
      <xdr:row>0</xdr:row>
      <xdr:rowOff>38100</xdr:rowOff>
    </xdr:from>
    <xdr:to>
      <xdr:col>8</xdr:col>
      <xdr:colOff>123825</xdr:colOff>
      <xdr:row>3</xdr:row>
      <xdr:rowOff>112462</xdr:rowOff>
    </xdr:to>
    <xdr:pic>
      <xdr:nvPicPr>
        <xdr:cNvPr id="7" name="Picture 6" descr="NHS England Logo" title="NHS England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44025" y="38100"/>
          <a:ext cx="676275" cy="522037"/>
        </a:xfrm>
        <a:prstGeom prst="rect">
          <a:avLst/>
        </a:prstGeom>
      </xdr:spPr>
    </xdr:pic>
    <xdr:clientData/>
  </xdr:twoCellAnchor>
  <xdr:twoCellAnchor editAs="oneCell">
    <xdr:from>
      <xdr:col>8</xdr:col>
      <xdr:colOff>180975</xdr:colOff>
      <xdr:row>0</xdr:row>
      <xdr:rowOff>0</xdr:rowOff>
    </xdr:from>
    <xdr:to>
      <xdr:col>11</xdr:col>
      <xdr:colOff>441959</xdr:colOff>
      <xdr:row>3</xdr:row>
      <xdr:rowOff>142875</xdr:rowOff>
    </xdr:to>
    <xdr:pic>
      <xdr:nvPicPr>
        <xdr:cNvPr id="5" name="Picture 4" descr="NHSBSA Logo" title="NHSBSA Logo"/>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4291" t="12224" r="2802" b="35058"/>
        <a:stretch/>
      </xdr:blipFill>
      <xdr:spPr bwMode="auto">
        <a:xfrm>
          <a:off x="10077450" y="0"/>
          <a:ext cx="1861184" cy="590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2</xdr:col>
      <xdr:colOff>1438275</xdr:colOff>
      <xdr:row>0</xdr:row>
      <xdr:rowOff>57150</xdr:rowOff>
    </xdr:from>
    <xdr:ext cx="1185133" cy="269369"/>
    <xdr:sp macro="" textlink="">
      <xdr:nvSpPr>
        <xdr:cNvPr id="2" name="TextBox 1">
          <a:hlinkClick xmlns:r="http://schemas.openxmlformats.org/officeDocument/2006/relationships" r:id="rId1"/>
        </xdr:cNvPr>
        <xdr:cNvSpPr txBox="1"/>
      </xdr:nvSpPr>
      <xdr:spPr>
        <a:xfrm>
          <a:off x="4705350" y="57150"/>
          <a:ext cx="1185133" cy="269369"/>
        </a:xfrm>
        <a:prstGeom prst="rect">
          <a:avLst/>
        </a:prstGeom>
        <a:solidFill>
          <a:schemeClr val="accent1">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lang="en-GB" sz="1200" b="1">
              <a:latin typeface="Arial" pitchFamily="34" charset="0"/>
              <a:cs typeface="Arial" pitchFamily="34" charset="0"/>
            </a:rPr>
            <a:t>Back to Menu</a:t>
          </a:r>
        </a:p>
      </xdr:txBody>
    </xdr:sp>
    <xdr:clientData/>
  </xdr:oneCellAnchor>
  <xdr:twoCellAnchor editAs="oneCell">
    <xdr:from>
      <xdr:col>6</xdr:col>
      <xdr:colOff>190500</xdr:colOff>
      <xdr:row>0</xdr:row>
      <xdr:rowOff>57150</xdr:rowOff>
    </xdr:from>
    <xdr:to>
      <xdr:col>8</xdr:col>
      <xdr:colOff>38100</xdr:colOff>
      <xdr:row>3</xdr:row>
      <xdr:rowOff>109454</xdr:rowOff>
    </xdr:to>
    <xdr:pic>
      <xdr:nvPicPr>
        <xdr:cNvPr id="6" name="Picture 5" descr="NHS England Logo" title="NHS England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10675" y="57150"/>
          <a:ext cx="647700" cy="499979"/>
        </a:xfrm>
        <a:prstGeom prst="rect">
          <a:avLst/>
        </a:prstGeom>
      </xdr:spPr>
    </xdr:pic>
    <xdr:clientData/>
  </xdr:twoCellAnchor>
  <xdr:twoCellAnchor editAs="oneCell">
    <xdr:from>
      <xdr:col>8</xdr:col>
      <xdr:colOff>76200</xdr:colOff>
      <xdr:row>0</xdr:row>
      <xdr:rowOff>9525</xdr:rowOff>
    </xdr:from>
    <xdr:to>
      <xdr:col>11</xdr:col>
      <xdr:colOff>337184</xdr:colOff>
      <xdr:row>3</xdr:row>
      <xdr:rowOff>152400</xdr:rowOff>
    </xdr:to>
    <xdr:pic>
      <xdr:nvPicPr>
        <xdr:cNvPr id="5" name="Picture 4" descr="NHSBSA Logo" title="NHSBSA Logo"/>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4291" t="12224" r="2802" b="35058"/>
        <a:stretch/>
      </xdr:blipFill>
      <xdr:spPr bwMode="auto">
        <a:xfrm>
          <a:off x="9896475" y="9525"/>
          <a:ext cx="1861184" cy="590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411427</xdr:colOff>
      <xdr:row>4</xdr:row>
      <xdr:rowOff>6615</xdr:rowOff>
    </xdr:from>
    <xdr:to>
      <xdr:col>22</xdr:col>
      <xdr:colOff>320144</xdr:colOff>
      <xdr:row>29</xdr:row>
      <xdr:rowOff>96572</xdr:rowOff>
    </xdr:to>
    <xdr:graphicFrame macro="">
      <xdr:nvGraphicFramePr>
        <xdr:cNvPr id="2" name="Chart 1" descr="Antibiotic Chart" title="Antibiotic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400844</xdr:colOff>
      <xdr:row>31</xdr:row>
      <xdr:rowOff>107156</xdr:rowOff>
    </xdr:from>
    <xdr:to>
      <xdr:col>22</xdr:col>
      <xdr:colOff>341311</xdr:colOff>
      <xdr:row>58</xdr:row>
      <xdr:rowOff>47625</xdr:rowOff>
    </xdr:to>
    <xdr:graphicFrame macro="">
      <xdr:nvGraphicFramePr>
        <xdr:cNvPr id="3" name="Chart 2" descr="Antibiotic Chart" title="Antibiotic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15</xdr:col>
      <xdr:colOff>263259</xdr:colOff>
      <xdr:row>0</xdr:row>
      <xdr:rowOff>152136</xdr:rowOff>
    </xdr:from>
    <xdr:ext cx="1238250" cy="428625"/>
    <xdr:sp macro="" textlink="">
      <xdr:nvSpPr>
        <xdr:cNvPr id="5" name="TextBox 4">
          <a:hlinkClick xmlns:r="http://schemas.openxmlformats.org/officeDocument/2006/relationships" r:id="rId3"/>
        </xdr:cNvPr>
        <xdr:cNvSpPr txBox="1"/>
      </xdr:nvSpPr>
      <xdr:spPr>
        <a:xfrm>
          <a:off x="8299978" y="152136"/>
          <a:ext cx="1238250" cy="428625"/>
        </a:xfrm>
        <a:prstGeom prst="rect">
          <a:avLst/>
        </a:prstGeom>
        <a:solidFill>
          <a:schemeClr val="accent1">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en-GB" sz="1100" b="1">
              <a:latin typeface="Arial" pitchFamily="34" charset="0"/>
              <a:cs typeface="Arial" pitchFamily="34" charset="0"/>
            </a:rPr>
            <a:t>Back to Menu</a:t>
          </a:r>
        </a:p>
      </xdr:txBody>
    </xdr:sp>
    <xdr:clientData/>
  </xdr:oneCellAnchor>
  <xdr:twoCellAnchor editAs="oneCell">
    <xdr:from>
      <xdr:col>22</xdr:col>
      <xdr:colOff>154782</xdr:colOff>
      <xdr:row>0</xdr:row>
      <xdr:rowOff>59530</xdr:rowOff>
    </xdr:from>
    <xdr:to>
      <xdr:col>23</xdr:col>
      <xdr:colOff>361951</xdr:colOff>
      <xdr:row>3</xdr:row>
      <xdr:rowOff>25816</xdr:rowOff>
    </xdr:to>
    <xdr:pic>
      <xdr:nvPicPr>
        <xdr:cNvPr id="8" name="Picture 7" descr="NHS England Logo" title="NHS England Logo"/>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941970" y="59530"/>
          <a:ext cx="742950" cy="573505"/>
        </a:xfrm>
        <a:prstGeom prst="rect">
          <a:avLst/>
        </a:prstGeom>
      </xdr:spPr>
    </xdr:pic>
    <xdr:clientData/>
  </xdr:twoCellAnchor>
  <xdr:twoCellAnchor editAs="oneCell">
    <xdr:from>
      <xdr:col>23</xdr:col>
      <xdr:colOff>488155</xdr:colOff>
      <xdr:row>0</xdr:row>
      <xdr:rowOff>35718</xdr:rowOff>
    </xdr:from>
    <xdr:to>
      <xdr:col>27</xdr:col>
      <xdr:colOff>380999</xdr:colOff>
      <xdr:row>3</xdr:row>
      <xdr:rowOff>59531</xdr:rowOff>
    </xdr:to>
    <xdr:pic>
      <xdr:nvPicPr>
        <xdr:cNvPr id="7" name="Picture 6" descr="NHSBSA Logo" title="NHSBSA Logo"/>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4291" t="12224" r="2802" b="35058"/>
        <a:stretch/>
      </xdr:blipFill>
      <xdr:spPr bwMode="auto">
        <a:xfrm>
          <a:off x="12811124" y="35718"/>
          <a:ext cx="2035969" cy="63103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190500</xdr:colOff>
      <xdr:row>1</xdr:row>
      <xdr:rowOff>76200</xdr:rowOff>
    </xdr:from>
    <xdr:to>
      <xdr:col>7</xdr:col>
      <xdr:colOff>285750</xdr:colOff>
      <xdr:row>4</xdr:row>
      <xdr:rowOff>132849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9075" y="219075"/>
          <a:ext cx="628650" cy="485274"/>
        </a:xfrm>
        <a:prstGeom prst="rect">
          <a:avLst/>
        </a:prstGeom>
      </xdr:spPr>
    </xdr:pic>
    <xdr:clientData/>
  </xdr:twoCellAnchor>
  <xdr:twoCellAnchor editAs="oneCell">
    <xdr:from>
      <xdr:col>7</xdr:col>
      <xdr:colOff>361950</xdr:colOff>
      <xdr:row>1</xdr:row>
      <xdr:rowOff>19050</xdr:rowOff>
    </xdr:from>
    <xdr:to>
      <xdr:col>7</xdr:col>
      <xdr:colOff>2223134</xdr:colOff>
      <xdr:row>5</xdr:row>
      <xdr:rowOff>38100</xdr:rowOff>
    </xdr:to>
    <xdr:pic>
      <xdr:nvPicPr>
        <xdr:cNvPr id="6" name="Picture 5"/>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291" t="12224" r="2802" b="35058"/>
        <a:stretch/>
      </xdr:blipFill>
      <xdr:spPr bwMode="auto">
        <a:xfrm>
          <a:off x="8543925" y="161925"/>
          <a:ext cx="1861184" cy="590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508000</xdr:colOff>
      <xdr:row>4</xdr:row>
      <xdr:rowOff>19580</xdr:rowOff>
    </xdr:from>
    <xdr:to>
      <xdr:col>22</xdr:col>
      <xdr:colOff>510116</xdr:colOff>
      <xdr:row>32</xdr:row>
      <xdr:rowOff>138907</xdr:rowOff>
    </xdr:to>
    <xdr:graphicFrame macro="">
      <xdr:nvGraphicFramePr>
        <xdr:cNvPr id="2" name="Chart 1" descr="Antibiotic Chart" title="Antibiotic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500062</xdr:colOff>
      <xdr:row>34</xdr:row>
      <xdr:rowOff>107156</xdr:rowOff>
    </xdr:from>
    <xdr:to>
      <xdr:col>22</xdr:col>
      <xdr:colOff>476249</xdr:colOff>
      <xdr:row>63</xdr:row>
      <xdr:rowOff>47624</xdr:rowOff>
    </xdr:to>
    <xdr:graphicFrame macro="">
      <xdr:nvGraphicFramePr>
        <xdr:cNvPr id="3" name="Chart 3" descr="Antibiotic Chart" title="Antibiotic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15</xdr:col>
      <xdr:colOff>214312</xdr:colOff>
      <xdr:row>0</xdr:row>
      <xdr:rowOff>130968</xdr:rowOff>
    </xdr:from>
    <xdr:ext cx="1238250" cy="428625"/>
    <xdr:sp macro="" textlink="">
      <xdr:nvSpPr>
        <xdr:cNvPr id="4" name="TextBox 3">
          <a:hlinkClick xmlns:r="http://schemas.openxmlformats.org/officeDocument/2006/relationships" r:id="rId3"/>
        </xdr:cNvPr>
        <xdr:cNvSpPr txBox="1"/>
      </xdr:nvSpPr>
      <xdr:spPr>
        <a:xfrm>
          <a:off x="8251031" y="130968"/>
          <a:ext cx="1238250" cy="428625"/>
        </a:xfrm>
        <a:prstGeom prst="rect">
          <a:avLst/>
        </a:prstGeom>
        <a:solidFill>
          <a:schemeClr val="accent1">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en-GB" sz="1100" b="1">
              <a:latin typeface="Arial" pitchFamily="34" charset="0"/>
              <a:cs typeface="Arial" pitchFamily="34" charset="0"/>
            </a:rPr>
            <a:t>Back to Menu</a:t>
          </a:r>
        </a:p>
      </xdr:txBody>
    </xdr:sp>
    <xdr:clientData/>
  </xdr:oneCellAnchor>
  <xdr:twoCellAnchor editAs="oneCell">
    <xdr:from>
      <xdr:col>21</xdr:col>
      <xdr:colOff>511970</xdr:colOff>
      <xdr:row>0</xdr:row>
      <xdr:rowOff>23811</xdr:rowOff>
    </xdr:from>
    <xdr:to>
      <xdr:col>23</xdr:col>
      <xdr:colOff>207170</xdr:colOff>
      <xdr:row>2</xdr:row>
      <xdr:rowOff>210885</xdr:rowOff>
    </xdr:to>
    <xdr:pic>
      <xdr:nvPicPr>
        <xdr:cNvPr id="8" name="Picture 7" descr="NHS England Logo" title="NHS England Logo"/>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763376" y="23811"/>
          <a:ext cx="766763" cy="591887"/>
        </a:xfrm>
        <a:prstGeom prst="rect">
          <a:avLst/>
        </a:prstGeom>
      </xdr:spPr>
    </xdr:pic>
    <xdr:clientData/>
  </xdr:twoCellAnchor>
  <xdr:twoCellAnchor editAs="oneCell">
    <xdr:from>
      <xdr:col>23</xdr:col>
      <xdr:colOff>380998</xdr:colOff>
      <xdr:row>0</xdr:row>
      <xdr:rowOff>23812</xdr:rowOff>
    </xdr:from>
    <xdr:to>
      <xdr:col>27</xdr:col>
      <xdr:colOff>261936</xdr:colOff>
      <xdr:row>2</xdr:row>
      <xdr:rowOff>261936</xdr:rowOff>
    </xdr:to>
    <xdr:pic>
      <xdr:nvPicPr>
        <xdr:cNvPr id="9" name="Picture 8" descr="NHSBSA Logo" title="NHSBSA Logo"/>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4291" t="12224" r="2802" b="35058"/>
        <a:stretch/>
      </xdr:blipFill>
      <xdr:spPr bwMode="auto">
        <a:xfrm>
          <a:off x="12703967" y="23812"/>
          <a:ext cx="2024063" cy="64293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104125</xdr:colOff>
      <xdr:row>1</xdr:row>
      <xdr:rowOff>38100</xdr:rowOff>
    </xdr:from>
    <xdr:to>
      <xdr:col>6</xdr:col>
      <xdr:colOff>733425</xdr:colOff>
      <xdr:row>4</xdr:row>
      <xdr:rowOff>95250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1700" y="180975"/>
          <a:ext cx="629300" cy="485775"/>
        </a:xfrm>
        <a:prstGeom prst="rect">
          <a:avLst/>
        </a:prstGeom>
      </xdr:spPr>
    </xdr:pic>
    <xdr:clientData/>
  </xdr:twoCellAnchor>
  <xdr:twoCellAnchor editAs="oneCell">
    <xdr:from>
      <xdr:col>6</xdr:col>
      <xdr:colOff>1047750</xdr:colOff>
      <xdr:row>0</xdr:row>
      <xdr:rowOff>133350</xdr:rowOff>
    </xdr:from>
    <xdr:to>
      <xdr:col>7</xdr:col>
      <xdr:colOff>984884</xdr:colOff>
      <xdr:row>5</xdr:row>
      <xdr:rowOff>9525</xdr:rowOff>
    </xdr:to>
    <xdr:pic>
      <xdr:nvPicPr>
        <xdr:cNvPr id="6" name="Picture 5"/>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4291" t="12224" r="2802" b="35058"/>
        <a:stretch/>
      </xdr:blipFill>
      <xdr:spPr bwMode="auto">
        <a:xfrm>
          <a:off x="8315325" y="133350"/>
          <a:ext cx="1861184" cy="590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204107</xdr:colOff>
      <xdr:row>1</xdr:row>
      <xdr:rowOff>585107</xdr:rowOff>
    </xdr:from>
    <xdr:to>
      <xdr:col>26</xdr:col>
      <xdr:colOff>258535</xdr:colOff>
      <xdr:row>32</xdr:row>
      <xdr:rowOff>68036</xdr:rowOff>
    </xdr:to>
    <xdr:graphicFrame macro="">
      <xdr:nvGraphicFramePr>
        <xdr:cNvPr id="2" name="Chart 1" descr="Antibiotic Chart" title="Antibiotic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80775</xdr:colOff>
      <xdr:row>1</xdr:row>
      <xdr:rowOff>54429</xdr:rowOff>
    </xdr:from>
    <xdr:to>
      <xdr:col>5</xdr:col>
      <xdr:colOff>503465</xdr:colOff>
      <xdr:row>41</xdr:row>
      <xdr:rowOff>25852</xdr:rowOff>
    </xdr:to>
    <mc:AlternateContent xmlns:mc="http://schemas.openxmlformats.org/markup-compatibility/2006" xmlns:a14="http://schemas.microsoft.com/office/drawing/2010/main">
      <mc:Choice Requires="a14">
        <xdr:graphicFrame macro="">
          <xdr:nvGraphicFramePr>
            <xdr:cNvPr id="3" name="CCG Name 1" descr="CCG table" title="CCG table"/>
            <xdr:cNvGraphicFramePr/>
          </xdr:nvGraphicFramePr>
          <xdr:xfrm>
            <a:off x="0" y="0"/>
            <a:ext cx="0" cy="0"/>
          </xdr:xfrm>
          <a:graphic>
            <a:graphicData uri="http://schemas.microsoft.com/office/drawing/2010/slicer">
              <sle:slicer xmlns:sle="http://schemas.microsoft.com/office/drawing/2010/slicer" name="CCG Name 1"/>
            </a:graphicData>
          </a:graphic>
        </xdr:graphicFrame>
      </mc:Choice>
      <mc:Fallback xmlns="">
        <xdr:sp macro="" textlink="">
          <xdr:nvSpPr>
            <xdr:cNvPr id="0" name=""/>
            <xdr:cNvSpPr>
              <a:spLocks noTextEdit="1"/>
            </xdr:cNvSpPr>
          </xdr:nvSpPr>
          <xdr:spPr>
            <a:xfrm>
              <a:off x="80775" y="176893"/>
              <a:ext cx="3021654" cy="10020299"/>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6</xdr:col>
      <xdr:colOff>1102180</xdr:colOff>
      <xdr:row>1</xdr:row>
      <xdr:rowOff>163285</xdr:rowOff>
    </xdr:from>
    <xdr:to>
      <xdr:col>9</xdr:col>
      <xdr:colOff>312965</xdr:colOff>
      <xdr:row>1</xdr:row>
      <xdr:rowOff>557892</xdr:rowOff>
    </xdr:to>
    <xdr:sp macro="" textlink="">
      <xdr:nvSpPr>
        <xdr:cNvPr id="5" name="TextBox 4">
          <a:hlinkClick xmlns:r="http://schemas.openxmlformats.org/officeDocument/2006/relationships" r:id="rId2"/>
        </xdr:cNvPr>
        <xdr:cNvSpPr txBox="1"/>
      </xdr:nvSpPr>
      <xdr:spPr>
        <a:xfrm>
          <a:off x="4327073" y="285749"/>
          <a:ext cx="2000249" cy="394607"/>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latin typeface="Arial" pitchFamily="34" charset="0"/>
              <a:cs typeface="Arial" pitchFamily="34" charset="0"/>
            </a:rPr>
            <a:t>Back</a:t>
          </a:r>
          <a:r>
            <a:rPr lang="en-GB" sz="1800" b="1" baseline="0">
              <a:latin typeface="Arial" pitchFamily="34" charset="0"/>
              <a:cs typeface="Arial" pitchFamily="34" charset="0"/>
            </a:rPr>
            <a:t> to Menu</a:t>
          </a:r>
          <a:endParaRPr lang="en-GB" sz="1800" b="1">
            <a:latin typeface="Arial" pitchFamily="34" charset="0"/>
            <a:cs typeface="Arial" pitchFamily="34" charset="0"/>
          </a:endParaRPr>
        </a:p>
      </xdr:txBody>
    </xdr:sp>
    <xdr:clientData/>
  </xdr:twoCellAnchor>
  <xdr:twoCellAnchor editAs="oneCell">
    <xdr:from>
      <xdr:col>20</xdr:col>
      <xdr:colOff>103721</xdr:colOff>
      <xdr:row>1</xdr:row>
      <xdr:rowOff>68033</xdr:rowOff>
    </xdr:from>
    <xdr:to>
      <xdr:col>21</xdr:col>
      <xdr:colOff>246289</xdr:colOff>
      <xdr:row>1</xdr:row>
      <xdr:rowOff>734786</xdr:rowOff>
    </xdr:to>
    <xdr:pic>
      <xdr:nvPicPr>
        <xdr:cNvPr id="8" name="Picture 7" descr="NHS England Logo" title="NHS England Logo"/>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574792" y="190497"/>
          <a:ext cx="863747" cy="666753"/>
        </a:xfrm>
        <a:prstGeom prst="rect">
          <a:avLst/>
        </a:prstGeom>
      </xdr:spPr>
    </xdr:pic>
    <xdr:clientData/>
  </xdr:twoCellAnchor>
  <xdr:twoCellAnchor editAs="oneCell">
    <xdr:from>
      <xdr:col>21</xdr:col>
      <xdr:colOff>435428</xdr:colOff>
      <xdr:row>0</xdr:row>
      <xdr:rowOff>108855</xdr:rowOff>
    </xdr:from>
    <xdr:to>
      <xdr:col>27</xdr:col>
      <xdr:colOff>323576</xdr:colOff>
      <xdr:row>1</xdr:row>
      <xdr:rowOff>802820</xdr:rowOff>
    </xdr:to>
    <xdr:pic>
      <xdr:nvPicPr>
        <xdr:cNvPr id="7" name="Picture 6" descr="NHSBSA Logo" title="NHSBSA Logo"/>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4291" t="12224" r="2802" b="35058"/>
        <a:stretch/>
      </xdr:blipFill>
      <xdr:spPr bwMode="auto">
        <a:xfrm>
          <a:off x="14627678" y="108855"/>
          <a:ext cx="2133327" cy="81642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6</xdr:col>
      <xdr:colOff>163286</xdr:colOff>
      <xdr:row>1</xdr:row>
      <xdr:rowOff>748392</xdr:rowOff>
    </xdr:from>
    <xdr:to>
      <xdr:col>26</xdr:col>
      <xdr:colOff>217714</xdr:colOff>
      <xdr:row>32</xdr:row>
      <xdr:rowOff>95250</xdr:rowOff>
    </xdr:to>
    <xdr:graphicFrame macro="">
      <xdr:nvGraphicFramePr>
        <xdr:cNvPr id="2" name="Chart 1" descr="Antibiotic Chart" title="Antibiotic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94383</xdr:colOff>
      <xdr:row>1</xdr:row>
      <xdr:rowOff>54429</xdr:rowOff>
    </xdr:from>
    <xdr:to>
      <xdr:col>5</xdr:col>
      <xdr:colOff>517073</xdr:colOff>
      <xdr:row>41</xdr:row>
      <xdr:rowOff>54427</xdr:rowOff>
    </xdr:to>
    <mc:AlternateContent xmlns:mc="http://schemas.openxmlformats.org/markup-compatibility/2006" xmlns:a14="http://schemas.microsoft.com/office/drawing/2010/main">
      <mc:Choice Requires="a14">
        <xdr:graphicFrame macro="">
          <xdr:nvGraphicFramePr>
            <xdr:cNvPr id="3" name="CCG Name" descr="CCG table" title="CCG table"/>
            <xdr:cNvGraphicFramePr/>
          </xdr:nvGraphicFramePr>
          <xdr:xfrm>
            <a:off x="0" y="0"/>
            <a:ext cx="0" cy="0"/>
          </xdr:xfrm>
          <a:graphic>
            <a:graphicData uri="http://schemas.microsoft.com/office/drawing/2010/slicer">
              <sle:slicer xmlns:sle="http://schemas.microsoft.com/office/drawing/2010/slicer" name="CCG Name"/>
            </a:graphicData>
          </a:graphic>
        </xdr:graphicFrame>
      </mc:Choice>
      <mc:Fallback xmlns="">
        <xdr:sp macro="" textlink="">
          <xdr:nvSpPr>
            <xdr:cNvPr id="0" name=""/>
            <xdr:cNvSpPr>
              <a:spLocks noTextEdit="1"/>
            </xdr:cNvSpPr>
          </xdr:nvSpPr>
          <xdr:spPr>
            <a:xfrm>
              <a:off x="94383" y="176893"/>
              <a:ext cx="3021654" cy="10055677"/>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oneCellAnchor>
    <xdr:from>
      <xdr:col>6</xdr:col>
      <xdr:colOff>1115787</xdr:colOff>
      <xdr:row>1</xdr:row>
      <xdr:rowOff>272144</xdr:rowOff>
    </xdr:from>
    <xdr:ext cx="1918606" cy="449035"/>
    <xdr:sp macro="" textlink="">
      <xdr:nvSpPr>
        <xdr:cNvPr id="6" name="TextBox 5">
          <a:hlinkClick xmlns:r="http://schemas.openxmlformats.org/officeDocument/2006/relationships" r:id="rId2"/>
        </xdr:cNvPr>
        <xdr:cNvSpPr txBox="1"/>
      </xdr:nvSpPr>
      <xdr:spPr>
        <a:xfrm>
          <a:off x="4340680" y="394608"/>
          <a:ext cx="1918606" cy="449035"/>
        </a:xfrm>
        <a:prstGeom prst="rect">
          <a:avLst/>
        </a:prstGeom>
        <a:solidFill>
          <a:schemeClr val="accent1">
            <a:lumMod val="40000"/>
            <a:lumOff val="60000"/>
          </a:schemeClr>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800" b="1">
              <a:latin typeface="Arial" pitchFamily="34" charset="0"/>
              <a:cs typeface="Arial" pitchFamily="34" charset="0"/>
            </a:rPr>
            <a:t>Back</a:t>
          </a:r>
          <a:r>
            <a:rPr lang="en-GB" sz="1800" b="1" baseline="0">
              <a:latin typeface="Arial" pitchFamily="34" charset="0"/>
              <a:cs typeface="Arial" pitchFamily="34" charset="0"/>
            </a:rPr>
            <a:t> to Menu</a:t>
          </a:r>
        </a:p>
      </xdr:txBody>
    </xdr:sp>
    <xdr:clientData/>
  </xdr:oneCellAnchor>
  <xdr:twoCellAnchor editAs="oneCell">
    <xdr:from>
      <xdr:col>20</xdr:col>
      <xdr:colOff>353787</xdr:colOff>
      <xdr:row>1</xdr:row>
      <xdr:rowOff>95250</xdr:rowOff>
    </xdr:from>
    <xdr:to>
      <xdr:col>21</xdr:col>
      <xdr:colOff>477612</xdr:colOff>
      <xdr:row>1</xdr:row>
      <xdr:rowOff>747534</xdr:rowOff>
    </xdr:to>
    <xdr:pic>
      <xdr:nvPicPr>
        <xdr:cNvPr id="7" name="Picture 6" descr="NHS England Logo" title="NHS England Logo"/>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824858" y="217714"/>
          <a:ext cx="845004" cy="652284"/>
        </a:xfrm>
        <a:prstGeom prst="rect">
          <a:avLst/>
        </a:prstGeom>
      </xdr:spPr>
    </xdr:pic>
    <xdr:clientData/>
  </xdr:twoCellAnchor>
  <xdr:twoCellAnchor editAs="oneCell">
    <xdr:from>
      <xdr:col>22</xdr:col>
      <xdr:colOff>81642</xdr:colOff>
      <xdr:row>1</xdr:row>
      <xdr:rowOff>40822</xdr:rowOff>
    </xdr:from>
    <xdr:to>
      <xdr:col>27</xdr:col>
      <xdr:colOff>530677</xdr:colOff>
      <xdr:row>1</xdr:row>
      <xdr:rowOff>830036</xdr:rowOff>
    </xdr:to>
    <xdr:pic>
      <xdr:nvPicPr>
        <xdr:cNvPr id="10" name="Picture 9" descr="NHSBSA Logo" title="NHSBSA Logo"/>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4291" t="12224" r="2802" b="35058"/>
        <a:stretch/>
      </xdr:blipFill>
      <xdr:spPr bwMode="auto">
        <a:xfrm>
          <a:off x="14804571" y="163286"/>
          <a:ext cx="2163535" cy="78921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4229100</xdr:colOff>
      <xdr:row>0</xdr:row>
      <xdr:rowOff>180974</xdr:rowOff>
    </xdr:from>
    <xdr:to>
      <xdr:col>1</xdr:col>
      <xdr:colOff>5534025</xdr:colOff>
      <xdr:row>1</xdr:row>
      <xdr:rowOff>66674</xdr:rowOff>
    </xdr:to>
    <xdr:sp macro="" textlink="">
      <xdr:nvSpPr>
        <xdr:cNvPr id="2" name="TextBox 1">
          <a:hlinkClick xmlns:r="http://schemas.openxmlformats.org/officeDocument/2006/relationships" r:id="rId1"/>
        </xdr:cNvPr>
        <xdr:cNvSpPr txBox="1"/>
      </xdr:nvSpPr>
      <xdr:spPr>
        <a:xfrm>
          <a:off x="4762500" y="180974"/>
          <a:ext cx="1304925" cy="352425"/>
        </a:xfrm>
        <a:prstGeom prst="rect">
          <a:avLst/>
        </a:prstGeom>
        <a:solidFill>
          <a:schemeClr val="accent1">
            <a:lumMod val="40000"/>
            <a:lumOff val="6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latin typeface="Arial" pitchFamily="34" charset="0"/>
              <a:cs typeface="Arial" pitchFamily="34" charset="0"/>
            </a:rPr>
            <a:t>Back to Menu</a:t>
          </a:r>
        </a:p>
      </xdr:txBody>
    </xdr:sp>
    <xdr:clientData/>
  </xdr:twoCellAnchor>
  <xdr:twoCellAnchor editAs="oneCell">
    <xdr:from>
      <xdr:col>1</xdr:col>
      <xdr:colOff>8667750</xdr:colOff>
      <xdr:row>0</xdr:row>
      <xdr:rowOff>66675</xdr:rowOff>
    </xdr:from>
    <xdr:to>
      <xdr:col>2</xdr:col>
      <xdr:colOff>514350</xdr:colOff>
      <xdr:row>1</xdr:row>
      <xdr:rowOff>136692</xdr:rowOff>
    </xdr:to>
    <xdr:pic>
      <xdr:nvPicPr>
        <xdr:cNvPr id="5" name="Picture 4" descr="NHS England Logo" title="NHS England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50" y="66675"/>
          <a:ext cx="695325" cy="536742"/>
        </a:xfrm>
        <a:prstGeom prst="rect">
          <a:avLst/>
        </a:prstGeom>
      </xdr:spPr>
    </xdr:pic>
    <xdr:clientData/>
  </xdr:twoCellAnchor>
  <xdr:twoCellAnchor editAs="oneCell">
    <xdr:from>
      <xdr:col>3</xdr:col>
      <xdr:colOff>0</xdr:colOff>
      <xdr:row>0</xdr:row>
      <xdr:rowOff>47625</xdr:rowOff>
    </xdr:from>
    <xdr:to>
      <xdr:col>6</xdr:col>
      <xdr:colOff>260984</xdr:colOff>
      <xdr:row>2</xdr:row>
      <xdr:rowOff>28575</xdr:rowOff>
    </xdr:to>
    <xdr:pic>
      <xdr:nvPicPr>
        <xdr:cNvPr id="6" name="Picture 5" descr="NHSBSA Logo" title="NHSBSA Logo"/>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4291" t="12224" r="2802" b="35058"/>
        <a:stretch/>
      </xdr:blipFill>
      <xdr:spPr bwMode="auto">
        <a:xfrm>
          <a:off x="9915525" y="47625"/>
          <a:ext cx="1861184" cy="590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345280</xdr:colOff>
      <xdr:row>1</xdr:row>
      <xdr:rowOff>104511</xdr:rowOff>
    </xdr:from>
    <xdr:to>
      <xdr:col>7</xdr:col>
      <xdr:colOff>631031</xdr:colOff>
      <xdr:row>3</xdr:row>
      <xdr:rowOff>130968</xdr:rowOff>
    </xdr:to>
    <xdr:sp macro="" textlink="">
      <xdr:nvSpPr>
        <xdr:cNvPr id="3" name="TextBox 2">
          <a:hlinkClick xmlns:r="http://schemas.openxmlformats.org/officeDocument/2006/relationships" r:id="rId1"/>
        </xdr:cNvPr>
        <xdr:cNvSpPr txBox="1"/>
      </xdr:nvSpPr>
      <xdr:spPr>
        <a:xfrm>
          <a:off x="6417468" y="247386"/>
          <a:ext cx="1369219" cy="431270"/>
        </a:xfrm>
        <a:prstGeom prst="rect">
          <a:avLst/>
        </a:prstGeom>
        <a:solidFill>
          <a:schemeClr val="accent1">
            <a:lumMod val="40000"/>
            <a:lumOff val="6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latin typeface="Arial" pitchFamily="34" charset="0"/>
              <a:cs typeface="Arial" pitchFamily="34" charset="0"/>
            </a:rPr>
            <a:t>Back to Menu</a:t>
          </a:r>
        </a:p>
      </xdr:txBody>
    </xdr:sp>
    <xdr:clientData/>
  </xdr:twoCellAnchor>
  <xdr:twoCellAnchor>
    <xdr:from>
      <xdr:col>7</xdr:col>
      <xdr:colOff>615157</xdr:colOff>
      <xdr:row>6</xdr:row>
      <xdr:rowOff>59531</xdr:rowOff>
    </xdr:from>
    <xdr:to>
      <xdr:col>19</xdr:col>
      <xdr:colOff>333375</xdr:colOff>
      <xdr:row>26</xdr:row>
      <xdr:rowOff>11906</xdr:rowOff>
    </xdr:to>
    <xdr:graphicFrame macro="">
      <xdr:nvGraphicFramePr>
        <xdr:cNvPr id="2" name="Chart 1" descr="Antibiotic Chart" title="Antibiotic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11908</xdr:colOff>
      <xdr:row>6</xdr:row>
      <xdr:rowOff>83344</xdr:rowOff>
    </xdr:from>
    <xdr:to>
      <xdr:col>7</xdr:col>
      <xdr:colOff>238125</xdr:colOff>
      <xdr:row>26</xdr:row>
      <xdr:rowOff>35719</xdr:rowOff>
    </xdr:to>
    <xdr:graphicFrame macro="">
      <xdr:nvGraphicFramePr>
        <xdr:cNvPr id="4" name="Chart 3" descr="Antibiotic Chart" title="Antibiotic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595313</xdr:colOff>
      <xdr:row>28</xdr:row>
      <xdr:rowOff>11907</xdr:rowOff>
    </xdr:from>
    <xdr:to>
      <xdr:col>19</xdr:col>
      <xdr:colOff>333375</xdr:colOff>
      <xdr:row>43</xdr:row>
      <xdr:rowOff>11906</xdr:rowOff>
    </xdr:to>
    <xdr:graphicFrame macro="">
      <xdr:nvGraphicFramePr>
        <xdr:cNvPr id="8" name="Chart 5" descr="Antibiotic Chart" title="Antibiotic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11907</xdr:colOff>
      <xdr:row>28</xdr:row>
      <xdr:rowOff>11906</xdr:rowOff>
    </xdr:from>
    <xdr:to>
      <xdr:col>7</xdr:col>
      <xdr:colOff>238125</xdr:colOff>
      <xdr:row>43</xdr:row>
      <xdr:rowOff>11906</xdr:rowOff>
    </xdr:to>
    <xdr:graphicFrame macro="">
      <xdr:nvGraphicFramePr>
        <xdr:cNvPr id="9" name="Chart 6" descr="Antibiotic Chart" title="Antibiotic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76992</xdr:colOff>
      <xdr:row>45</xdr:row>
      <xdr:rowOff>1</xdr:rowOff>
    </xdr:from>
    <xdr:to>
      <xdr:col>17</xdr:col>
      <xdr:colOff>178523</xdr:colOff>
      <xdr:row>61</xdr:row>
      <xdr:rowOff>90001</xdr:rowOff>
    </xdr:to>
    <xdr:graphicFrame macro="">
      <xdr:nvGraphicFramePr>
        <xdr:cNvPr id="11" name="Chart 11" descr="Antibiotic Chart" title="Antibiotic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1661587</xdr:colOff>
      <xdr:row>44</xdr:row>
      <xdr:rowOff>107159</xdr:rowOff>
    </xdr:from>
    <xdr:to>
      <xdr:col>4</xdr:col>
      <xdr:colOff>679649</xdr:colOff>
      <xdr:row>61</xdr:row>
      <xdr:rowOff>54284</xdr:rowOff>
    </xdr:to>
    <xdr:graphicFrame macro="">
      <xdr:nvGraphicFramePr>
        <xdr:cNvPr id="12" name="Chart 12" descr="Antibiotic Chart" title="Antibiotic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71437</xdr:colOff>
      <xdr:row>63</xdr:row>
      <xdr:rowOff>64292</xdr:rowOff>
    </xdr:from>
    <xdr:to>
      <xdr:col>7</xdr:col>
      <xdr:colOff>291562</xdr:colOff>
      <xdr:row>83</xdr:row>
      <xdr:rowOff>14792</xdr:rowOff>
    </xdr:to>
    <xdr:graphicFrame macro="">
      <xdr:nvGraphicFramePr>
        <xdr:cNvPr id="5" name="Chart 1" descr="Antibiotic Chart" title="Antibiotic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619125</xdr:colOff>
      <xdr:row>63</xdr:row>
      <xdr:rowOff>50004</xdr:rowOff>
    </xdr:from>
    <xdr:to>
      <xdr:col>19</xdr:col>
      <xdr:colOff>458250</xdr:colOff>
      <xdr:row>83</xdr:row>
      <xdr:rowOff>504</xdr:rowOff>
    </xdr:to>
    <xdr:graphicFrame macro="">
      <xdr:nvGraphicFramePr>
        <xdr:cNvPr id="6" name="Chart 2" descr="Antibiotic Chart" title="Antibiotic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452437</xdr:colOff>
      <xdr:row>0</xdr:row>
      <xdr:rowOff>142874</xdr:rowOff>
    </xdr:from>
    <xdr:to>
      <xdr:col>15</xdr:col>
      <xdr:colOff>230982</xdr:colOff>
      <xdr:row>4</xdr:row>
      <xdr:rowOff>108534</xdr:rowOff>
    </xdr:to>
    <xdr:pic>
      <xdr:nvPicPr>
        <xdr:cNvPr id="14" name="Picture 13" descr="NHS England Logo" title="NHS England Logo"/>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394281" y="142874"/>
          <a:ext cx="850107" cy="656223"/>
        </a:xfrm>
        <a:prstGeom prst="rect">
          <a:avLst/>
        </a:prstGeom>
      </xdr:spPr>
    </xdr:pic>
    <xdr:clientData/>
  </xdr:twoCellAnchor>
  <xdr:twoCellAnchor editAs="oneCell">
    <xdr:from>
      <xdr:col>15</xdr:col>
      <xdr:colOff>345283</xdr:colOff>
      <xdr:row>0</xdr:row>
      <xdr:rowOff>142874</xdr:rowOff>
    </xdr:from>
    <xdr:to>
      <xdr:col>19</xdr:col>
      <xdr:colOff>226220</xdr:colOff>
      <xdr:row>5</xdr:row>
      <xdr:rowOff>0</xdr:rowOff>
    </xdr:to>
    <xdr:pic>
      <xdr:nvPicPr>
        <xdr:cNvPr id="13" name="Picture 12" descr="NHSBSA Logo" title="NHSBSA Logo"/>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54291" t="12224" r="2802" b="35058"/>
        <a:stretch/>
      </xdr:blipFill>
      <xdr:spPr bwMode="auto">
        <a:xfrm>
          <a:off x="12358689" y="142874"/>
          <a:ext cx="2024062" cy="69056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1666875</xdr:colOff>
      <xdr:row>0</xdr:row>
      <xdr:rowOff>28575</xdr:rowOff>
    </xdr:from>
    <xdr:ext cx="1266825" cy="314325"/>
    <xdr:sp macro="" textlink="">
      <xdr:nvSpPr>
        <xdr:cNvPr id="2" name="TextBox 1">
          <a:hlinkClick xmlns:r="http://schemas.openxmlformats.org/officeDocument/2006/relationships" r:id="rId1"/>
        </xdr:cNvPr>
        <xdr:cNvSpPr txBox="1"/>
      </xdr:nvSpPr>
      <xdr:spPr>
        <a:xfrm>
          <a:off x="4610100" y="28575"/>
          <a:ext cx="1266825" cy="314325"/>
        </a:xfrm>
        <a:prstGeom prst="rect">
          <a:avLst/>
        </a:prstGeom>
        <a:solidFill>
          <a:schemeClr val="accent1">
            <a:lumMod val="40000"/>
            <a:lumOff val="60000"/>
          </a:schemeClr>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latin typeface="Arial" pitchFamily="34" charset="0"/>
              <a:cs typeface="Arial" pitchFamily="34" charset="0"/>
            </a:rPr>
            <a:t>Back to Menu</a:t>
          </a:r>
        </a:p>
      </xdr:txBody>
    </xdr:sp>
    <xdr:clientData/>
  </xdr:oneCellAnchor>
  <xdr:twoCellAnchor editAs="oneCell">
    <xdr:from>
      <xdr:col>36</xdr:col>
      <xdr:colOff>257175</xdr:colOff>
      <xdr:row>0</xdr:row>
      <xdr:rowOff>133350</xdr:rowOff>
    </xdr:from>
    <xdr:to>
      <xdr:col>37</xdr:col>
      <xdr:colOff>419100</xdr:colOff>
      <xdr:row>2</xdr:row>
      <xdr:rowOff>365292</xdr:rowOff>
    </xdr:to>
    <xdr:pic>
      <xdr:nvPicPr>
        <xdr:cNvPr id="7" name="Picture 6" descr="NHS England Logo" title="NHS England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78500" y="133350"/>
          <a:ext cx="695325" cy="536742"/>
        </a:xfrm>
        <a:prstGeom prst="rect">
          <a:avLst/>
        </a:prstGeom>
      </xdr:spPr>
    </xdr:pic>
    <xdr:clientData/>
  </xdr:twoCellAnchor>
  <xdr:twoCellAnchor editAs="oneCell">
    <xdr:from>
      <xdr:col>37</xdr:col>
      <xdr:colOff>523875</xdr:colOff>
      <xdr:row>0</xdr:row>
      <xdr:rowOff>133350</xdr:rowOff>
    </xdr:from>
    <xdr:to>
      <xdr:col>41</xdr:col>
      <xdr:colOff>251459</xdr:colOff>
      <xdr:row>2</xdr:row>
      <xdr:rowOff>419100</xdr:rowOff>
    </xdr:to>
    <xdr:pic>
      <xdr:nvPicPr>
        <xdr:cNvPr id="8" name="Picture 7" descr="NHSBSA Logo" title="NHSBSA Logo"/>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4291" t="12224" r="2802" b="35058"/>
        <a:stretch/>
      </xdr:blipFill>
      <xdr:spPr bwMode="auto">
        <a:xfrm>
          <a:off x="20145375" y="133350"/>
          <a:ext cx="1861184" cy="590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1485900</xdr:colOff>
      <xdr:row>0</xdr:row>
      <xdr:rowOff>47625</xdr:rowOff>
    </xdr:from>
    <xdr:ext cx="1260000" cy="304800"/>
    <xdr:sp macro="" textlink="">
      <xdr:nvSpPr>
        <xdr:cNvPr id="2" name="TextBox 1">
          <a:hlinkClick xmlns:r="http://schemas.openxmlformats.org/officeDocument/2006/relationships" r:id="rId1"/>
        </xdr:cNvPr>
        <xdr:cNvSpPr txBox="1"/>
      </xdr:nvSpPr>
      <xdr:spPr>
        <a:xfrm>
          <a:off x="4857750" y="47625"/>
          <a:ext cx="1260000" cy="304800"/>
        </a:xfrm>
        <a:prstGeom prst="rect">
          <a:avLst/>
        </a:prstGeom>
        <a:solidFill>
          <a:schemeClr val="accent1">
            <a:lumMod val="40000"/>
            <a:lumOff val="60000"/>
          </a:schemeClr>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200" b="1">
              <a:latin typeface="Arial" pitchFamily="34" charset="0"/>
              <a:cs typeface="Arial" pitchFamily="34" charset="0"/>
            </a:rPr>
            <a:t>Back</a:t>
          </a:r>
          <a:r>
            <a:rPr lang="en-GB" sz="1200" b="1" baseline="0">
              <a:latin typeface="Arial" pitchFamily="34" charset="0"/>
              <a:cs typeface="Arial" pitchFamily="34" charset="0"/>
            </a:rPr>
            <a:t> to Menu</a:t>
          </a:r>
        </a:p>
      </xdr:txBody>
    </xdr:sp>
    <xdr:clientData/>
  </xdr:oneCellAnchor>
  <xdr:twoCellAnchor editAs="oneCell">
    <xdr:from>
      <xdr:col>36</xdr:col>
      <xdr:colOff>276225</xdr:colOff>
      <xdr:row>1</xdr:row>
      <xdr:rowOff>0</xdr:rowOff>
    </xdr:from>
    <xdr:to>
      <xdr:col>37</xdr:col>
      <xdr:colOff>438150</xdr:colOff>
      <xdr:row>2</xdr:row>
      <xdr:rowOff>374817</xdr:rowOff>
    </xdr:to>
    <xdr:pic>
      <xdr:nvPicPr>
        <xdr:cNvPr id="6" name="Picture 5" descr="NHS England Logo" title="NHS England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592925" y="161925"/>
          <a:ext cx="695325" cy="536742"/>
        </a:xfrm>
        <a:prstGeom prst="rect">
          <a:avLst/>
        </a:prstGeom>
      </xdr:spPr>
    </xdr:pic>
    <xdr:clientData/>
  </xdr:twoCellAnchor>
  <xdr:twoCellAnchor editAs="oneCell">
    <xdr:from>
      <xdr:col>38</xdr:col>
      <xdr:colOff>0</xdr:colOff>
      <xdr:row>0</xdr:row>
      <xdr:rowOff>152400</xdr:rowOff>
    </xdr:from>
    <xdr:to>
      <xdr:col>41</xdr:col>
      <xdr:colOff>260984</xdr:colOff>
      <xdr:row>2</xdr:row>
      <xdr:rowOff>419100</xdr:rowOff>
    </xdr:to>
    <xdr:pic>
      <xdr:nvPicPr>
        <xdr:cNvPr id="7" name="Picture 6" descr="NHSBSA Logo" title="NHSBSA Logo"/>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4291" t="12224" r="2802" b="35058"/>
        <a:stretch/>
      </xdr:blipFill>
      <xdr:spPr bwMode="auto">
        <a:xfrm>
          <a:off x="21269325" y="152400"/>
          <a:ext cx="1861184" cy="590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7</xdr:col>
      <xdr:colOff>685800</xdr:colOff>
      <xdr:row>0</xdr:row>
      <xdr:rowOff>57150</xdr:rowOff>
    </xdr:from>
    <xdr:ext cx="1260000" cy="323850"/>
    <xdr:sp macro="" textlink="">
      <xdr:nvSpPr>
        <xdr:cNvPr id="2" name="TextBox 1">
          <a:hlinkClick xmlns:r="http://schemas.openxmlformats.org/officeDocument/2006/relationships" r:id="rId1"/>
        </xdr:cNvPr>
        <xdr:cNvSpPr txBox="1"/>
      </xdr:nvSpPr>
      <xdr:spPr>
        <a:xfrm>
          <a:off x="5410200" y="57150"/>
          <a:ext cx="1260000" cy="323850"/>
        </a:xfrm>
        <a:prstGeom prst="rect">
          <a:avLst/>
        </a:prstGeom>
        <a:solidFill>
          <a:schemeClr val="accent1">
            <a:lumMod val="40000"/>
            <a:lumOff val="60000"/>
          </a:schemeClr>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200" b="1">
              <a:latin typeface="Arial" pitchFamily="34" charset="0"/>
              <a:cs typeface="Arial" pitchFamily="34" charset="0"/>
            </a:rPr>
            <a:t>Back</a:t>
          </a:r>
          <a:r>
            <a:rPr lang="en-GB" sz="1200" b="1" baseline="0">
              <a:latin typeface="Arial" pitchFamily="34" charset="0"/>
              <a:cs typeface="Arial" pitchFamily="34" charset="0"/>
            </a:rPr>
            <a:t> to Menu</a:t>
          </a:r>
        </a:p>
      </xdr:txBody>
    </xdr:sp>
    <xdr:clientData/>
  </xdr:oneCellAnchor>
  <xdr:twoCellAnchor>
    <xdr:from>
      <xdr:col>20</xdr:col>
      <xdr:colOff>1</xdr:colOff>
      <xdr:row>6</xdr:row>
      <xdr:rowOff>38101</xdr:rowOff>
    </xdr:from>
    <xdr:to>
      <xdr:col>28</xdr:col>
      <xdr:colOff>276225</xdr:colOff>
      <xdr:row>25</xdr:row>
      <xdr:rowOff>0</xdr:rowOff>
    </xdr:to>
    <xdr:graphicFrame macro="">
      <xdr:nvGraphicFramePr>
        <xdr:cNvPr id="3" name="Chart 4" descr="Antibiotic Chart" title="Antibiotic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476250</xdr:colOff>
      <xdr:row>0</xdr:row>
      <xdr:rowOff>19050</xdr:rowOff>
    </xdr:from>
    <xdr:to>
      <xdr:col>26</xdr:col>
      <xdr:colOff>104775</xdr:colOff>
      <xdr:row>2</xdr:row>
      <xdr:rowOff>98592</xdr:rowOff>
    </xdr:to>
    <xdr:pic>
      <xdr:nvPicPr>
        <xdr:cNvPr id="7" name="Picture 6" descr="NHS England Logo" title="NHS England Logo"/>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249775" y="19050"/>
          <a:ext cx="695325" cy="536742"/>
        </a:xfrm>
        <a:prstGeom prst="rect">
          <a:avLst/>
        </a:prstGeom>
      </xdr:spPr>
    </xdr:pic>
    <xdr:clientData/>
  </xdr:twoCellAnchor>
  <xdr:twoCellAnchor editAs="oneCell">
    <xdr:from>
      <xdr:col>26</xdr:col>
      <xdr:colOff>314325</xdr:colOff>
      <xdr:row>0</xdr:row>
      <xdr:rowOff>0</xdr:rowOff>
    </xdr:from>
    <xdr:to>
      <xdr:col>30</xdr:col>
      <xdr:colOff>241934</xdr:colOff>
      <xdr:row>2</xdr:row>
      <xdr:rowOff>133350</xdr:rowOff>
    </xdr:to>
    <xdr:pic>
      <xdr:nvPicPr>
        <xdr:cNvPr id="9" name="Picture 8" descr="NHSBSA Logo" title="NHSBSA Logo"/>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4291" t="12224" r="2802" b="35058"/>
        <a:stretch/>
      </xdr:blipFill>
      <xdr:spPr bwMode="auto">
        <a:xfrm>
          <a:off x="19726275" y="0"/>
          <a:ext cx="1861184" cy="590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7</xdr:col>
      <xdr:colOff>828675</xdr:colOff>
      <xdr:row>0</xdr:row>
      <xdr:rowOff>28575</xdr:rowOff>
    </xdr:from>
    <xdr:ext cx="1260000" cy="323850"/>
    <xdr:sp macro="" textlink="">
      <xdr:nvSpPr>
        <xdr:cNvPr id="2" name="TextBox 1">
          <a:hlinkClick xmlns:r="http://schemas.openxmlformats.org/officeDocument/2006/relationships" r:id="rId1"/>
        </xdr:cNvPr>
        <xdr:cNvSpPr txBox="1"/>
      </xdr:nvSpPr>
      <xdr:spPr>
        <a:xfrm>
          <a:off x="5467350" y="28575"/>
          <a:ext cx="1260000" cy="323850"/>
        </a:xfrm>
        <a:prstGeom prst="rect">
          <a:avLst/>
        </a:prstGeom>
        <a:solidFill>
          <a:schemeClr val="accent1">
            <a:lumMod val="40000"/>
            <a:lumOff val="60000"/>
          </a:schemeClr>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200" b="1">
              <a:latin typeface="Arial" pitchFamily="34" charset="0"/>
              <a:cs typeface="Arial" pitchFamily="34" charset="0"/>
            </a:rPr>
            <a:t>Back</a:t>
          </a:r>
          <a:r>
            <a:rPr lang="en-GB" sz="1200" b="1" baseline="0">
              <a:latin typeface="Arial" pitchFamily="34" charset="0"/>
              <a:cs typeface="Arial" pitchFamily="34" charset="0"/>
            </a:rPr>
            <a:t> to Menu</a:t>
          </a:r>
        </a:p>
      </xdr:txBody>
    </xdr:sp>
    <xdr:clientData/>
  </xdr:oneCellAnchor>
  <xdr:twoCellAnchor>
    <xdr:from>
      <xdr:col>19</xdr:col>
      <xdr:colOff>466725</xdr:colOff>
      <xdr:row>6</xdr:row>
      <xdr:rowOff>47625</xdr:rowOff>
    </xdr:from>
    <xdr:to>
      <xdr:col>28</xdr:col>
      <xdr:colOff>295275</xdr:colOff>
      <xdr:row>24</xdr:row>
      <xdr:rowOff>142874</xdr:rowOff>
    </xdr:to>
    <xdr:graphicFrame macro="">
      <xdr:nvGraphicFramePr>
        <xdr:cNvPr id="3" name="Chart 4" descr="Antibiotic Chart" title="Antibiotic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9525</xdr:colOff>
      <xdr:row>0</xdr:row>
      <xdr:rowOff>28575</xdr:rowOff>
    </xdr:from>
    <xdr:to>
      <xdr:col>27</xdr:col>
      <xdr:colOff>171450</xdr:colOff>
      <xdr:row>2</xdr:row>
      <xdr:rowOff>108117</xdr:rowOff>
    </xdr:to>
    <xdr:pic>
      <xdr:nvPicPr>
        <xdr:cNvPr id="7" name="Picture 6" descr="NHS England Logo" title="NHS England Logo"/>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07050" y="28575"/>
          <a:ext cx="695325" cy="536742"/>
        </a:xfrm>
        <a:prstGeom prst="rect">
          <a:avLst/>
        </a:prstGeom>
      </xdr:spPr>
    </xdr:pic>
    <xdr:clientData/>
  </xdr:twoCellAnchor>
  <xdr:twoCellAnchor editAs="oneCell">
    <xdr:from>
      <xdr:col>28</xdr:col>
      <xdr:colOff>0</xdr:colOff>
      <xdr:row>0</xdr:row>
      <xdr:rowOff>28575</xdr:rowOff>
    </xdr:from>
    <xdr:to>
      <xdr:col>31</xdr:col>
      <xdr:colOff>260984</xdr:colOff>
      <xdr:row>2</xdr:row>
      <xdr:rowOff>161925</xdr:rowOff>
    </xdr:to>
    <xdr:pic>
      <xdr:nvPicPr>
        <xdr:cNvPr id="6" name="Picture 5" descr="NHSBSA Logo" title="NHSBSA Logo"/>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4291" t="12224" r="2802" b="35058"/>
        <a:stretch/>
      </xdr:blipFill>
      <xdr:spPr bwMode="auto">
        <a:xfrm>
          <a:off x="20945475" y="28575"/>
          <a:ext cx="1861184" cy="590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2</xdr:col>
      <xdr:colOff>1314450</xdr:colOff>
      <xdr:row>0</xdr:row>
      <xdr:rowOff>47625</xdr:rowOff>
    </xdr:from>
    <xdr:ext cx="1185133" cy="269369"/>
    <xdr:sp macro="" textlink="">
      <xdr:nvSpPr>
        <xdr:cNvPr id="2" name="TextBox 1">
          <a:hlinkClick xmlns:r="http://schemas.openxmlformats.org/officeDocument/2006/relationships" r:id="rId1"/>
        </xdr:cNvPr>
        <xdr:cNvSpPr txBox="1"/>
      </xdr:nvSpPr>
      <xdr:spPr>
        <a:xfrm>
          <a:off x="4838700" y="47625"/>
          <a:ext cx="1185133" cy="269369"/>
        </a:xfrm>
        <a:prstGeom prst="rect">
          <a:avLst/>
        </a:prstGeom>
        <a:solidFill>
          <a:schemeClr val="accent1">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lang="en-GB" sz="1200" b="1">
              <a:latin typeface="Arial" pitchFamily="34" charset="0"/>
              <a:cs typeface="Arial" pitchFamily="34" charset="0"/>
            </a:rPr>
            <a:t>Back to Menu</a:t>
          </a:r>
        </a:p>
      </xdr:txBody>
    </xdr:sp>
    <xdr:clientData/>
  </xdr:oneCellAnchor>
  <xdr:twoCellAnchor editAs="oneCell">
    <xdr:from>
      <xdr:col>6</xdr:col>
      <xdr:colOff>133350</xdr:colOff>
      <xdr:row>0</xdr:row>
      <xdr:rowOff>0</xdr:rowOff>
    </xdr:from>
    <xdr:to>
      <xdr:col>8</xdr:col>
      <xdr:colOff>28575</xdr:colOff>
      <xdr:row>3</xdr:row>
      <xdr:rowOff>89067</xdr:rowOff>
    </xdr:to>
    <xdr:pic>
      <xdr:nvPicPr>
        <xdr:cNvPr id="6" name="Picture 5" descr="NHS England Logo" title="NHS England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63050" y="0"/>
          <a:ext cx="695325" cy="536742"/>
        </a:xfrm>
        <a:prstGeom prst="rect">
          <a:avLst/>
        </a:prstGeom>
      </xdr:spPr>
    </xdr:pic>
    <xdr:clientData/>
  </xdr:twoCellAnchor>
  <xdr:twoCellAnchor editAs="oneCell">
    <xdr:from>
      <xdr:col>8</xdr:col>
      <xdr:colOff>180975</xdr:colOff>
      <xdr:row>0</xdr:row>
      <xdr:rowOff>0</xdr:rowOff>
    </xdr:from>
    <xdr:to>
      <xdr:col>11</xdr:col>
      <xdr:colOff>441959</xdr:colOff>
      <xdr:row>3</xdr:row>
      <xdr:rowOff>142875</xdr:rowOff>
    </xdr:to>
    <xdr:pic>
      <xdr:nvPicPr>
        <xdr:cNvPr id="7" name="Picture 6" descr="NHSBSA logo" title="NHSBSA Logo"/>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4291" t="12224" r="2802" b="35058"/>
        <a:stretch/>
      </xdr:blipFill>
      <xdr:spPr bwMode="auto">
        <a:xfrm>
          <a:off x="10010775" y="0"/>
          <a:ext cx="1861184" cy="590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2</xdr:col>
      <xdr:colOff>1409700</xdr:colOff>
      <xdr:row>0</xdr:row>
      <xdr:rowOff>38100</xdr:rowOff>
    </xdr:from>
    <xdr:ext cx="1185133" cy="269369"/>
    <xdr:sp macro="" textlink="">
      <xdr:nvSpPr>
        <xdr:cNvPr id="2" name="TextBox 1">
          <a:hlinkClick xmlns:r="http://schemas.openxmlformats.org/officeDocument/2006/relationships" r:id="rId1"/>
        </xdr:cNvPr>
        <xdr:cNvSpPr txBox="1"/>
      </xdr:nvSpPr>
      <xdr:spPr>
        <a:xfrm>
          <a:off x="4743450" y="38100"/>
          <a:ext cx="1185133" cy="269369"/>
        </a:xfrm>
        <a:prstGeom prst="rect">
          <a:avLst/>
        </a:prstGeom>
        <a:solidFill>
          <a:schemeClr val="accent1">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lang="en-GB" sz="1200" b="1">
              <a:latin typeface="Arial" pitchFamily="34" charset="0"/>
              <a:cs typeface="Arial" pitchFamily="34" charset="0"/>
            </a:rPr>
            <a:t>Back to Menu</a:t>
          </a:r>
        </a:p>
      </xdr:txBody>
    </xdr:sp>
    <xdr:clientData/>
  </xdr:oneCellAnchor>
  <xdr:twoCellAnchor editAs="oneCell">
    <xdr:from>
      <xdr:col>6</xdr:col>
      <xdr:colOff>95251</xdr:colOff>
      <xdr:row>0</xdr:row>
      <xdr:rowOff>9525</xdr:rowOff>
    </xdr:from>
    <xdr:to>
      <xdr:col>7</xdr:col>
      <xdr:colOff>431007</xdr:colOff>
      <xdr:row>3</xdr:row>
      <xdr:rowOff>85725</xdr:rowOff>
    </xdr:to>
    <xdr:pic>
      <xdr:nvPicPr>
        <xdr:cNvPr id="7" name="Picture 6" descr="NHS Engalnd Logo" title="NHS England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29701" y="9525"/>
          <a:ext cx="678656" cy="523875"/>
        </a:xfrm>
        <a:prstGeom prst="rect">
          <a:avLst/>
        </a:prstGeom>
      </xdr:spPr>
    </xdr:pic>
    <xdr:clientData/>
  </xdr:twoCellAnchor>
  <xdr:twoCellAnchor editAs="oneCell">
    <xdr:from>
      <xdr:col>8</xdr:col>
      <xdr:colOff>0</xdr:colOff>
      <xdr:row>0</xdr:row>
      <xdr:rowOff>0</xdr:rowOff>
    </xdr:from>
    <xdr:to>
      <xdr:col>11</xdr:col>
      <xdr:colOff>260984</xdr:colOff>
      <xdr:row>3</xdr:row>
      <xdr:rowOff>142875</xdr:rowOff>
    </xdr:to>
    <xdr:pic>
      <xdr:nvPicPr>
        <xdr:cNvPr id="5" name="Picture 4" descr="NHSBSA Logo" title="NHSBSA logo"/>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4291" t="12224" r="2802" b="35058"/>
        <a:stretch/>
      </xdr:blipFill>
      <xdr:spPr bwMode="auto">
        <a:xfrm>
          <a:off x="9810750" y="0"/>
          <a:ext cx="1861184" cy="590550"/>
        </a:xfrm>
        <a:prstGeom prst="rect">
          <a:avLst/>
        </a:prstGeom>
        <a:noFill/>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andra Mitchell" refreshedDate="42877.542249074075" createdVersion="4" refreshedVersion="4" minRefreshableVersion="3" recordCount="209">
  <cacheSource type="worksheet">
    <worksheetSource ref="B2:T211" sheet="CCG Data-antibstarpu"/>
  </cacheSource>
  <cacheFields count="19">
    <cacheField name="NHS England Area" numFmtId="0">
      <sharedItems/>
    </cacheField>
    <cacheField name="NHS England Area Code" numFmtId="0">
      <sharedItems/>
    </cacheField>
    <cacheField name="CCG Name" numFmtId="0">
      <sharedItems count="209">
        <s v="AIREDALE, WHARFEDALE AND CRAVEN"/>
        <s v="ASHFORD"/>
        <s v="AYLESBURY VALE"/>
        <s v="BARKING &amp; DAGENHAM"/>
        <s v="BARNET"/>
        <s v="BARNSLEY"/>
        <s v="BASILDON AND BRENTWOOD"/>
        <s v="BASSETLAW"/>
        <s v="BATH AND NORTH EAST SOMERSET"/>
        <s v="BEDFORDSHIRE"/>
        <s v="BEXLEY"/>
        <s v="BIRMINGHAM CROSSCITY"/>
        <s v="BIRMINGHAM SOUTH AND CENTRAL"/>
        <s v="BLACKBURN WITH DARWEN"/>
        <s v="BLACKPOOL"/>
        <s v="BOLTON"/>
        <s v="BRACKNELL AND ASCOT"/>
        <s v="BRADFORD CITY"/>
        <s v="BRADFORD DISTRICTS"/>
        <s v="BRENT"/>
        <s v="BRIGHTON &amp; HOVE"/>
        <s v="BRISTOL"/>
        <s v="BROMLEY"/>
        <s v="BURY"/>
        <s v="CALDERDALE"/>
        <s v="CAMBRIDGESHIRE AND PETERBOROUGH"/>
        <s v="CAMDEN"/>
        <s v="CANNOCK CHASE"/>
        <s v="CANTERBURY AND COASTAL"/>
        <s v="CASTLE POINT AND ROCHFORD"/>
        <s v="CENTRAL LONDON (WESTMINSTER)"/>
        <s v="CENTRAL MANCHESTER"/>
        <s v="CHILTERN"/>
        <s v="CHORLEY AND SOUTH RIBBLE"/>
        <s v="CITY AND HACKNEY"/>
        <s v="COASTAL WEST SUSSEX"/>
        <s v="CORBY"/>
        <s v="COVENTRY AND RUGBY"/>
        <s v="CRAWLEY"/>
        <s v="CROYDON"/>
        <s v="CUMBRIA"/>
        <s v="DARLINGTON"/>
        <s v="DARTFORD, GRAVESHAM AND SWANLEY"/>
        <s v="DONCASTER"/>
        <s v="DORSET"/>
        <s v="DUDLEY"/>
        <s v="DURHAM DALES,EASINGTON &amp; SEDGEFIELD"/>
        <s v="EALING"/>
        <s v="EAST AND NORTH HERTFORDSHIRE"/>
        <s v="EAST LANCASHIRE"/>
        <s v="EAST LEICESTERSHIRE AND RUTLAND"/>
        <s v="EAST RIDING OF YORKSHIRE"/>
        <s v="EAST STAFFORDSHIRE"/>
        <s v="EAST SURREY"/>
        <s v="EASTBOURNE, HAILSHAM AND SEAFORD"/>
        <s v="EASTERN CHESHIRE"/>
        <s v="ENFIELD"/>
        <s v="EREWASH"/>
        <s v="FAREHAM AND GOSPORT"/>
        <s v="FYLDE &amp; WYRE"/>
        <s v="GLOUCESTERSHIRE"/>
        <s v="GREAT YARMOUTH &amp; WAVENEY"/>
        <s v="GREATER HUDDERSFIELD"/>
        <s v="GREATER PRESTON"/>
        <s v="GREENWICH"/>
        <s v="GUILDFORD AND WAVERLEY"/>
        <s v="HALTON"/>
        <s v="HAMBLETON, RICHMONDSHIRE AND WHITBY"/>
        <s v="HAMMERSMITH AND FULHAM"/>
        <s v="HARDWICK"/>
        <s v="HARINGEY"/>
        <s v="HARROGATE AND RURAL DISTRICT"/>
        <s v="HARROW"/>
        <s v="HARTLEPOOL AND STOCKTON-ON-TEES"/>
        <s v="HASTINGS &amp; ROTHER"/>
        <s v="HAVERING"/>
        <s v="HEREFORDSHIRE"/>
        <s v="HERTS VALLEYS"/>
        <s v="HEYWOOD, MIDDLETON &amp; ROCHDALE"/>
        <s v="HIGH WEALD LEWES HAVENS"/>
        <s v="HILLINGDON"/>
        <s v="HORSHAM AND MID SUSSEX"/>
        <s v="HOUNSLOW"/>
        <s v="HULL"/>
        <s v="IPSWICH AND EAST SUFFOLK"/>
        <s v="ISLE OF WIGHT"/>
        <s v="ISLINGTON"/>
        <s v="KERNOW"/>
        <s v="KINGSTON"/>
        <s v="KNOWSLEY"/>
        <s v="LAMBETH"/>
        <s v="LANCASHIRE NORTH"/>
        <s v="LEEDS NORTH"/>
        <s v="LEEDS SOUTH AND EAST"/>
        <s v="LEEDS WEST"/>
        <s v="LEICESTER CITY"/>
        <s v="LEWISHAM"/>
        <s v="LINCOLNSHIRE EAST"/>
        <s v="LINCOLNSHIRE WEST"/>
        <s v="LIVERPOOL"/>
        <s v="LUTON"/>
        <s v="MANSFIELD &amp; ASHFIELD"/>
        <s v="MEDWAY"/>
        <s v="MERTON"/>
        <s v="MID ESSEX"/>
        <s v="MILTON KEYNES"/>
        <s v="NENE"/>
        <s v="NEWARK &amp; SHERWOOD"/>
        <s v="NEWBURY AND DISTRICT"/>
        <s v="NEWCASTLE GATESHEAD"/>
        <s v="NEWHAM"/>
        <s v="NORTH &amp; WEST READING"/>
        <s v="NORTH DERBYSHIRE"/>
        <s v="NORTH DURHAM"/>
        <s v="NORTH EAST ESSEX"/>
        <s v="NORTH EAST HAMPSHIRE AND FARNHAM"/>
        <s v="NORTH EAST LINCOLNSHIRE"/>
        <s v="NORTH HAMPSHIRE"/>
        <s v="NORTH KIRKLEES"/>
        <s v="NORTH LINCOLNSHIRE"/>
        <s v="NORTH MANCHESTER"/>
        <s v="NORTH NORFOLK"/>
        <s v="NORTH SOMERSET"/>
        <s v="NORTH STAFFORDSHIRE"/>
        <s v="NORTH TYNESIDE"/>
        <s v="NORTH WEST SURREY"/>
        <s v="NORTH, EAST, WEST DEVON"/>
        <s v="NORTHUMBERLAND"/>
        <s v="NORWICH"/>
        <s v="NOTTINGHAM CITY"/>
        <s v="NOTTINGHAM NORTH &amp; EAST"/>
        <s v="NOTTINGHAM WEST"/>
        <s v="OLDHAM"/>
        <s v="OXFORDSHIRE"/>
        <s v="PORTSMOUTH"/>
        <s v="REDBRIDGE"/>
        <s v="REDDITCH AND BROMSGROVE"/>
        <s v="RICHMOND"/>
        <s v="ROTHERHAM"/>
        <s v="RUSHCLIFFE"/>
        <s v="SALFORD"/>
        <s v="SANDWELL AND WEST BIRMINGHAM"/>
        <s v="SCARBOROUGH AND RYEDALE"/>
        <s v="SE STAFFS &amp; SEISDON PENINSULAR"/>
        <s v="SHEFFIELD"/>
        <s v="SHROPSHIRE"/>
        <s v="SLOUGH"/>
        <s v="SOLIHULL"/>
        <s v="SOMERSET"/>
        <s v="SOUTH CHESHIRE"/>
        <s v="SOUTH DEVON AND TORBAY"/>
        <s v="SOUTH EASTERN HAMPSHIRE"/>
        <s v="SOUTH GLOUCESTERSHIRE"/>
        <s v="SOUTH KENT COAST"/>
        <s v="SOUTH LINCOLNSHIRE"/>
        <s v="SOUTH MANCHESTER"/>
        <s v="SOUTH NORFOLK"/>
        <s v="SOUTH READING"/>
        <s v="SOUTH SEFTON"/>
        <s v="SOUTH TEES"/>
        <s v="SOUTH TYNESIDE"/>
        <s v="SOUTH WARWICKSHIRE"/>
        <s v="SOUTH WEST LINCOLNSHIRE"/>
        <s v="SOUTH WORCESTERSHIRE"/>
        <s v="SOUTHAMPTON"/>
        <s v="SOUTHEND"/>
        <s v="SOUTHERN DERBYSHIRE"/>
        <s v="SOUTHPORT AND FORMBY"/>
        <s v="SOUTHWARK"/>
        <s v="ST HELENS"/>
        <s v="STAFFORD AND SURROUNDS"/>
        <s v="STOCKPORT"/>
        <s v="STOKE ON TRENT"/>
        <s v="SUNDERLAND"/>
        <s v="SURREY DOWNS"/>
        <s v="SURREY HEATH"/>
        <s v="SUTTON"/>
        <s v="SWALE"/>
        <s v="SWINDON"/>
        <s v="TAMESIDE AND GLOSSOP"/>
        <s v="TELFORD &amp; WREKIN"/>
        <s v="THANET"/>
        <s v="THURROCK"/>
        <s v="TOWER HAMLETS"/>
        <s v="TRAFFORD"/>
        <s v="VALE OF YORK"/>
        <s v="VALE ROYAL"/>
        <s v="WAKEFIELD"/>
        <s v="WALSALL"/>
        <s v="WALTHAM FOREST"/>
        <s v="WANDSWORTH"/>
        <s v="WARRINGTON"/>
        <s v="WARWICKSHIRE NORTH"/>
        <s v="WEST CHESHIRE"/>
        <s v="WEST ESSEX"/>
        <s v="WEST HAMPSHIRE"/>
        <s v="WEST KENT"/>
        <s v="WEST LANCASHIRE"/>
        <s v="WEST LEICESTERSHIRE"/>
        <s v="WEST LONDON (K&amp;C &amp; QPP)"/>
        <s v="WEST NORFOLK"/>
        <s v="WEST SUFFOLK"/>
        <s v="WIGAN BOROUGH"/>
        <s v="WILTSHIRE"/>
        <s v="WINDSOR, ASCOT AND MAIDENHEAD"/>
        <s v="WIRRAL"/>
        <s v="WOKINGHAM"/>
        <s v="WOLVERHAMPTON"/>
        <s v="WYRE FOREST"/>
      </sharedItems>
    </cacheField>
    <cacheField name="CCG Code" numFmtId="0">
      <sharedItems/>
    </cacheField>
    <cacheField name="target" numFmtId="166">
      <sharedItems containsMixedTypes="1" containsNumber="1" minValue="1.1619999999999999" maxValue="1.45"/>
    </cacheField>
    <cacheField name="Target_x000a_for chart" numFmtId="166">
      <sharedItems containsSemiMixedTypes="0" containsString="0" containsNumber="1" minValue="1.161" maxValue="1.45"/>
    </cacheField>
    <cacheField name="Mar-16" numFmtId="165">
      <sharedItems containsSemiMixedTypes="0" containsString="0" containsNumber="1" minValue="0.622" maxValue="1.44"/>
    </cacheField>
    <cacheField name="Apr-16" numFmtId="165">
      <sharedItems containsSemiMixedTypes="0" containsString="0" containsNumber="1" minValue="0.624" maxValue="1.4450000000000001"/>
    </cacheField>
    <cacheField name="May-16" numFmtId="166">
      <sharedItems containsSemiMixedTypes="0" containsString="0" containsNumber="1" minValue="0.626" maxValue="1.4430000000000001"/>
    </cacheField>
    <cacheField name="Jun-16" numFmtId="166">
      <sharedItems containsSemiMixedTypes="0" containsString="0" containsNumber="1" minValue="0.626" maxValue="1.4359999999999999"/>
    </cacheField>
    <cacheField name="Jul-16" numFmtId="166">
      <sharedItems containsSemiMixedTypes="0" containsString="0" containsNumber="1" minValue="0.623" maxValue="1.4330000000000001"/>
    </cacheField>
    <cacheField name="Aug-16" numFmtId="166">
      <sharedItems containsSemiMixedTypes="0" containsString="0" containsNumber="1" minValue="0.626" maxValue="1.44"/>
    </cacheField>
    <cacheField name="Sep-16" numFmtId="166">
      <sharedItems containsSemiMixedTypes="0" containsString="0" containsNumber="1" minValue="0.628" maxValue="1.4359999999999999"/>
    </cacheField>
    <cacheField name="Oct-16" numFmtId="166">
      <sharedItems containsSemiMixedTypes="0" containsString="0" containsNumber="1" minValue="0.625" maxValue="1.4339999999999999"/>
    </cacheField>
    <cacheField name="Nov-16" numFmtId="166">
      <sharedItems containsSemiMixedTypes="0" containsString="0" containsNumber="1" minValue="0.628" maxValue="1.444"/>
    </cacheField>
    <cacheField name="Dec-16" numFmtId="166">
      <sharedItems containsSemiMixedTypes="0" containsString="0" containsNumber="1" minValue="0.621" maxValue="1.4430000000000001"/>
    </cacheField>
    <cacheField name="Jan-17" numFmtId="166">
      <sharedItems containsSemiMixedTypes="0" containsString="0" containsNumber="1" minValue="0.625" maxValue="1.448"/>
    </cacheField>
    <cacheField name="Feb-17" numFmtId="166">
      <sharedItems containsSemiMixedTypes="0" containsString="0" containsNumber="1" minValue="0.61799999999999999" maxValue="1.4359999999999999"/>
    </cacheField>
    <cacheField name="Mar-17" numFmtId="0">
      <sharedItems containsSemiMixedTypes="0" containsString="0" containsNumber="1" minValue="0.60199999999999998" maxValue="1.429"/>
    </cacheField>
  </cacheFields>
  <extLst>
    <ext xmlns:x14="http://schemas.microsoft.com/office/spreadsheetml/2009/9/main" uri="{725AE2AE-9491-48be-B2B4-4EB974FC3084}">
      <x14:pivotCacheDefinition pivotCacheId="49"/>
    </ext>
  </extLst>
</pivotCacheDefinition>
</file>

<file path=xl/pivotCache/pivotCacheDefinition2.xml><?xml version="1.0" encoding="utf-8"?>
<pivotCacheDefinition xmlns="http://schemas.openxmlformats.org/spreadsheetml/2006/main" xmlns:r="http://schemas.openxmlformats.org/officeDocument/2006/relationships" r:id="rId1" refreshedBy="Sandra Mitchell" refreshedDate="42877.585532060184" createdVersion="4" refreshedVersion="4" minRefreshableVersion="3" recordCount="209">
  <cacheSource type="worksheet">
    <worksheetSource ref="B2:T211" sheet="CCG Data - Co-amoxiclav etc"/>
  </cacheSource>
  <cacheFields count="19">
    <cacheField name="NHS England Area" numFmtId="0">
      <sharedItems/>
    </cacheField>
    <cacheField name="NHS England Area Code" numFmtId="0">
      <sharedItems/>
    </cacheField>
    <cacheField name="CCG Name" numFmtId="0">
      <sharedItems count="209">
        <s v="AIREDALE, WHARFEDALE AND CRAVEN"/>
        <s v="ASHFORD"/>
        <s v="AYLESBURY VALE"/>
        <s v="BARKING &amp; DAGENHAM"/>
        <s v="BARNET"/>
        <s v="BARNSLEY"/>
        <s v="BASILDON AND BRENTWOOD"/>
        <s v="BASSETLAW"/>
        <s v="BATH AND NORTH EAST SOMERSET"/>
        <s v="BEDFORDSHIRE"/>
        <s v="BEXLEY"/>
        <s v="BIRMINGHAM CROSSCITY"/>
        <s v="BIRMINGHAM SOUTH AND CENTRAL"/>
        <s v="BLACKBURN WITH DARWEN"/>
        <s v="BLACKPOOL"/>
        <s v="BOLTON"/>
        <s v="BRACKNELL AND ASCOT"/>
        <s v="BRADFORD CITY"/>
        <s v="BRADFORD DISTRICTS"/>
        <s v="BRENT"/>
        <s v="BRIGHTON &amp; HOVE"/>
        <s v="BRISTOL"/>
        <s v="BROMLEY"/>
        <s v="BURY"/>
        <s v="CALDERDALE"/>
        <s v="CAMBRIDGESHIRE AND PETERBOROUGH"/>
        <s v="CAMDEN"/>
        <s v="CANNOCK CHASE"/>
        <s v="CANTERBURY AND COASTAL"/>
        <s v="CASTLE POINT AND ROCHFORD"/>
        <s v="CENTRAL LONDON (WESTMINSTER)"/>
        <s v="CENTRAL MANCHESTER"/>
        <s v="CHILTERN"/>
        <s v="CHORLEY AND SOUTH RIBBLE"/>
        <s v="CITY AND HACKNEY"/>
        <s v="COASTAL WEST SUSSEX"/>
        <s v="CORBY"/>
        <s v="COVENTRY AND RUGBY"/>
        <s v="CRAWLEY"/>
        <s v="CROYDON"/>
        <s v="CUMBRIA"/>
        <s v="DARLINGTON"/>
        <s v="DARTFORD, GRAVESHAM AND SWANLEY"/>
        <s v="DONCASTER"/>
        <s v="DORSET"/>
        <s v="DUDLEY"/>
        <s v="DURHAM DALES,EASINGTON &amp; SEDGEFIELD"/>
        <s v="EALING"/>
        <s v="EAST AND NORTH HERTFORDSHIRE"/>
        <s v="EAST LANCASHIRE"/>
        <s v="EAST LEICESTERSHIRE AND RUTLAND"/>
        <s v="EAST RIDING OF YORKSHIRE"/>
        <s v="EAST STAFFORDSHIRE"/>
        <s v="EAST SURREY"/>
        <s v="EASTBOURNE, HAILSHAM AND SEAFORD"/>
        <s v="EASTERN CHESHIRE"/>
        <s v="ENFIELD"/>
        <s v="EREWASH"/>
        <s v="FAREHAM AND GOSPORT"/>
        <s v="FYLDE &amp; WYRE"/>
        <s v="GLOUCESTERSHIRE"/>
        <s v="GREAT YARMOUTH &amp; WAVENEY"/>
        <s v="GREATER HUDDERSFIELD"/>
        <s v="GREATER PRESTON"/>
        <s v="GREENWICH"/>
        <s v="GUILDFORD AND WAVERLEY"/>
        <s v="HALTON"/>
        <s v="HAMBLETON, RICHMONDSHIRE AND WHITBY"/>
        <s v="HAMMERSMITH AND FULHAM"/>
        <s v="HARDWICK"/>
        <s v="HARINGEY"/>
        <s v="HARROGATE AND RURAL DISTRICT"/>
        <s v="HARROW"/>
        <s v="HARTLEPOOL AND STOCKTON-ON-TEES"/>
        <s v="HASTINGS &amp; ROTHER"/>
        <s v="HAVERING"/>
        <s v="HEREFORDSHIRE"/>
        <s v="HERTS VALLEYS"/>
        <s v="HEYWOOD, MIDDLETON &amp; ROCHDALE"/>
        <s v="HIGH WEALD LEWES HAVENS"/>
        <s v="HILLINGDON"/>
        <s v="HORSHAM AND MID SUSSEX"/>
        <s v="HOUNSLOW"/>
        <s v="HULL"/>
        <s v="IPSWICH AND EAST SUFFOLK"/>
        <s v="ISLE OF WIGHT"/>
        <s v="ISLINGTON"/>
        <s v="KERNOW"/>
        <s v="KINGSTON"/>
        <s v="KNOWSLEY"/>
        <s v="LAMBETH"/>
        <s v="LANCASHIRE NORTH"/>
        <s v="LEEDS NORTH"/>
        <s v="LEEDS SOUTH AND EAST"/>
        <s v="LEEDS WEST"/>
        <s v="LEICESTER CITY"/>
        <s v="LEWISHAM"/>
        <s v="LINCOLNSHIRE EAST"/>
        <s v="LINCOLNSHIRE WEST"/>
        <s v="LIVERPOOL"/>
        <s v="LUTON"/>
        <s v="MANSFIELD &amp; ASHFIELD"/>
        <s v="MEDWAY"/>
        <s v="MERTON"/>
        <s v="MID ESSEX"/>
        <s v="MILTON KEYNES"/>
        <s v="NENE"/>
        <s v="NEWARK &amp; SHERWOOD"/>
        <s v="NEWBURY AND DISTRICT"/>
        <s v="NEWCASTLE GATESHEAD"/>
        <s v="NEWHAM"/>
        <s v="NORTH &amp; WEST READING"/>
        <s v="NORTH DERBYSHIRE"/>
        <s v="NORTH DURHAM"/>
        <s v="NORTH EAST ESSEX"/>
        <s v="NORTH EAST HAMPSHIRE AND FARNHAM"/>
        <s v="NORTH EAST LINCOLNSHIRE"/>
        <s v="NORTH HAMPSHIRE"/>
        <s v="NORTH KIRKLEES"/>
        <s v="NORTH LINCOLNSHIRE"/>
        <s v="NORTH MANCHESTER"/>
        <s v="NORTH NORFOLK"/>
        <s v="NORTH SOMERSET"/>
        <s v="NORTH STAFFORDSHIRE"/>
        <s v="NORTH TYNESIDE"/>
        <s v="NORTH WEST SURREY"/>
        <s v="NORTH, EAST, WEST DEVON"/>
        <s v="NORTHUMBERLAND"/>
        <s v="NORWICH"/>
        <s v="NOTTINGHAM CITY"/>
        <s v="NOTTINGHAM NORTH &amp; EAST"/>
        <s v="NOTTINGHAM WEST"/>
        <s v="OLDHAM"/>
        <s v="OXFORDSHIRE"/>
        <s v="PORTSMOUTH"/>
        <s v="REDBRIDGE"/>
        <s v="REDDITCH AND BROMSGROVE"/>
        <s v="RICHMOND"/>
        <s v="ROTHERHAM"/>
        <s v="RUSHCLIFFE"/>
        <s v="SALFORD"/>
        <s v="SANDWELL AND WEST BIRMINGHAM"/>
        <s v="SCARBOROUGH AND RYEDALE"/>
        <s v="SE STAFFS &amp; SEISDON PENINSULAR"/>
        <s v="SHEFFIELD"/>
        <s v="SHROPSHIRE"/>
        <s v="SLOUGH"/>
        <s v="SOLIHULL"/>
        <s v="SOMERSET"/>
        <s v="SOUTH CHESHIRE"/>
        <s v="SOUTH DEVON AND TORBAY"/>
        <s v="SOUTH EASTERN HAMPSHIRE"/>
        <s v="SOUTH GLOUCESTERSHIRE"/>
        <s v="SOUTH KENT COAST"/>
        <s v="SOUTH LINCOLNSHIRE"/>
        <s v="SOUTH MANCHESTER"/>
        <s v="SOUTH NORFOLK"/>
        <s v="SOUTH READING"/>
        <s v="SOUTH SEFTON"/>
        <s v="SOUTH TEES"/>
        <s v="SOUTH TYNESIDE"/>
        <s v="SOUTH WARWICKSHIRE"/>
        <s v="SOUTH WEST LINCOLNSHIRE"/>
        <s v="SOUTH WORCESTERSHIRE"/>
        <s v="SOUTHAMPTON"/>
        <s v="SOUTHEND"/>
        <s v="SOUTHERN DERBYSHIRE"/>
        <s v="SOUTHPORT AND FORMBY"/>
        <s v="SOUTHWARK"/>
        <s v="ST HELENS"/>
        <s v="STAFFORD AND SURROUNDS"/>
        <s v="STOCKPORT"/>
        <s v="STOKE ON TRENT"/>
        <s v="SUNDERLAND"/>
        <s v="SURREY DOWNS"/>
        <s v="SURREY HEATH"/>
        <s v="SUTTON"/>
        <s v="SWALE"/>
        <s v="SWINDON"/>
        <s v="TAMESIDE AND GLOSSOP"/>
        <s v="TELFORD &amp; WREKIN"/>
        <s v="THANET"/>
        <s v="THURROCK"/>
        <s v="TOWER HAMLETS"/>
        <s v="TRAFFORD"/>
        <s v="VALE OF YORK"/>
        <s v="VALE ROYAL"/>
        <s v="WAKEFIELD"/>
        <s v="WALSALL"/>
        <s v="WALTHAM FOREST"/>
        <s v="WANDSWORTH"/>
        <s v="WARRINGTON"/>
        <s v="WARWICKSHIRE NORTH"/>
        <s v="WEST CHESHIRE"/>
        <s v="WEST ESSEX"/>
        <s v="WEST HAMPSHIRE"/>
        <s v="WEST KENT"/>
        <s v="WEST LANCASHIRE"/>
        <s v="WEST LEICESTERSHIRE"/>
        <s v="WEST LONDON (K&amp;C &amp; QPP)"/>
        <s v="WEST NORFOLK"/>
        <s v="WEST SUFFOLK"/>
        <s v="WIGAN BOROUGH"/>
        <s v="WILTSHIRE"/>
        <s v="WINDSOR, ASCOT AND MAIDENHEAD"/>
        <s v="WIRRAL"/>
        <s v="WOKINGHAM"/>
        <s v="WOLVERHAMPTON"/>
        <s v="WYRE FOREST"/>
      </sharedItems>
    </cacheField>
    <cacheField name="CCG Code" numFmtId="0">
      <sharedItems/>
    </cacheField>
    <cacheField name="Target" numFmtId="164">
      <sharedItems containsMixedTypes="1" containsNumber="1" minValue="10.199999999999999" maxValue="14.4"/>
    </cacheField>
    <cacheField name="Target_x000a_for chart" numFmtId="164">
      <sharedItems containsSemiMixedTypes="0" containsString="0" containsNumber="1" minValue="10" maxValue="14.4"/>
    </cacheField>
    <cacheField name="Mar-16" numFmtId="164">
      <sharedItems containsSemiMixedTypes="0" containsString="0" containsNumber="1" minValue="4.4000000000000004" maxValue="16.8"/>
    </cacheField>
    <cacheField name="Apr-16" numFmtId="164">
      <sharedItems containsSemiMixedTypes="0" containsString="0" containsNumber="1" minValue="4.4000000000000004" maxValue="16.600000000000001"/>
    </cacheField>
    <cacheField name="May-16" numFmtId="164">
      <sharedItems containsSemiMixedTypes="0" containsString="0" containsNumber="1" minValue="4.4000000000000004" maxValue="16.3"/>
    </cacheField>
    <cacheField name="Jun-16" numFmtId="164">
      <sharedItems containsSemiMixedTypes="0" containsString="0" containsNumber="1" minValue="4.4000000000000004" maxValue="16.100000000000001"/>
    </cacheField>
    <cacheField name="Jul-16" numFmtId="164">
      <sharedItems containsSemiMixedTypes="0" containsString="0" containsNumber="1" minValue="4.4000000000000004" maxValue="15.8"/>
    </cacheField>
    <cacheField name="Aug-16" numFmtId="164">
      <sharedItems containsSemiMixedTypes="0" containsString="0" containsNumber="1" minValue="4.4000000000000004" maxValue="15.5"/>
    </cacheField>
    <cacheField name="Sep-16" numFmtId="164">
      <sharedItems containsSemiMixedTypes="0" containsString="0" containsNumber="1" minValue="4.4000000000000004" maxValue="15.2"/>
    </cacheField>
    <cacheField name="Oct-16" numFmtId="164">
      <sharedItems containsSemiMixedTypes="0" containsString="0" containsNumber="1" minValue="4.4000000000000004" maxValue="15"/>
    </cacheField>
    <cacheField name="Nov-16" numFmtId="164">
      <sharedItems containsSemiMixedTypes="0" containsString="0" containsNumber="1" minValue="4.4000000000000004" maxValue="14.7"/>
    </cacheField>
    <cacheField name="Dec-16" numFmtId="164">
      <sharedItems containsSemiMixedTypes="0" containsString="0" containsNumber="1" minValue="4.4000000000000004" maxValue="14.5"/>
    </cacheField>
    <cacheField name="Jan-17" numFmtId="164">
      <sharedItems containsSemiMixedTypes="0" containsString="0" containsNumber="1" minValue="4.3" maxValue="14.4"/>
    </cacheField>
    <cacheField name="Feb-17" numFmtId="164">
      <sharedItems containsSemiMixedTypes="0" containsString="0" containsNumber="1" minValue="4.3" maxValue="14.4"/>
    </cacheField>
    <cacheField name="Mar-17" numFmtId="164">
      <sharedItems containsSemiMixedTypes="0" containsString="0" containsNumber="1" minValue="4.4000000000000004" maxValue="14.4"/>
    </cacheField>
  </cacheFields>
  <extLst>
    <ext xmlns:x14="http://schemas.microsoft.com/office/spreadsheetml/2009/9/main" uri="{725AE2AE-9491-48be-B2B4-4EB974FC3084}">
      <x14:pivotCacheDefinition pivotCacheId="50"/>
    </ext>
  </extLst>
</pivotCacheDefinition>
</file>

<file path=xl/pivotCache/pivotCacheRecords1.xml><?xml version="1.0" encoding="utf-8"?>
<pivotCacheRecords xmlns="http://schemas.openxmlformats.org/spreadsheetml/2006/main" xmlns:r="http://schemas.openxmlformats.org/officeDocument/2006/relationships" count="209">
  <r>
    <s v="WEST YORKSHIRE"/>
    <s v="Q52"/>
    <x v="0"/>
    <s v="02N00"/>
    <s v="1.161 or below"/>
    <n v="1.161"/>
    <n v="1.0509999999999999"/>
    <n v="1.0469999999999999"/>
    <n v="1.046"/>
    <n v="1.038"/>
    <n v="1.032"/>
    <n v="1.036"/>
    <n v="1.034"/>
    <n v="1.0309999999999999"/>
    <n v="1.0369999999999999"/>
    <n v="1.0429999999999999"/>
    <n v="1.044"/>
    <n v="1.0369999999999999"/>
    <n v="1.036"/>
  </r>
  <r>
    <s v="KENT AND MEDWAY"/>
    <s v="Q67"/>
    <x v="1"/>
    <s v="09C00"/>
    <n v="1.2070000000000001"/>
    <n v="1.2070000000000001"/>
    <n v="1.1919999999999999"/>
    <n v="1.1879999999999999"/>
    <n v="1.1859999999999999"/>
    <n v="1.179"/>
    <n v="1.173"/>
    <n v="1.1779999999999999"/>
    <n v="1.169"/>
    <n v="1.165"/>
    <n v="1.17"/>
    <n v="1.17"/>
    <n v="1.18"/>
    <n v="1.165"/>
    <n v="1.145"/>
  </r>
  <r>
    <s v="THAMES VALLEY"/>
    <s v="Q69"/>
    <x v="2"/>
    <s v="10Y00"/>
    <s v="1.161 or below"/>
    <n v="1.161"/>
    <n v="1.079"/>
    <n v="1.079"/>
    <n v="1.079"/>
    <n v="1.0720000000000001"/>
    <n v="1.0660000000000001"/>
    <n v="1.07"/>
    <n v="1.0629999999999999"/>
    <n v="1.0589999999999999"/>
    <n v="1.0660000000000001"/>
    <n v="1.0669999999999999"/>
    <n v="1.0740000000000001"/>
    <n v="1.0669999999999999"/>
    <n v="1.0580000000000001"/>
  </r>
  <r>
    <s v="NORTH EAST LONDON"/>
    <s v="Q61"/>
    <x v="3"/>
    <s v="07L00"/>
    <s v="1.161 or below"/>
    <n v="1.161"/>
    <n v="1.0449999999999999"/>
    <n v="1.05"/>
    <n v="1.0489999999999999"/>
    <n v="1.06"/>
    <n v="1.0580000000000001"/>
    <n v="1.0620000000000001"/>
    <n v="1.046"/>
    <n v="1.0429999999999999"/>
    <n v="1.0469999999999999"/>
    <n v="1.04"/>
    <n v="1.048"/>
    <n v="1.034"/>
    <n v="1.0189999999999999"/>
  </r>
  <r>
    <s v="NORTH EAST LONDON"/>
    <s v="Q61"/>
    <x v="4"/>
    <s v="07M00"/>
    <s v="1.161 or below"/>
    <n v="1.161"/>
    <n v="0.88100000000000001"/>
    <n v="0.88100000000000001"/>
    <n v="0.88"/>
    <n v="0.872"/>
    <n v="0.871"/>
    <n v="0.875"/>
    <n v="0.86599999999999999"/>
    <n v="0.86399999999999999"/>
    <n v="0.86099999999999999"/>
    <n v="0.85899999999999999"/>
    <n v="0.86699999999999999"/>
    <n v="0.86"/>
    <n v="0.84499999999999997"/>
  </r>
  <r>
    <s v="SOUTH YORKSHIRE AND BASSETLAW"/>
    <s v="Q51"/>
    <x v="5"/>
    <s v="02P00"/>
    <n v="1.2589999999999999"/>
    <n v="1.2589999999999999"/>
    <n v="1.1599999999999999"/>
    <n v="1.157"/>
    <n v="1.1539999999999999"/>
    <n v="1.147"/>
    <n v="1.139"/>
    <n v="1.139"/>
    <n v="1.1319999999999999"/>
    <n v="1.131"/>
    <n v="1.1419999999999999"/>
    <n v="1.145"/>
    <n v="1.1559999999999999"/>
    <n v="1.1499999999999999"/>
    <n v="1.1479999999999999"/>
  </r>
  <r>
    <s v="ESSEX "/>
    <s v="Q57"/>
    <x v="6"/>
    <s v="99E00"/>
    <s v="1.161 or below"/>
    <n v="1.161"/>
    <n v="1.1539999999999999"/>
    <n v="1.161"/>
    <n v="1.1719999999999999"/>
    <n v="1.175"/>
    <n v="1.18"/>
    <n v="1.1890000000000001"/>
    <n v="1.1879999999999999"/>
    <n v="1.1879999999999999"/>
    <n v="1.202"/>
    <n v="1.218"/>
    <n v="1.234"/>
    <n v="1.226"/>
    <n v="1.2170000000000001"/>
  </r>
  <r>
    <s v="SOUTH YORKSHIRE AND BASSETLAW"/>
    <s v="Q51"/>
    <x v="7"/>
    <s v="02Q00"/>
    <s v="1.161 or below"/>
    <n v="1.161"/>
    <n v="1.161"/>
    <n v="1.163"/>
    <n v="1.1619999999999999"/>
    <n v="1.1579999999999999"/>
    <n v="1.1499999999999999"/>
    <n v="1.149"/>
    <n v="1.1399999999999999"/>
    <n v="1.1319999999999999"/>
    <n v="1.137"/>
    <n v="1.1359999999999999"/>
    <n v="1.143"/>
    <n v="1.135"/>
    <n v="1.119"/>
  </r>
  <r>
    <s v="BATH,GLOS,SWINDON &amp; WILTSHIRE"/>
    <s v="Q64"/>
    <x v="8"/>
    <s v="11E00"/>
    <s v="1.161 or below"/>
    <n v="1.161"/>
    <n v="0.92700000000000005"/>
    <n v="0.92100000000000004"/>
    <n v="0.91300000000000003"/>
    <n v="0.90600000000000003"/>
    <n v="0.89600000000000002"/>
    <n v="0.89500000000000002"/>
    <n v="0.90100000000000002"/>
    <n v="0.89300000000000002"/>
    <n v="0.88700000000000001"/>
    <n v="0.877"/>
    <n v="0.878"/>
    <n v="0.87"/>
    <n v="0.85899999999999999"/>
  </r>
  <r>
    <s v="HERTFORDSHIRE &amp; SOUTH MIDLANDS"/>
    <s v="Q58"/>
    <x v="9"/>
    <s v="06F00"/>
    <s v="1.161 or below"/>
    <n v="1.161"/>
    <n v="1.081"/>
    <n v="1.083"/>
    <n v="1.0860000000000001"/>
    <n v="1.085"/>
    <n v="1.087"/>
    <n v="1.091"/>
    <n v="1.087"/>
    <n v="1.0860000000000001"/>
    <n v="1.0920000000000001"/>
    <n v="1.095"/>
    <n v="1.1040000000000001"/>
    <n v="1.0960000000000001"/>
    <n v="1.0860000000000001"/>
  </r>
  <r>
    <s v="SOUTH LONDON"/>
    <s v="Q63"/>
    <x v="10"/>
    <s v="07N00"/>
    <s v="1.161 or below"/>
    <n v="1.161"/>
    <n v="1.204"/>
    <n v="1.204"/>
    <n v="1.2110000000000001"/>
    <n v="1.212"/>
    <n v="1.21"/>
    <n v="1.2130000000000001"/>
    <n v="1.2050000000000001"/>
    <n v="1.1990000000000001"/>
    <n v="1.1990000000000001"/>
    <n v="1.1970000000000001"/>
    <n v="1.2050000000000001"/>
    <n v="1.194"/>
    <n v="1.18"/>
  </r>
  <r>
    <s v="BIRMINGHAM &amp; THE BLACK COUNTRY"/>
    <s v="Q54"/>
    <x v="11"/>
    <s v="13P00"/>
    <s v="1.161 or below"/>
    <n v="1.161"/>
    <n v="1.075"/>
    <n v="1.07"/>
    <n v="1.0649999999999999"/>
    <n v="1.07"/>
    <n v="1.0669999999999999"/>
    <n v="1.071"/>
    <n v="1.0649999999999999"/>
    <n v="1.06"/>
    <n v="1.0609999999999999"/>
    <n v="1.0569999999999999"/>
    <n v="1.0620000000000001"/>
    <n v="1.0589999999999999"/>
    <n v="1.05"/>
  </r>
  <r>
    <s v="BIRMINGHAM &amp; THE BLACK COUNTRY"/>
    <s v="Q54"/>
    <x v="12"/>
    <s v="04X00"/>
    <n v="1.2370000000000001"/>
    <n v="1.2370000000000001"/>
    <n v="1.2050000000000001"/>
    <n v="1.214"/>
    <n v="1.2170000000000001"/>
    <n v="1.1830000000000001"/>
    <n v="1.1879999999999999"/>
    <n v="1.1950000000000001"/>
    <n v="1.1919999999999999"/>
    <n v="1.1970000000000001"/>
    <n v="1.2070000000000001"/>
    <n v="1.21"/>
    <n v="1.2250000000000001"/>
    <n v="1.216"/>
    <n v="1.202"/>
  </r>
  <r>
    <s v="LANCASHIRE"/>
    <s v="Q47"/>
    <x v="13"/>
    <s v="00Q00"/>
    <n v="1.2829999999999999"/>
    <n v="1.2829999999999999"/>
    <n v="1.2230000000000001"/>
    <n v="1.2270000000000001"/>
    <n v="1.2250000000000001"/>
    <n v="1.216"/>
    <n v="1.2090000000000001"/>
    <n v="1.214"/>
    <n v="1.208"/>
    <n v="1.2010000000000001"/>
    <n v="1.2050000000000001"/>
    <n v="1.2010000000000001"/>
    <n v="1.2070000000000001"/>
    <n v="1.2"/>
    <n v="1.19"/>
  </r>
  <r>
    <s v="LANCASHIRE"/>
    <s v="Q47"/>
    <x v="14"/>
    <s v="00R00"/>
    <n v="1.2410000000000001"/>
    <n v="1.2410000000000001"/>
    <n v="1.3280000000000001"/>
    <n v="1.333"/>
    <n v="1.3380000000000001"/>
    <n v="1.3360000000000001"/>
    <n v="1.3360000000000001"/>
    <n v="1.345"/>
    <n v="1.345"/>
    <n v="1.347"/>
    <n v="1.351"/>
    <n v="1.3520000000000001"/>
    <n v="1.359"/>
    <n v="1.3520000000000001"/>
    <n v="1.341"/>
  </r>
  <r>
    <s v="GREATER MANCHESTER"/>
    <s v="Q46"/>
    <x v="15"/>
    <s v="00T00"/>
    <n v="1.3069999999999999"/>
    <n v="1.3069999999999999"/>
    <n v="1.226"/>
    <n v="1.226"/>
    <n v="1.228"/>
    <n v="1.222"/>
    <n v="1.226"/>
    <n v="1.2370000000000001"/>
    <n v="1.2390000000000001"/>
    <n v="1.238"/>
    <n v="1.248"/>
    <n v="1.2470000000000001"/>
    <n v="1.258"/>
    <n v="1.2549999999999999"/>
    <n v="1.246"/>
  </r>
  <r>
    <s v="THAMES VALLEY"/>
    <s v="Q69"/>
    <x v="16"/>
    <s v="10G00"/>
    <s v="1.161 or below"/>
    <n v="1.161"/>
    <n v="1.0169999999999999"/>
    <n v="1.02"/>
    <n v="1.0169999999999999"/>
    <n v="1.0209999999999999"/>
    <n v="1.0209999999999999"/>
    <n v="1.028"/>
    <n v="1.0189999999999999"/>
    <n v="1.0149999999999999"/>
    <n v="1.0189999999999999"/>
    <n v="1.0269999999999999"/>
    <n v="1.038"/>
    <n v="1.0249999999999999"/>
    <n v="1.0109999999999999"/>
  </r>
  <r>
    <s v="WEST YORKSHIRE"/>
    <s v="Q52"/>
    <x v="17"/>
    <s v="02W00"/>
    <s v="1.161 or below"/>
    <n v="1.161"/>
    <n v="1.167"/>
    <n v="1.1739999999999999"/>
    <n v="1.18"/>
    <n v="1.1870000000000001"/>
    <n v="1.1870000000000001"/>
    <n v="1.2"/>
    <n v="1.1779999999999999"/>
    <n v="1.181"/>
    <n v="1.1950000000000001"/>
    <n v="1.1879999999999999"/>
    <n v="1.1890000000000001"/>
    <n v="1.1779999999999999"/>
    <n v="1.1639999999999999"/>
  </r>
  <r>
    <s v="WEST YORKSHIRE"/>
    <s v="Q52"/>
    <x v="18"/>
    <s v="02R00"/>
    <n v="1.1759999999999999"/>
    <n v="1.1759999999999999"/>
    <n v="1.1719999999999999"/>
    <n v="1.1719999999999999"/>
    <n v="1.175"/>
    <n v="1.1739999999999999"/>
    <n v="1.1659999999999999"/>
    <n v="1.175"/>
    <n v="1.1759999999999999"/>
    <n v="1.1739999999999999"/>
    <n v="1.1819999999999999"/>
    <n v="1.1870000000000001"/>
    <n v="1.19"/>
    <n v="1.18"/>
    <n v="1.1679999999999999"/>
  </r>
  <r>
    <s v="NORTH WEST LONDON"/>
    <s v="Q62"/>
    <x v="19"/>
    <s v="07P00"/>
    <s v="1.161 or below"/>
    <n v="1.161"/>
    <n v="0.80200000000000005"/>
    <n v="0.8"/>
    <n v="0.8"/>
    <n v="0.80200000000000005"/>
    <n v="0.8"/>
    <n v="0.80400000000000005"/>
    <n v="0.80800000000000005"/>
    <n v="0.80600000000000005"/>
    <n v="0.80500000000000005"/>
    <n v="0.80600000000000005"/>
    <n v="0.81100000000000005"/>
    <n v="0.8"/>
    <n v="0.78600000000000003"/>
  </r>
  <r>
    <s v="SURREY AND SUSSEX"/>
    <s v="Q68"/>
    <x v="20"/>
    <s v="09D00"/>
    <s v="1.161 or below"/>
    <n v="1.161"/>
    <n v="0.83699999999999997"/>
    <n v="0.83599999999999997"/>
    <n v="0.83199999999999996"/>
    <n v="0.83299999999999996"/>
    <n v="0.83"/>
    <n v="0.83499999999999996"/>
    <n v="0.83399999999999996"/>
    <n v="0.83199999999999996"/>
    <n v="0.83699999999999997"/>
    <n v="0.83299999999999996"/>
    <n v="0.84099999999999997"/>
    <n v="0.83799999999999997"/>
    <n v="0.84"/>
  </r>
  <r>
    <s v="BRISTOL, N SOM, SOM &amp; S GLOS"/>
    <s v="Q65"/>
    <x v="21"/>
    <s v="11H00"/>
    <s v="1.161 or below"/>
    <n v="1.161"/>
    <n v="0.97199999999999998"/>
    <n v="0.97799999999999998"/>
    <n v="0.97699999999999998"/>
    <n v="0.97"/>
    <n v="0.96799999999999997"/>
    <n v="0.97199999999999998"/>
    <n v="0.97099999999999997"/>
    <n v="0.96899999999999997"/>
    <n v="0.97399999999999998"/>
    <n v="0.97"/>
    <n v="0.97299999999999998"/>
    <n v="0.96199999999999997"/>
    <n v="0.94499999999999995"/>
  </r>
  <r>
    <s v="SOUTH LONDON"/>
    <s v="Q63"/>
    <x v="22"/>
    <s v="07Q00"/>
    <s v="1.161 or below"/>
    <n v="1.161"/>
    <n v="0.91500000000000004"/>
    <n v="0.91600000000000004"/>
    <n v="0.91800000000000004"/>
    <n v="0.91600000000000004"/>
    <n v="0.91400000000000003"/>
    <n v="0.91800000000000004"/>
    <n v="0.90900000000000003"/>
    <n v="0.90100000000000002"/>
    <n v="0.9"/>
    <n v="0.89900000000000002"/>
    <n v="0.90400000000000003"/>
    <n v="0.89200000000000002"/>
    <n v="0.88300000000000001"/>
  </r>
  <r>
    <s v="GREATER MANCHESTER"/>
    <s v="Q46"/>
    <x v="23"/>
    <s v="00V00"/>
    <n v="1.22"/>
    <n v="1.22"/>
    <n v="1.1990000000000001"/>
    <n v="1.1919999999999999"/>
    <n v="1.1819999999999999"/>
    <n v="1.17"/>
    <n v="1.1619999999999999"/>
    <n v="1.1619999999999999"/>
    <n v="1.155"/>
    <n v="1.1599999999999999"/>
    <n v="1.1659999999999999"/>
    <n v="1.1659999999999999"/>
    <n v="1.171"/>
    <n v="1.1619999999999999"/>
    <n v="1.151"/>
  </r>
  <r>
    <s v="WEST YORKSHIRE"/>
    <s v="Q52"/>
    <x v="24"/>
    <s v="02T00"/>
    <n v="1.232"/>
    <n v="1.232"/>
    <n v="1.167"/>
    <n v="1.1679999999999999"/>
    <n v="1.17"/>
    <n v="1.173"/>
    <n v="1.175"/>
    <n v="1.1859999999999999"/>
    <n v="1.1919999999999999"/>
    <n v="1.196"/>
    <n v="1.2110000000000001"/>
    <n v="1.22"/>
    <n v="1.232"/>
    <n v="1.236"/>
    <n v="1.2350000000000001"/>
  </r>
  <r>
    <s v="EAST ANGLIA"/>
    <s v="Q56"/>
    <x v="25"/>
    <s v="06H00"/>
    <n v="1.163"/>
    <n v="1.163"/>
    <n v="1.1120000000000001"/>
    <n v="1.115"/>
    <n v="1.115"/>
    <n v="1.113"/>
    <n v="1.111"/>
    <n v="1.117"/>
    <n v="1.1140000000000001"/>
    <n v="1.109"/>
    <n v="1.115"/>
    <n v="1.1160000000000001"/>
    <n v="1.125"/>
    <n v="1.1180000000000001"/>
    <n v="1.1040000000000001"/>
  </r>
  <r>
    <s v="NORTH EAST LONDON"/>
    <s v="Q61"/>
    <x v="26"/>
    <s v="07R00"/>
    <s v="1.161 or below"/>
    <n v="1.161"/>
    <n v="0.622"/>
    <n v="0.624"/>
    <n v="0.626"/>
    <n v="0.626"/>
    <n v="0.623"/>
    <n v="0.626"/>
    <n v="0.628"/>
    <n v="0.625"/>
    <n v="0.628"/>
    <n v="0.621"/>
    <n v="0.625"/>
    <n v="0.61799999999999999"/>
    <n v="0.60199999999999998"/>
  </r>
  <r>
    <s v="SHROPSHIRE AND STAFFORDSHIRE"/>
    <s v="Q60"/>
    <x v="27"/>
    <s v="04Y00"/>
    <n v="1.24"/>
    <n v="1.24"/>
    <n v="1.2250000000000001"/>
    <n v="1.2190000000000001"/>
    <n v="1.2230000000000001"/>
    <n v="1.222"/>
    <n v="1.2190000000000001"/>
    <n v="1.23"/>
    <n v="1.23"/>
    <n v="1.224"/>
    <n v="1.2310000000000001"/>
    <n v="1.232"/>
    <n v="1.2270000000000001"/>
    <n v="1.2190000000000001"/>
    <n v="1.2150000000000001"/>
  </r>
  <r>
    <s v="KENT AND MEDWAY"/>
    <s v="Q67"/>
    <x v="28"/>
    <s v="09E00"/>
    <n v="1.272"/>
    <n v="1.272"/>
    <n v="1.222"/>
    <n v="1.218"/>
    <n v="1.214"/>
    <n v="1.212"/>
    <n v="1.212"/>
    <n v="1.2170000000000001"/>
    <n v="1.214"/>
    <n v="1.206"/>
    <n v="1.2110000000000001"/>
    <n v="1.206"/>
    <n v="1.214"/>
    <n v="1.2010000000000001"/>
    <n v="1.175"/>
  </r>
  <r>
    <s v="ESSEX "/>
    <s v="Q57"/>
    <x v="29"/>
    <s v="99F00"/>
    <s v="1.161 or below"/>
    <n v="1.161"/>
    <n v="1.1000000000000001"/>
    <n v="1.1100000000000001"/>
    <n v="1.115"/>
    <n v="1.1240000000000001"/>
    <n v="1.127"/>
    <n v="1.1359999999999999"/>
    <n v="1.133"/>
    <n v="1.1279999999999999"/>
    <n v="1.137"/>
    <n v="1.149"/>
    <n v="1.1459999999999999"/>
    <n v="1.147"/>
    <n v="1.133"/>
  </r>
  <r>
    <s v="NORTH WEST LONDON"/>
    <s v="Q62"/>
    <x v="30"/>
    <s v="09A00"/>
    <s v="1.161 or below"/>
    <n v="1.161"/>
    <n v="0.69599999999999995"/>
    <n v="0.70199999999999996"/>
    <n v="0.70599999999999996"/>
    <n v="0.71399999999999997"/>
    <n v="0.71299999999999997"/>
    <n v="0.71799999999999997"/>
    <n v="0.72199999999999998"/>
    <n v="0.72"/>
    <n v="0.72"/>
    <n v="0.71699999999999997"/>
    <n v="0.72199999999999998"/>
    <n v="0.71499999999999997"/>
    <n v="0.69599999999999995"/>
  </r>
  <r>
    <s v="GREATER MANCHESTER"/>
    <s v="Q46"/>
    <x v="31"/>
    <s v="00W00"/>
    <s v="1.161 or below"/>
    <n v="1.161"/>
    <n v="1.056"/>
    <n v="1.0609999999999999"/>
    <n v="1.0609999999999999"/>
    <n v="1.054"/>
    <n v="1.0549999999999999"/>
    <n v="1.0629999999999999"/>
    <n v="1.0649999999999999"/>
    <n v="1.0669999999999999"/>
    <n v="1.073"/>
    <n v="1.056"/>
    <n v="1.0629999999999999"/>
    <n v="1.056"/>
    <n v="1.032"/>
  </r>
  <r>
    <s v="THAMES VALLEY"/>
    <s v="Q69"/>
    <x v="32"/>
    <s v="10H00"/>
    <s v="1.161 or below"/>
    <n v="1.161"/>
    <n v="1.083"/>
    <n v="1.083"/>
    <n v="1.0820000000000001"/>
    <n v="1.079"/>
    <n v="1.083"/>
    <n v="1.087"/>
    <n v="1.081"/>
    <n v="1.077"/>
    <n v="1.08"/>
    <n v="1.0820000000000001"/>
    <n v="1.0860000000000001"/>
    <n v="1.0760000000000001"/>
    <n v="1.0649999999999999"/>
  </r>
  <r>
    <s v="LANCASHIRE"/>
    <s v="Q47"/>
    <x v="33"/>
    <s v="00X00"/>
    <s v="1.161 or below"/>
    <n v="1.161"/>
    <n v="1.175"/>
    <n v="1.1739999999999999"/>
    <n v="1.1719999999999999"/>
    <n v="1.163"/>
    <n v="1.159"/>
    <n v="1.161"/>
    <n v="1.155"/>
    <n v="1.153"/>
    <n v="1.1539999999999999"/>
    <n v="1.147"/>
    <n v="1.1459999999999999"/>
    <n v="1.1259999999999999"/>
    <n v="1.1060000000000001"/>
  </r>
  <r>
    <s v="NORTH EAST LONDON"/>
    <s v="Q61"/>
    <x v="34"/>
    <s v="07T00"/>
    <s v="1.161 or below"/>
    <n v="1.161"/>
    <n v="0.73399999999999999"/>
    <n v="0.73399999999999999"/>
    <n v="0.73299999999999998"/>
    <n v="0.72799999999999998"/>
    <n v="0.72199999999999998"/>
    <n v="0.72599999999999998"/>
    <n v="0.71799999999999997"/>
    <n v="0.71499999999999997"/>
    <n v="0.71399999999999997"/>
    <n v="0.70599999999999996"/>
    <n v="0.70899999999999996"/>
    <n v="0.70199999999999996"/>
    <n v="0.69299999999999995"/>
  </r>
  <r>
    <s v="SURREY AND SUSSEX"/>
    <s v="Q68"/>
    <x v="35"/>
    <s v="09G00"/>
    <s v="1.161 or below"/>
    <n v="1.161"/>
    <n v="0.995"/>
    <n v="1.0009999999999999"/>
    <n v="1.0029999999999999"/>
    <n v="1.0009999999999999"/>
    <n v="0.997"/>
    <n v="1.0029999999999999"/>
    <n v="1.0009999999999999"/>
    <n v="0.999"/>
    <n v="1.006"/>
    <n v="1.0069999999999999"/>
    <n v="1.0149999999999999"/>
    <n v="1.01"/>
    <n v="1"/>
  </r>
  <r>
    <s v="HERTFORDSHIRE &amp; SOUTH MIDLANDS"/>
    <s v="Q58"/>
    <x v="36"/>
    <s v="03V00"/>
    <n v="1.236"/>
    <n v="1.236"/>
    <n v="1.018"/>
    <n v="1.0169999999999999"/>
    <n v="1.0129999999999999"/>
    <n v="1.004"/>
    <n v="0.99199999999999999"/>
    <n v="0.996"/>
    <n v="0.998"/>
    <n v="1.008"/>
    <n v="1.0249999999999999"/>
    <n v="1.0269999999999999"/>
    <n v="1.038"/>
    <n v="1.0429999999999999"/>
    <n v="1.0469999999999999"/>
  </r>
  <r>
    <s v="ARDEN,HEREFORDS &amp; WORCESTER"/>
    <s v="Q53"/>
    <x v="37"/>
    <s v="05A00"/>
    <s v="1.161 or below"/>
    <n v="1.161"/>
    <n v="1.026"/>
    <n v="1.03"/>
    <n v="1.0309999999999999"/>
    <n v="1.03"/>
    <n v="1.028"/>
    <n v="1.0329999999999999"/>
    <n v="1.0249999999999999"/>
    <n v="1.0169999999999999"/>
    <n v="1.0229999999999999"/>
    <n v="1.018"/>
    <n v="1.022"/>
    <n v="1.014"/>
    <n v="1.0049999999999999"/>
  </r>
  <r>
    <s v="SURREY AND SUSSEX"/>
    <s v="Q68"/>
    <x v="38"/>
    <s v="09H00"/>
    <s v="1.161 or below"/>
    <n v="1.161"/>
    <n v="1.028"/>
    <n v="1.0189999999999999"/>
    <n v="1.008"/>
    <n v="1"/>
    <n v="0.99299999999999999"/>
    <n v="0.98599999999999999"/>
    <n v="0.97"/>
    <n v="0.96599999999999997"/>
    <n v="0.97199999999999998"/>
    <n v="0.97799999999999998"/>
    <n v="0.98299999999999998"/>
    <n v="0.97399999999999998"/>
    <n v="0.96899999999999997"/>
  </r>
  <r>
    <s v="SOUTH LONDON"/>
    <s v="Q63"/>
    <x v="39"/>
    <s v="07V00"/>
    <s v="1.161 or below"/>
    <n v="1.161"/>
    <n v="0.97199999999999998"/>
    <n v="0.96599999999999997"/>
    <n v="0.96399999999999997"/>
    <n v="0.95799999999999996"/>
    <n v="0.95599999999999996"/>
    <n v="0.95799999999999996"/>
    <n v="0.94899999999999995"/>
    <n v="0.94"/>
    <n v="0.94199999999999995"/>
    <n v="0.94199999999999995"/>
    <n v="0.94799999999999995"/>
    <n v="0.93799999999999994"/>
    <n v="0.92500000000000004"/>
  </r>
  <r>
    <s v="CUMBRIA,NORTHUMB,TYNE &amp; WEAR"/>
    <s v="Q49"/>
    <x v="40"/>
    <s v="01H00"/>
    <n v="1.1859999999999999"/>
    <n v="1.1859999999999999"/>
    <n v="1.196"/>
    <n v="1.1950000000000001"/>
    <n v="1.1910000000000001"/>
    <n v="1.1870000000000001"/>
    <n v="1.1839999999999999"/>
    <n v="1.1919999999999999"/>
    <n v="1.194"/>
    <n v="1.194"/>
    <n v="1.202"/>
    <n v="1.2090000000000001"/>
    <n v="1.2170000000000001"/>
    <n v="1.2090000000000001"/>
    <n v="1.2010000000000001"/>
  </r>
  <r>
    <s v="DURHAM, DARLINGTON AND TEES"/>
    <s v="Q45"/>
    <x v="41"/>
    <s v="00C00"/>
    <n v="1.1910000000000001"/>
    <n v="1.1910000000000001"/>
    <n v="1.18"/>
    <n v="1.1779999999999999"/>
    <n v="1.175"/>
    <n v="1.17"/>
    <n v="1.1619999999999999"/>
    <n v="1.163"/>
    <n v="1.165"/>
    <n v="1.1659999999999999"/>
    <n v="1.1779999999999999"/>
    <n v="1.1870000000000001"/>
    <n v="1.202"/>
    <n v="1.1990000000000001"/>
    <n v="1.202"/>
  </r>
  <r>
    <s v="KENT AND MEDWAY"/>
    <s v="Q67"/>
    <x v="42"/>
    <s v="09J00"/>
    <n v="1.2410000000000001"/>
    <n v="1.2410000000000001"/>
    <n v="1.1659999999999999"/>
    <n v="1.165"/>
    <n v="1.161"/>
    <n v="1.1519999999999999"/>
    <n v="1.143"/>
    <n v="1.145"/>
    <n v="1.137"/>
    <n v="1.129"/>
    <n v="1.133"/>
    <n v="1.1379999999999999"/>
    <n v="1.155"/>
    <n v="1.141"/>
    <n v="1.129"/>
  </r>
  <r>
    <s v="SOUTH YORKSHIRE AND BASSETLAW"/>
    <s v="Q51"/>
    <x v="43"/>
    <s v="02X00"/>
    <n v="1.3149999999999999"/>
    <n v="1.3149999999999999"/>
    <n v="1.2350000000000001"/>
    <n v="1.2330000000000001"/>
    <n v="1.23"/>
    <n v="1.23"/>
    <n v="1.2250000000000001"/>
    <n v="1.228"/>
    <n v="1.22"/>
    <n v="1.212"/>
    <n v="1.2150000000000001"/>
    <n v="1.2110000000000001"/>
    <n v="1.2190000000000001"/>
    <n v="1.2150000000000001"/>
    <n v="1.2050000000000001"/>
  </r>
  <r>
    <s v="WESSEX"/>
    <s v="Q70"/>
    <x v="44"/>
    <s v="11J00"/>
    <s v="1.161 or below"/>
    <n v="1.161"/>
    <n v="1.0269999999999999"/>
    <n v="1.026"/>
    <n v="1.024"/>
    <n v="1.02"/>
    <n v="1.018"/>
    <n v="1.018"/>
    <n v="1.012"/>
    <n v="1.0069999999999999"/>
    <n v="1.01"/>
    <n v="1.0109999999999999"/>
    <n v="1.016"/>
    <n v="1.0089999999999999"/>
    <n v="1.0029999999999999"/>
  </r>
  <r>
    <s v="BIRMINGHAM &amp; THE BLACK COUNTRY"/>
    <s v="Q54"/>
    <x v="45"/>
    <s v="05C00"/>
    <n v="1.1819999999999999"/>
    <n v="1.1819999999999999"/>
    <n v="1.119"/>
    <n v="1.119"/>
    <n v="1.121"/>
    <n v="1.1180000000000001"/>
    <n v="1.121"/>
    <n v="1.127"/>
    <n v="1.125"/>
    <n v="1.1240000000000001"/>
    <n v="1.1299999999999999"/>
    <n v="1.1399999999999999"/>
    <n v="1.145"/>
    <n v="1.141"/>
    <n v="1.137"/>
  </r>
  <r>
    <s v="DURHAM, DARLINGTON AND TEES"/>
    <s v="Q45"/>
    <x v="46"/>
    <s v="00D00"/>
    <n v="1.3740000000000001"/>
    <n v="1.3740000000000001"/>
    <n v="1.3560000000000001"/>
    <n v="1.349"/>
    <n v="1.341"/>
    <n v="1.333"/>
    <n v="1.3220000000000001"/>
    <n v="1.325"/>
    <n v="1.3180000000000001"/>
    <n v="1.3129999999999999"/>
    <n v="1.319"/>
    <n v="1.3169999999999999"/>
    <n v="1.321"/>
    <n v="1.3129999999999999"/>
    <n v="1.3049999999999999"/>
  </r>
  <r>
    <s v="NORTH WEST LONDON"/>
    <s v="Q62"/>
    <x v="47"/>
    <s v="07W00"/>
    <s v="1.161 or below"/>
    <n v="1.161"/>
    <n v="0.86699999999999999"/>
    <n v="0.86399999999999999"/>
    <n v="0.86099999999999999"/>
    <n v="0.86199999999999999"/>
    <n v="0.86399999999999999"/>
    <n v="0.86699999999999999"/>
    <n v="0.86499999999999999"/>
    <n v="0.86099999999999999"/>
    <n v="0.86199999999999999"/>
    <n v="0.86"/>
    <n v="0.86899999999999999"/>
    <n v="0.85899999999999999"/>
    <n v="0.84399999999999997"/>
  </r>
  <r>
    <s v="HERTFORDSHIRE &amp; SOUTH MIDLANDS"/>
    <s v="Q58"/>
    <x v="48"/>
    <s v="06K00"/>
    <s v="1.161 or below"/>
    <n v="1.161"/>
    <n v="1.143"/>
    <n v="1.1459999999999999"/>
    <n v="1.1499999999999999"/>
    <n v="1.1519999999999999"/>
    <n v="1.157"/>
    <n v="1.1639999999999999"/>
    <n v="1.1619999999999999"/>
    <n v="1.163"/>
    <n v="1.1679999999999999"/>
    <n v="1.171"/>
    <n v="1.177"/>
    <n v="1.163"/>
    <n v="1.1499999999999999"/>
  </r>
  <r>
    <s v="LANCASHIRE"/>
    <s v="Q47"/>
    <x v="49"/>
    <s v="01A00"/>
    <n v="1.2609999999999999"/>
    <n v="1.2609999999999999"/>
    <n v="1.2130000000000001"/>
    <n v="1.2110000000000001"/>
    <n v="1.2030000000000001"/>
    <n v="1.19"/>
    <n v="1.1819999999999999"/>
    <n v="1.1839999999999999"/>
    <n v="1.179"/>
    <n v="1.179"/>
    <n v="1.181"/>
    <n v="1.181"/>
    <n v="1.1879999999999999"/>
    <n v="1.1759999999999999"/>
    <n v="1.159"/>
  </r>
  <r>
    <s v="LEICESTERSHIRE &amp; LINCOLNSHIRE"/>
    <s v="Q59"/>
    <x v="50"/>
    <s v="03W00"/>
    <s v="1.161 or below"/>
    <n v="1.161"/>
    <n v="1.04"/>
    <n v="1.038"/>
    <n v="1.034"/>
    <n v="1.0309999999999999"/>
    <n v="1.026"/>
    <n v="1.03"/>
    <n v="1.0229999999999999"/>
    <n v="1.0229999999999999"/>
    <n v="1.0249999999999999"/>
    <n v="1.03"/>
    <n v="1.034"/>
    <n v="1.0289999999999999"/>
    <n v="1.0249999999999999"/>
  </r>
  <r>
    <s v="NORTH YORKSHIRE AND HUMBER"/>
    <s v="Q50"/>
    <x v="51"/>
    <s v="02Y00"/>
    <s v="1.161 or below"/>
    <n v="1.161"/>
    <n v="1.109"/>
    <n v="1.109"/>
    <n v="1.1100000000000001"/>
    <n v="1.111"/>
    <n v="1.109"/>
    <n v="1.1140000000000001"/>
    <n v="1.115"/>
    <n v="1.113"/>
    <n v="1.1220000000000001"/>
    <n v="1.121"/>
    <n v="1.129"/>
    <n v="1.127"/>
    <n v="1.121"/>
  </r>
  <r>
    <s v="SHROPSHIRE AND STAFFORDSHIRE"/>
    <s v="Q60"/>
    <x v="52"/>
    <s v="05D00"/>
    <n v="1.2669999999999999"/>
    <n v="1.2669999999999999"/>
    <n v="1.1779999999999999"/>
    <n v="1.177"/>
    <n v="1.179"/>
    <n v="1.1779999999999999"/>
    <n v="1.1759999999999999"/>
    <n v="1.1830000000000001"/>
    <n v="1.175"/>
    <n v="1.175"/>
    <n v="1.1830000000000001"/>
    <n v="1.1910000000000001"/>
    <n v="1.202"/>
    <n v="1.198"/>
    <n v="1.19"/>
  </r>
  <r>
    <s v="SURREY AND SUSSEX"/>
    <s v="Q68"/>
    <x v="53"/>
    <s v="09L00"/>
    <s v="1.161 or below"/>
    <n v="1.161"/>
    <n v="1.024"/>
    <n v="1.0269999999999999"/>
    <n v="1.026"/>
    <n v="1.024"/>
    <n v="1.0209999999999999"/>
    <n v="1.0229999999999999"/>
    <n v="1.014"/>
    <n v="1.01"/>
    <n v="1.01"/>
    <n v="1.0109999999999999"/>
    <n v="1.012"/>
    <n v="0.997"/>
    <n v="0.98599999999999999"/>
  </r>
  <r>
    <s v="SURREY AND SUSSEX"/>
    <s v="Q68"/>
    <x v="54"/>
    <s v="09F00"/>
    <s v="1.161 or below"/>
    <n v="1.161"/>
    <n v="1.08"/>
    <n v="1.085"/>
    <n v="1.085"/>
    <n v="1.0780000000000001"/>
    <n v="1.0760000000000001"/>
    <n v="1.079"/>
    <n v="1.069"/>
    <n v="1.0580000000000001"/>
    <n v="1.06"/>
    <n v="1.05"/>
    <n v="1.06"/>
    <n v="1.0469999999999999"/>
    <n v="1.0289999999999999"/>
  </r>
  <r>
    <s v="CHESHIRE, WARRINGTON &amp; WIRRAL"/>
    <s v="Q44"/>
    <x v="55"/>
    <s v="01C00"/>
    <s v="1.161 or below"/>
    <n v="1.161"/>
    <n v="1.0409999999999999"/>
    <n v="1.042"/>
    <n v="1.036"/>
    <n v="1.03"/>
    <n v="1.026"/>
    <n v="1.032"/>
    <n v="1.0269999999999999"/>
    <n v="1.0249999999999999"/>
    <n v="1.034"/>
    <n v="1.0389999999999999"/>
    <n v="1.044"/>
    <n v="1.0329999999999999"/>
    <n v="1.0189999999999999"/>
  </r>
  <r>
    <s v="NORTH EAST LONDON"/>
    <s v="Q61"/>
    <x v="56"/>
    <s v="07X00"/>
    <s v="1.161 or below"/>
    <n v="1.161"/>
    <n v="0.93799999999999994"/>
    <n v="0.93500000000000005"/>
    <n v="0.93400000000000005"/>
    <n v="0.92600000000000005"/>
    <n v="0.92500000000000004"/>
    <n v="0.92600000000000005"/>
    <n v="0.92300000000000004"/>
    <n v="0.91800000000000004"/>
    <n v="0.92"/>
    <n v="0.91400000000000003"/>
    <n v="0.92200000000000004"/>
    <n v="0.91500000000000004"/>
    <n v="0.90600000000000003"/>
  </r>
  <r>
    <s v="DERBYSHIRE AND NOTTINGHAMSHIRE"/>
    <s v="Q55"/>
    <x v="57"/>
    <s v="03X00"/>
    <s v="1.161 or below"/>
    <n v="1.161"/>
    <n v="0.91900000000000004"/>
    <n v="0.91200000000000003"/>
    <n v="0.90400000000000003"/>
    <n v="0.89600000000000002"/>
    <n v="0.89100000000000001"/>
    <n v="0.89500000000000002"/>
    <n v="0.89200000000000002"/>
    <n v="0.88800000000000001"/>
    <n v="0.89400000000000002"/>
    <n v="0.89900000000000002"/>
    <n v="0.91"/>
    <n v="0.90500000000000003"/>
    <n v="0.89500000000000002"/>
  </r>
  <r>
    <s v="WESSEX"/>
    <s v="Q70"/>
    <x v="58"/>
    <s v="10K00"/>
    <s v="1.161 or below"/>
    <n v="1.161"/>
    <n v="0.98199999999999998"/>
    <n v="0.98399999999999999"/>
    <n v="0.98"/>
    <n v="0.97599999999999998"/>
    <n v="0.97099999999999997"/>
    <n v="0.97299999999999998"/>
    <n v="0.96499999999999997"/>
    <n v="0.95599999999999996"/>
    <n v="0.95899999999999996"/>
    <n v="0.96"/>
    <n v="0.96099999999999997"/>
    <n v="0.94899999999999995"/>
    <n v="0.93899999999999995"/>
  </r>
  <r>
    <s v="LANCASHIRE"/>
    <s v="Q47"/>
    <x v="59"/>
    <s v="02M00"/>
    <s v="1.161 or below"/>
    <n v="1.161"/>
    <n v="1.0780000000000001"/>
    <n v="1.085"/>
    <n v="1.0900000000000001"/>
    <n v="1.089"/>
    <n v="1.089"/>
    <n v="1.0940000000000001"/>
    <n v="1.0880000000000001"/>
    <n v="1.085"/>
    <n v="1.0920000000000001"/>
    <n v="1.0920000000000001"/>
    <n v="1.105"/>
    <n v="1.093"/>
    <n v="1.087"/>
  </r>
  <r>
    <s v="BATH,GLOS,SWINDON &amp; WILTSHIRE"/>
    <s v="Q64"/>
    <x v="60"/>
    <s v="11M00"/>
    <s v="1.161 or below"/>
    <n v="1.161"/>
    <n v="1.0029999999999999"/>
    <n v="1.0049999999999999"/>
    <n v="1.0049999999999999"/>
    <n v="1.0009999999999999"/>
    <n v="0.997"/>
    <n v="1.0009999999999999"/>
    <n v="0.996"/>
    <n v="0.99399999999999999"/>
    <n v="1.004"/>
    <n v="1.014"/>
    <n v="1.022"/>
    <n v="1.014"/>
    <n v="1.0069999999999999"/>
  </r>
  <r>
    <s v="EAST ANGLIA"/>
    <s v="Q56"/>
    <x v="61"/>
    <s v="06M00"/>
    <n v="1.167"/>
    <n v="1.167"/>
    <n v="1.1359999999999999"/>
    <n v="1.1439999999999999"/>
    <n v="1.1519999999999999"/>
    <n v="1.153"/>
    <n v="1.153"/>
    <n v="1.159"/>
    <n v="1.159"/>
    <n v="1.1579999999999999"/>
    <n v="1.1619999999999999"/>
    <n v="1.163"/>
    <n v="1.17"/>
    <n v="1.1639999999999999"/>
    <n v="1.157"/>
  </r>
  <r>
    <s v="WEST YORKSHIRE"/>
    <s v="Q52"/>
    <x v="62"/>
    <s v="03A00"/>
    <n v="1.2130000000000001"/>
    <n v="1.2130000000000001"/>
    <n v="1.1639999999999999"/>
    <n v="1.163"/>
    <n v="1.1619999999999999"/>
    <n v="1.1599999999999999"/>
    <n v="1.159"/>
    <n v="1.167"/>
    <n v="1.167"/>
    <n v="1.1719999999999999"/>
    <n v="1.181"/>
    <n v="1.1859999999999999"/>
    <n v="1.198"/>
    <n v="1.1910000000000001"/>
    <n v="1.1819999999999999"/>
  </r>
  <r>
    <s v="LANCASHIRE"/>
    <s v="Q47"/>
    <x v="63"/>
    <s v="01E00"/>
    <n v="1.2090000000000001"/>
    <n v="1.2090000000000001"/>
    <n v="1.2470000000000001"/>
    <n v="1.252"/>
    <n v="1.2509999999999999"/>
    <n v="1.248"/>
    <n v="1.2470000000000001"/>
    <n v="1.2529999999999999"/>
    <n v="1.2589999999999999"/>
    <n v="1.2569999999999999"/>
    <n v="1.26"/>
    <n v="1.2589999999999999"/>
    <n v="1.2549999999999999"/>
    <n v="1.2390000000000001"/>
    <n v="1.22"/>
  </r>
  <r>
    <s v="SOUTH LONDON"/>
    <s v="Q63"/>
    <x v="64"/>
    <s v="08A00"/>
    <s v="1.161 or below"/>
    <n v="1.161"/>
    <n v="0.97099999999999997"/>
    <n v="0.97199999999999998"/>
    <n v="0.96799999999999997"/>
    <n v="0.97699999999999998"/>
    <n v="0.97599999999999998"/>
    <n v="0.97799999999999998"/>
    <n v="0.96699999999999997"/>
    <n v="0.95699999999999996"/>
    <n v="0.96"/>
    <n v="0.95599999999999996"/>
    <n v="0.95899999999999996"/>
    <n v="0.94699999999999995"/>
    <n v="0.92900000000000005"/>
  </r>
  <r>
    <s v="SURREY AND SUSSEX"/>
    <s v="Q68"/>
    <x v="65"/>
    <s v="09N00"/>
    <s v="1.161 or below"/>
    <n v="1.161"/>
    <n v="0.92800000000000005"/>
    <n v="0.92600000000000005"/>
    <n v="0.92200000000000004"/>
    <n v="0.91700000000000004"/>
    <n v="0.91600000000000004"/>
    <n v="0.92"/>
    <n v="0.92100000000000004"/>
    <n v="0.91900000000000004"/>
    <n v="0.92500000000000004"/>
    <n v="0.93200000000000005"/>
    <n v="0.93799999999999994"/>
    <n v="0.93300000000000005"/>
    <n v="0.92300000000000004"/>
  </r>
  <r>
    <s v="MERSEYSIDE"/>
    <s v="Q48"/>
    <x v="66"/>
    <s v="01F00"/>
    <n v="1.3580000000000001"/>
    <n v="1.3580000000000001"/>
    <n v="1.3129999999999999"/>
    <n v="1.3109999999999999"/>
    <n v="1.31"/>
    <n v="1.302"/>
    <n v="1.3009999999999999"/>
    <n v="1.3109999999999999"/>
    <n v="1.3089999999999999"/>
    <n v="1.3080000000000001"/>
    <n v="1.3240000000000001"/>
    <n v="1.3280000000000001"/>
    <n v="1.333"/>
    <n v="1.3180000000000001"/>
    <n v="1.3029999999999999"/>
  </r>
  <r>
    <s v="NORTH YORKSHIRE AND HUMBER"/>
    <s v="Q50"/>
    <x v="67"/>
    <s v="03D00"/>
    <s v="1.161 or below"/>
    <n v="1.161"/>
    <n v="0.99199999999999999"/>
    <n v="0.98699999999999999"/>
    <n v="0.98199999999999998"/>
    <n v="0.97499999999999998"/>
    <n v="0.97299999999999998"/>
    <n v="0.97399999999999998"/>
    <n v="0.97299999999999998"/>
    <n v="0.96699999999999997"/>
    <n v="0.97499999999999998"/>
    <n v="0.97799999999999998"/>
    <n v="0.98399999999999999"/>
    <n v="0.98"/>
    <n v="0.97599999999999998"/>
  </r>
  <r>
    <s v="NORTH WEST LONDON"/>
    <s v="Q62"/>
    <x v="68"/>
    <s v="08C00"/>
    <s v="1.161 or below"/>
    <n v="1.161"/>
    <n v="0.86"/>
    <n v="0.86"/>
    <n v="0.85799999999999998"/>
    <n v="0.85799999999999998"/>
    <n v="0.85499999999999998"/>
    <n v="0.85499999999999998"/>
    <n v="0.85699999999999998"/>
    <n v="0.85"/>
    <n v="0.84799999999999998"/>
    <n v="0.84099999999999997"/>
    <n v="0.84299999999999997"/>
    <n v="0.83"/>
    <n v="0.81499999999999995"/>
  </r>
  <r>
    <s v="DERBYSHIRE AND NOTTINGHAMSHIRE"/>
    <s v="Q55"/>
    <x v="69"/>
    <s v="03Y00"/>
    <s v="1.161 or below"/>
    <n v="1.161"/>
    <n v="1.2090000000000001"/>
    <n v="1.2110000000000001"/>
    <n v="1.21"/>
    <n v="1.2050000000000001"/>
    <n v="1.2010000000000001"/>
    <n v="1.2030000000000001"/>
    <n v="1.198"/>
    <n v="1.1890000000000001"/>
    <n v="1.196"/>
    <n v="1.19"/>
    <n v="1.1950000000000001"/>
    <n v="1.1850000000000001"/>
    <n v="1.1739999999999999"/>
  </r>
  <r>
    <s v="NORTH EAST LONDON"/>
    <s v="Q61"/>
    <x v="70"/>
    <s v="08D00"/>
    <s v="1.161 or below"/>
    <n v="1.161"/>
    <n v="0.71399999999999997"/>
    <n v="0.71299999999999997"/>
    <n v="0.71299999999999997"/>
    <n v="0.70599999999999996"/>
    <n v="0.70199999999999996"/>
    <n v="0.70399999999999996"/>
    <n v="0.69899999999999995"/>
    <n v="0.69299999999999995"/>
    <n v="0.69499999999999995"/>
    <n v="0.69099999999999995"/>
    <n v="0.69399999999999995"/>
    <n v="0.68799999999999994"/>
    <n v="0.67700000000000005"/>
  </r>
  <r>
    <s v="NORTH YORKSHIRE AND HUMBER"/>
    <s v="Q50"/>
    <x v="71"/>
    <s v="03E00"/>
    <s v="1.161 or below"/>
    <n v="1.161"/>
    <n v="0.91900000000000004"/>
    <n v="0.91500000000000004"/>
    <n v="0.91200000000000003"/>
    <n v="0.90800000000000003"/>
    <n v="0.90300000000000002"/>
    <n v="0.90500000000000003"/>
    <n v="0.90900000000000003"/>
    <n v="0.90900000000000003"/>
    <n v="0.91800000000000004"/>
    <n v="0.92"/>
    <n v="0.92600000000000005"/>
    <n v="0.92"/>
    <n v="0.91300000000000003"/>
  </r>
  <r>
    <s v="NORTH WEST LONDON"/>
    <s v="Q62"/>
    <x v="72"/>
    <s v="08E00"/>
    <s v="1.161 or below"/>
    <n v="1.161"/>
    <n v="1.0229999999999999"/>
    <n v="1.0289999999999999"/>
    <n v="1.0309999999999999"/>
    <n v="1.032"/>
    <n v="1.038"/>
    <n v="1.0469999999999999"/>
    <n v="1.046"/>
    <n v="1.0449999999999999"/>
    <n v="1.044"/>
    <n v="1.0429999999999999"/>
    <n v="1.0489999999999999"/>
    <n v="1.04"/>
    <n v="1.0269999999999999"/>
  </r>
  <r>
    <s v="DURHAM, DARLINGTON AND TEES"/>
    <s v="Q45"/>
    <x v="73"/>
    <s v="00K00"/>
    <n v="1.353"/>
    <n v="1.353"/>
    <n v="1.2949999999999999"/>
    <n v="1.294"/>
    <n v="1.3"/>
    <n v="1.3029999999999999"/>
    <n v="1.296"/>
    <n v="1.302"/>
    <n v="1.2989999999999999"/>
    <n v="1.296"/>
    <n v="1.3049999999999999"/>
    <n v="1.3029999999999999"/>
    <n v="1.31"/>
    <n v="1.302"/>
    <n v="1.286"/>
  </r>
  <r>
    <s v="SURREY AND SUSSEX"/>
    <s v="Q68"/>
    <x v="74"/>
    <s v="09P00"/>
    <n v="1.268"/>
    <n v="1.268"/>
    <n v="1.159"/>
    <n v="1.163"/>
    <n v="1.1619999999999999"/>
    <n v="1.1599999999999999"/>
    <n v="1.157"/>
    <n v="1.1579999999999999"/>
    <n v="1.147"/>
    <n v="1.143"/>
    <n v="1.1479999999999999"/>
    <n v="1.151"/>
    <n v="1.1579999999999999"/>
    <n v="1.1439999999999999"/>
    <n v="1.121"/>
  </r>
  <r>
    <s v="NORTH EAST LONDON"/>
    <s v="Q61"/>
    <x v="75"/>
    <s v="08F00"/>
    <s v="1.161 or below"/>
    <n v="1.161"/>
    <n v="1.087"/>
    <n v="1.095"/>
    <n v="1.0980000000000001"/>
    <n v="1.0840000000000001"/>
    <n v="1.0860000000000001"/>
    <n v="1.091"/>
    <n v="1.089"/>
    <n v="1.0880000000000001"/>
    <n v="1.095"/>
    <n v="1.099"/>
    <n v="1.1140000000000001"/>
    <n v="1.1020000000000001"/>
    <n v="1.087"/>
  </r>
  <r>
    <s v="ARDEN,HEREFORDS &amp; WORCESTER"/>
    <s v="Q53"/>
    <x v="76"/>
    <s v="05F00"/>
    <s v="1.161 or below"/>
    <n v="1.161"/>
    <n v="1.06"/>
    <n v="1.0660000000000001"/>
    <n v="1.07"/>
    <n v="1.0720000000000001"/>
    <n v="1.0680000000000001"/>
    <n v="1.07"/>
    <n v="1.0660000000000001"/>
    <n v="1.0649999999999999"/>
    <n v="1.07"/>
    <n v="1.0760000000000001"/>
    <n v="1.081"/>
    <n v="1.0760000000000001"/>
    <n v="1.0649999999999999"/>
  </r>
  <r>
    <s v="HERTFORDSHIRE &amp; SOUTH MIDLANDS"/>
    <s v="Q58"/>
    <x v="77"/>
    <s v="06N00"/>
    <s v="1.161 or below"/>
    <n v="1.161"/>
    <n v="1.028"/>
    <n v="1.0309999999999999"/>
    <n v="1.0329999999999999"/>
    <n v="1.032"/>
    <n v="1.0349999999999999"/>
    <n v="1.042"/>
    <n v="1.036"/>
    <n v="1.0309999999999999"/>
    <n v="1.036"/>
    <n v="1.0369999999999999"/>
    <n v="1.048"/>
    <n v="1.0389999999999999"/>
    <n v="1.028"/>
  </r>
  <r>
    <s v="GREATER MANCHESTER"/>
    <s v="Q46"/>
    <x v="78"/>
    <s v="01D00"/>
    <n v="1.4239999999999999"/>
    <n v="1.4239999999999999"/>
    <n v="1.323"/>
    <n v="1.323"/>
    <n v="1.323"/>
    <n v="1.3129999999999999"/>
    <n v="1.3080000000000001"/>
    <n v="1.3149999999999999"/>
    <n v="1.2909999999999999"/>
    <n v="1.286"/>
    <n v="1.292"/>
    <n v="1.302"/>
    <n v="1.31"/>
    <n v="1.2989999999999999"/>
    <n v="1.2889999999999999"/>
  </r>
  <r>
    <s v="SURREY AND SUSSEX"/>
    <s v="Q68"/>
    <x v="79"/>
    <s v="99K00"/>
    <s v="1.161 or below"/>
    <n v="1.161"/>
    <n v="1.028"/>
    <n v="1.0289999999999999"/>
    <n v="1.036"/>
    <n v="1.038"/>
    <n v="1.0409999999999999"/>
    <n v="1.046"/>
    <n v="1.042"/>
    <n v="1.04"/>
    <n v="1.0449999999999999"/>
    <n v="1.048"/>
    <n v="1.0589999999999999"/>
    <n v="1.052"/>
    <n v="1.0389999999999999"/>
  </r>
  <r>
    <s v="NORTH WEST LONDON"/>
    <s v="Q62"/>
    <x v="80"/>
    <s v="08G00"/>
    <s v="1.161 or below"/>
    <n v="1.161"/>
    <n v="0.93899999999999995"/>
    <n v="0.94799999999999995"/>
    <n v="0.95199999999999996"/>
    <n v="0.95699999999999996"/>
    <n v="0.95699999999999996"/>
    <n v="0.96299999999999997"/>
    <n v="0.96199999999999997"/>
    <n v="0.95899999999999996"/>
    <n v="0.96099999999999997"/>
    <n v="0.96099999999999997"/>
    <n v="0.97199999999999998"/>
    <n v="0.96099999999999997"/>
    <n v="0.94799999999999995"/>
  </r>
  <r>
    <s v="SURREY AND SUSSEX"/>
    <s v="Q68"/>
    <x v="81"/>
    <s v="09X00"/>
    <s v="1.161 or below"/>
    <n v="1.161"/>
    <n v="0.873"/>
    <n v="0.878"/>
    <n v="0.88"/>
    <n v="0.88200000000000001"/>
    <n v="0.88100000000000001"/>
    <n v="0.88600000000000001"/>
    <n v="0.88"/>
    <n v="0.879"/>
    <n v="0.88400000000000001"/>
    <n v="0.88600000000000001"/>
    <n v="0.89"/>
    <n v="0.88400000000000001"/>
    <n v="0.878"/>
  </r>
  <r>
    <s v="NORTH WEST LONDON"/>
    <s v="Q62"/>
    <x v="82"/>
    <s v="07Y00"/>
    <s v="1.161 or below"/>
    <n v="1.161"/>
    <n v="0.84899999999999998"/>
    <n v="0.84799999999999998"/>
    <n v="0.84599999999999997"/>
    <n v="0.84499999999999997"/>
    <n v="0.84499999999999997"/>
    <n v="0.84599999999999997"/>
    <n v="0.84099999999999997"/>
    <n v="0.84"/>
    <n v="0.84099999999999997"/>
    <n v="0.84399999999999997"/>
    <n v="0.85299999999999998"/>
    <n v="0.84499999999999997"/>
    <n v="0.83299999999999996"/>
  </r>
  <r>
    <s v="NORTH YORKSHIRE AND HUMBER"/>
    <s v="Q50"/>
    <x v="83"/>
    <s v="03F00"/>
    <n v="1.288"/>
    <n v="1.288"/>
    <n v="1.198"/>
    <n v="1.1919999999999999"/>
    <n v="1.1870000000000001"/>
    <n v="1.1819999999999999"/>
    <n v="1.181"/>
    <n v="1.1830000000000001"/>
    <n v="1.1839999999999999"/>
    <n v="1.1759999999999999"/>
    <n v="1.1850000000000001"/>
    <n v="1.18"/>
    <n v="1.1879999999999999"/>
    <n v="1.1819999999999999"/>
    <n v="1.175"/>
  </r>
  <r>
    <s v="EAST ANGLIA"/>
    <s v="Q56"/>
    <x v="84"/>
    <s v="06L00"/>
    <s v="1.161 or below"/>
    <n v="1.161"/>
    <n v="1.0680000000000001"/>
    <n v="1.0669999999999999"/>
    <n v="1.0680000000000001"/>
    <n v="1.0640000000000001"/>
    <n v="1.0609999999999999"/>
    <n v="1.0669999999999999"/>
    <n v="1.0589999999999999"/>
    <n v="1.054"/>
    <n v="1.0609999999999999"/>
    <n v="1.0609999999999999"/>
    <n v="1.073"/>
    <n v="1.073"/>
    <n v="1.0669999999999999"/>
  </r>
  <r>
    <s v="WESSEX"/>
    <s v="Q70"/>
    <x v="85"/>
    <s v="10L00"/>
    <s v="1.161 or below"/>
    <n v="1.161"/>
    <n v="1.0980000000000001"/>
    <n v="1.0960000000000001"/>
    <n v="1.0940000000000001"/>
    <n v="1.0860000000000001"/>
    <n v="1.085"/>
    <n v="1.0880000000000001"/>
    <n v="1.089"/>
    <n v="1.083"/>
    <n v="1.0900000000000001"/>
    <n v="1.095"/>
    <n v="1.105"/>
    <n v="1.093"/>
    <n v="1.077"/>
  </r>
  <r>
    <s v="NORTH EAST LONDON"/>
    <s v="Q61"/>
    <x v="86"/>
    <s v="08H00"/>
    <s v="1.161 or below"/>
    <n v="1.161"/>
    <n v="0.83099999999999996"/>
    <n v="0.83099999999999996"/>
    <n v="0.82899999999999996"/>
    <n v="0.82299999999999995"/>
    <n v="0.82"/>
    <n v="0.82399999999999995"/>
    <n v="0.81799999999999995"/>
    <n v="0.81399999999999995"/>
    <n v="0.81799999999999995"/>
    <n v="0.80800000000000005"/>
    <n v="0.81499999999999995"/>
    <n v="0.80600000000000005"/>
    <n v="0.79100000000000004"/>
  </r>
  <r>
    <s v="DEVON,CORNWALL&amp;ISLES OF SCILLY"/>
    <s v="Q66"/>
    <x v="87"/>
    <s v="11N00"/>
    <s v="1.161 or below"/>
    <n v="1.161"/>
    <n v="1.056"/>
    <n v="1.0569999999999999"/>
    <n v="1.0580000000000001"/>
    <n v="1.0580000000000001"/>
    <n v="1.0549999999999999"/>
    <n v="1.06"/>
    <n v="1.056"/>
    <n v="1.0529999999999999"/>
    <n v="1.0580000000000001"/>
    <n v="1.0569999999999999"/>
    <n v="1.0569999999999999"/>
    <n v="1.048"/>
    <n v="1.0409999999999999"/>
  </r>
  <r>
    <s v="SOUTH LONDON"/>
    <s v="Q63"/>
    <x v="88"/>
    <s v="08J00"/>
    <s v="1.161 or below"/>
    <n v="1.161"/>
    <n v="0.89900000000000002"/>
    <n v="0.89100000000000001"/>
    <n v="0.89200000000000002"/>
    <n v="0.88600000000000001"/>
    <n v="0.88400000000000001"/>
    <n v="0.88700000000000001"/>
    <n v="0.88400000000000001"/>
    <n v="0.875"/>
    <n v="0.877"/>
    <n v="0.88200000000000001"/>
    <n v="0.89"/>
    <n v="0.88300000000000001"/>
    <n v="0.875"/>
  </r>
  <r>
    <s v="MERSEYSIDE"/>
    <s v="Q48"/>
    <x v="89"/>
    <s v="01J00"/>
    <n v="1.409"/>
    <n v="1.409"/>
    <n v="1.44"/>
    <n v="1.4450000000000001"/>
    <n v="1.4430000000000001"/>
    <n v="1.4359999999999999"/>
    <n v="1.4330000000000001"/>
    <n v="1.44"/>
    <n v="1.4359999999999999"/>
    <n v="1.4339999999999999"/>
    <n v="1.444"/>
    <n v="1.4430000000000001"/>
    <n v="1.448"/>
    <n v="1.4359999999999999"/>
    <n v="1.42"/>
  </r>
  <r>
    <s v="SOUTH LONDON"/>
    <s v="Q63"/>
    <x v="90"/>
    <s v="08K00"/>
    <s v="1.161 or below"/>
    <n v="1.161"/>
    <n v="0.76900000000000002"/>
    <n v="0.77400000000000002"/>
    <n v="0.77500000000000002"/>
    <n v="0.77200000000000002"/>
    <n v="0.77"/>
    <n v="0.77400000000000002"/>
    <n v="0.76900000000000002"/>
    <n v="0.76800000000000002"/>
    <n v="0.76900000000000002"/>
    <n v="0.76400000000000001"/>
    <n v="0.76700000000000002"/>
    <n v="0.75900000000000001"/>
    <n v="0.745"/>
  </r>
  <r>
    <s v="LANCASHIRE"/>
    <s v="Q47"/>
    <x v="91"/>
    <s v="01K00"/>
    <s v="1.161 or below"/>
    <n v="1.161"/>
    <n v="1.0660000000000001"/>
    <n v="1.07"/>
    <n v="1.07"/>
    <n v="1.071"/>
    <n v="1.0680000000000001"/>
    <n v="1.0740000000000001"/>
    <n v="1.0740000000000001"/>
    <n v="1.0740000000000001"/>
    <n v="1.085"/>
    <n v="1.0880000000000001"/>
    <n v="1.0920000000000001"/>
    <n v="1.079"/>
    <n v="1.0589999999999999"/>
  </r>
  <r>
    <s v="WEST YORKSHIRE"/>
    <s v="Q52"/>
    <x v="92"/>
    <s v="02V00"/>
    <s v="1.161 or below"/>
    <n v="1.161"/>
    <n v="1.0549999999999999"/>
    <n v="1.052"/>
    <n v="1.048"/>
    <n v="1.046"/>
    <n v="1.046"/>
    <n v="1.0469999999999999"/>
    <n v="1.0429999999999999"/>
    <n v="1.0389999999999999"/>
    <n v="1.0369999999999999"/>
    <n v="1.032"/>
    <n v="1.04"/>
    <n v="1.032"/>
    <n v="1.0209999999999999"/>
  </r>
  <r>
    <s v="WEST YORKSHIRE"/>
    <s v="Q52"/>
    <x v="93"/>
    <s v="03G00"/>
    <n v="1.2070000000000001"/>
    <n v="1.2070000000000001"/>
    <n v="1.149"/>
    <n v="1.153"/>
    <n v="1.1559999999999999"/>
    <n v="1.151"/>
    <n v="1.149"/>
    <n v="1.153"/>
    <n v="1.149"/>
    <n v="1.145"/>
    <n v="1.1499999999999999"/>
    <n v="1.145"/>
    <n v="1.153"/>
    <n v="1.143"/>
    <n v="1.1339999999999999"/>
  </r>
  <r>
    <s v="WEST YORKSHIRE"/>
    <s v="Q52"/>
    <x v="94"/>
    <s v="03C00"/>
    <s v="1.161 or below"/>
    <n v="1.161"/>
    <n v="1.008"/>
    <n v="1.0089999999999999"/>
    <n v="1.0089999999999999"/>
    <n v="1.01"/>
    <n v="1.0069999999999999"/>
    <n v="1.0109999999999999"/>
    <n v="1.016"/>
    <n v="1.018"/>
    <n v="1.0229999999999999"/>
    <n v="1.006"/>
    <n v="1.012"/>
    <n v="1.002"/>
    <n v="0.995"/>
  </r>
  <r>
    <s v="LEICESTERSHIRE &amp; LINCOLNSHIRE"/>
    <s v="Q59"/>
    <x v="95"/>
    <s v="04C00"/>
    <n v="1.1839999999999999"/>
    <n v="1.1839999999999999"/>
    <n v="1.0449999999999999"/>
    <n v="1.046"/>
    <n v="1.048"/>
    <n v="1.046"/>
    <n v="1.0449999999999999"/>
    <n v="1.048"/>
    <n v="1.046"/>
    <n v="1.0409999999999999"/>
    <n v="1.048"/>
    <n v="1.052"/>
    <n v="1.06"/>
    <n v="1.054"/>
    <n v="1.0489999999999999"/>
  </r>
  <r>
    <s v="SOUTH LONDON"/>
    <s v="Q63"/>
    <x v="96"/>
    <s v="08L00"/>
    <s v="1.161 or below"/>
    <n v="1.161"/>
    <n v="0.96199999999999997"/>
    <n v="0.96299999999999997"/>
    <n v="0.95599999999999996"/>
    <n v="0.94599999999999995"/>
    <n v="0.94199999999999995"/>
    <n v="0.94199999999999995"/>
    <n v="0.93200000000000005"/>
    <n v="0.92500000000000004"/>
    <n v="0.92300000000000004"/>
    <n v="0.91500000000000004"/>
    <n v="0.91400000000000003"/>
    <n v="0.90200000000000002"/>
    <n v="0.89"/>
  </r>
  <r>
    <s v="LEICESTERSHIRE &amp; LINCOLNSHIRE"/>
    <s v="Q59"/>
    <x v="97"/>
    <s v="03T00"/>
    <n v="1.2410000000000001"/>
    <n v="1.2410000000000001"/>
    <n v="1.1779999999999999"/>
    <n v="1.1779999999999999"/>
    <n v="1.181"/>
    <n v="1.1819999999999999"/>
    <n v="1.1779999999999999"/>
    <n v="1.1850000000000001"/>
    <n v="1.1859999999999999"/>
    <n v="1.1850000000000001"/>
    <n v="1.2"/>
    <n v="1.2050000000000001"/>
    <n v="1.23"/>
    <n v="1.23"/>
    <n v="1.2270000000000001"/>
  </r>
  <r>
    <s v="LEICESTERSHIRE &amp; LINCOLNSHIRE"/>
    <s v="Q59"/>
    <x v="98"/>
    <s v="04D00"/>
    <s v="1.161 or below"/>
    <n v="1.161"/>
    <n v="1.069"/>
    <n v="1.069"/>
    <n v="1.071"/>
    <n v="1.069"/>
    <n v="1.0680000000000001"/>
    <n v="1.073"/>
    <n v="1.077"/>
    <n v="1.0760000000000001"/>
    <n v="1.089"/>
    <n v="1.0920000000000001"/>
    <n v="1.1040000000000001"/>
    <n v="1.099"/>
    <n v="1.0880000000000001"/>
  </r>
  <r>
    <s v="MERSEYSIDE"/>
    <s v="Q48"/>
    <x v="99"/>
    <s v="99A00"/>
    <n v="1.264"/>
    <n v="1.264"/>
    <n v="1.248"/>
    <n v="1.2430000000000001"/>
    <n v="1.2390000000000001"/>
    <n v="1.2270000000000001"/>
    <n v="1.2210000000000001"/>
    <n v="1.2230000000000001"/>
    <n v="1.2130000000000001"/>
    <n v="1.2030000000000001"/>
    <n v="1.2070000000000001"/>
    <n v="1.196"/>
    <n v="1.1930000000000001"/>
    <n v="1.171"/>
    <n v="1.1459999999999999"/>
  </r>
  <r>
    <s v="HERTFORDSHIRE &amp; SOUTH MIDLANDS"/>
    <s v="Q58"/>
    <x v="100"/>
    <s v="06P00"/>
    <n v="1.3080000000000001"/>
    <n v="1.3080000000000001"/>
    <n v="1.252"/>
    <n v="1.2529999999999999"/>
    <n v="1.2509999999999999"/>
    <n v="1.2470000000000001"/>
    <n v="1.2450000000000001"/>
    <n v="1.2509999999999999"/>
    <n v="1.244"/>
    <n v="1.24"/>
    <n v="1.246"/>
    <n v="1.2549999999999999"/>
    <n v="1.2649999999999999"/>
    <n v="1.25"/>
    <n v="1.2350000000000001"/>
  </r>
  <r>
    <s v="DERBYSHIRE AND NOTTINGHAMSHIRE"/>
    <s v="Q55"/>
    <x v="101"/>
    <s v="04E00"/>
    <n v="1.2909999999999999"/>
    <n v="1.2909999999999999"/>
    <n v="1.2589999999999999"/>
    <n v="1.2609999999999999"/>
    <n v="1.2629999999999999"/>
    <n v="1.26"/>
    <n v="1.2589999999999999"/>
    <n v="1.264"/>
    <n v="1.2589999999999999"/>
    <n v="1.256"/>
    <n v="1.266"/>
    <n v="1.2729999999999999"/>
    <n v="1.2849999999999999"/>
    <n v="1.2809999999999999"/>
    <n v="1.274"/>
  </r>
  <r>
    <s v="KENT AND MEDWAY"/>
    <s v="Q67"/>
    <x v="102"/>
    <s v="09W00"/>
    <s v="1.161 or below"/>
    <n v="1.161"/>
    <n v="1.0649999999999999"/>
    <n v="1.0649999999999999"/>
    <n v="1.0649999999999999"/>
    <n v="1.0609999999999999"/>
    <n v="1.056"/>
    <n v="1.06"/>
    <n v="1.054"/>
    <n v="1.044"/>
    <n v="1.0449999999999999"/>
    <n v="1.0469999999999999"/>
    <n v="1.0509999999999999"/>
    <n v="1.0349999999999999"/>
    <n v="1.0169999999999999"/>
  </r>
  <r>
    <s v="SOUTH LONDON"/>
    <s v="Q63"/>
    <x v="103"/>
    <s v="08R00"/>
    <s v="1.161 or below"/>
    <n v="1.161"/>
    <n v="0.92400000000000004"/>
    <n v="0.92"/>
    <n v="0.91500000000000004"/>
    <n v="0.91300000000000003"/>
    <n v="0.91200000000000003"/>
    <n v="0.92"/>
    <n v="0.91500000000000004"/>
    <n v="0.91300000000000003"/>
    <n v="0.91900000000000004"/>
    <n v="0.92500000000000004"/>
    <n v="0.93400000000000005"/>
    <n v="0.92600000000000005"/>
    <n v="0.91800000000000004"/>
  </r>
  <r>
    <s v="ESSEX "/>
    <s v="Q57"/>
    <x v="104"/>
    <s v="06Q00"/>
    <n v="1.1879999999999999"/>
    <n v="1.1879999999999999"/>
    <n v="1.1299999999999999"/>
    <n v="1.1359999999999999"/>
    <n v="1.1359999999999999"/>
    <n v="1.135"/>
    <n v="1.1299999999999999"/>
    <n v="1.137"/>
    <n v="1.1319999999999999"/>
    <n v="1.1299999999999999"/>
    <n v="1.139"/>
    <n v="1.1419999999999999"/>
    <n v="1.149"/>
    <n v="1.1419999999999999"/>
    <n v="1.1299999999999999"/>
  </r>
  <r>
    <s v="HERTFORDSHIRE &amp; SOUTH MIDLANDS"/>
    <s v="Q58"/>
    <x v="105"/>
    <s v="04F00"/>
    <n v="1.204"/>
    <n v="1.204"/>
    <n v="1.18"/>
    <n v="1.1830000000000001"/>
    <n v="1.1859999999999999"/>
    <n v="1.1830000000000001"/>
    <n v="1.18"/>
    <n v="1.1870000000000001"/>
    <n v="1.179"/>
    <n v="1.1759999999999999"/>
    <n v="1.175"/>
    <n v="1.175"/>
    <n v="1.1819999999999999"/>
    <n v="1.1659999999999999"/>
    <n v="1.153"/>
  </r>
  <r>
    <s v="HERTFORDSHIRE &amp; SOUTH MIDLANDS"/>
    <s v="Q58"/>
    <x v="106"/>
    <s v="04G00"/>
    <n v="1.1619999999999999"/>
    <n v="1.1619999999999999"/>
    <n v="1.1359999999999999"/>
    <n v="1.135"/>
    <n v="1.133"/>
    <n v="1.1240000000000001"/>
    <n v="1.119"/>
    <n v="1.1220000000000001"/>
    <n v="1.117"/>
    <n v="1.1160000000000001"/>
    <n v="1.1240000000000001"/>
    <n v="1.1259999999999999"/>
    <n v="1.139"/>
    <n v="1.133"/>
    <n v="1.1299999999999999"/>
  </r>
  <r>
    <s v="DERBYSHIRE AND NOTTINGHAMSHIRE"/>
    <s v="Q55"/>
    <x v="107"/>
    <s v="04H00"/>
    <s v="1.161 or below"/>
    <n v="1.161"/>
    <n v="1.1000000000000001"/>
    <n v="1.105"/>
    <n v="1.107"/>
    <n v="1.1060000000000001"/>
    <n v="1.109"/>
    <n v="1.1160000000000001"/>
    <n v="1.1160000000000001"/>
    <n v="1.1100000000000001"/>
    <n v="1.115"/>
    <n v="1.1200000000000001"/>
    <n v="1.131"/>
    <n v="1.1220000000000001"/>
    <n v="1.1100000000000001"/>
  </r>
  <r>
    <s v="THAMES VALLEY"/>
    <s v="Q69"/>
    <x v="108"/>
    <s v="10M00"/>
    <s v="1.161 or below"/>
    <n v="1.161"/>
    <n v="0.90900000000000003"/>
    <n v="0.92100000000000004"/>
    <n v="0.92200000000000004"/>
    <n v="0.91300000000000003"/>
    <n v="0.91"/>
    <n v="0.91400000000000003"/>
    <n v="0.90700000000000003"/>
    <n v="0.89800000000000002"/>
    <n v="0.89700000000000002"/>
    <n v="0.89200000000000002"/>
    <n v="0.88900000000000001"/>
    <n v="0.875"/>
    <n v="0.86499999999999999"/>
  </r>
  <r>
    <s v="CUMBRIA,NORTHUMB,TYNE &amp; WEAR"/>
    <s v="Q49"/>
    <x v="109"/>
    <s v="13T00"/>
    <n v="1.173"/>
    <n v="1.173"/>
    <n v="1.1819999999999999"/>
    <n v="1.18"/>
    <n v="1.1819999999999999"/>
    <n v="1.1830000000000001"/>
    <n v="1.1819999999999999"/>
    <n v="1.1910000000000001"/>
    <n v="1.194"/>
    <n v="1.1919999999999999"/>
    <n v="1.2010000000000001"/>
    <n v="1.2"/>
    <n v="1.202"/>
    <n v="1.1919999999999999"/>
    <n v="1.1819999999999999"/>
  </r>
  <r>
    <s v="NORTH EAST LONDON"/>
    <s v="Q61"/>
    <x v="110"/>
    <s v="08M00"/>
    <s v="1.161 or below"/>
    <n v="1.161"/>
    <n v="0.98"/>
    <n v="0.97699999999999998"/>
    <n v="0.97199999999999998"/>
    <n v="0.96299999999999997"/>
    <n v="0.96199999999999997"/>
    <n v="0.96199999999999997"/>
    <n v="0.94699999999999995"/>
    <n v="0.94499999999999995"/>
    <n v="0.95"/>
    <n v="0.94299999999999995"/>
    <n v="0.95699999999999996"/>
    <n v="0.95099999999999996"/>
    <n v="0.93799999999999994"/>
  </r>
  <r>
    <s v="THAMES VALLEY"/>
    <s v="Q69"/>
    <x v="111"/>
    <s v="10N00"/>
    <s v="1.161 or below"/>
    <n v="1.161"/>
    <n v="0.97599999999999998"/>
    <n v="0.98199999999999998"/>
    <n v="0.98199999999999998"/>
    <n v="0.98399999999999999"/>
    <n v="0.98899999999999999"/>
    <n v="0.999"/>
    <n v="0.997"/>
    <n v="0.99099999999999999"/>
    <n v="0.99"/>
    <n v="0.98299999999999998"/>
    <n v="0.98499999999999999"/>
    <n v="0.97499999999999998"/>
    <n v="0.96199999999999997"/>
  </r>
  <r>
    <s v="DERBYSHIRE AND NOTTINGHAMSHIRE"/>
    <s v="Q55"/>
    <x v="112"/>
    <s v="04J00"/>
    <s v="1.161 or below"/>
    <n v="1.161"/>
    <n v="1.131"/>
    <n v="1.129"/>
    <n v="1.127"/>
    <n v="1.1240000000000001"/>
    <n v="1.1220000000000001"/>
    <n v="1.1240000000000001"/>
    <n v="1.123"/>
    <n v="1.1200000000000001"/>
    <n v="1.123"/>
    <n v="1.127"/>
    <n v="1.1379999999999999"/>
    <n v="1.1339999999999999"/>
    <n v="1.131"/>
  </r>
  <r>
    <s v="DURHAM, DARLINGTON AND TEES"/>
    <s v="Q45"/>
    <x v="113"/>
    <s v="00J00"/>
    <n v="1.2210000000000001"/>
    <n v="1.2210000000000001"/>
    <n v="1.2250000000000001"/>
    <n v="1.222"/>
    <n v="1.224"/>
    <n v="1.2230000000000001"/>
    <n v="1.218"/>
    <n v="1.222"/>
    <n v="1.2170000000000001"/>
    <n v="1.212"/>
    <n v="1.218"/>
    <n v="1.222"/>
    <n v="1.224"/>
    <n v="1.21"/>
    <n v="1.1890000000000001"/>
  </r>
  <r>
    <s v="ESSEX "/>
    <s v="Q57"/>
    <x v="114"/>
    <s v="06T00"/>
    <n v="1.2370000000000001"/>
    <n v="1.2370000000000001"/>
    <n v="1.244"/>
    <n v="1.254"/>
    <n v="1.2589999999999999"/>
    <n v="1.2629999999999999"/>
    <n v="1.2689999999999999"/>
    <n v="1.2769999999999999"/>
    <n v="1.2729999999999999"/>
    <n v="1.2709999999999999"/>
    <n v="1.2769999999999999"/>
    <n v="1.2809999999999999"/>
    <n v="1.292"/>
    <n v="1.2889999999999999"/>
    <n v="1.2709999999999999"/>
  </r>
  <r>
    <s v="WESSEX"/>
    <s v="Q70"/>
    <x v="115"/>
    <s v="99M00"/>
    <s v="1.161 or below"/>
    <n v="1.161"/>
    <n v="1.0529999999999999"/>
    <n v="1.0529999999999999"/>
    <n v="1.0549999999999999"/>
    <n v="1.05"/>
    <n v="1.044"/>
    <n v="1.0449999999999999"/>
    <n v="1.042"/>
    <n v="1.0389999999999999"/>
    <n v="1.046"/>
    <n v="1.0449999999999999"/>
    <n v="1.0449999999999999"/>
    <n v="1.0329999999999999"/>
    <n v="1.016"/>
  </r>
  <r>
    <s v="NORTH YORKSHIRE AND HUMBER"/>
    <s v="Q50"/>
    <x v="116"/>
    <s v="03H00"/>
    <n v="1.2789999999999999"/>
    <n v="1.2789999999999999"/>
    <n v="1.165"/>
    <n v="1.159"/>
    <n v="1.1519999999999999"/>
    <n v="1.147"/>
    <n v="1.1379999999999999"/>
    <n v="1.137"/>
    <n v="1.1299999999999999"/>
    <n v="1.125"/>
    <n v="1.129"/>
    <n v="1.1240000000000001"/>
    <n v="1.1240000000000001"/>
    <n v="1.1140000000000001"/>
    <n v="1.107"/>
  </r>
  <r>
    <s v="WESSEX"/>
    <s v="Q70"/>
    <x v="117"/>
    <s v="10J00"/>
    <s v="1.161 or below"/>
    <n v="1.161"/>
    <n v="0.97499999999999998"/>
    <n v="0.97099999999999997"/>
    <n v="0.97099999999999997"/>
    <n v="0.96699999999999997"/>
    <n v="0.96599999999999997"/>
    <n v="0.97299999999999998"/>
    <n v="0.96299999999999997"/>
    <n v="0.96"/>
    <n v="0.95899999999999996"/>
    <n v="0.95599999999999996"/>
    <n v="0.96399999999999997"/>
    <n v="0.95599999999999996"/>
    <n v="0.94599999999999995"/>
  </r>
  <r>
    <s v="WEST YORKSHIRE"/>
    <s v="Q52"/>
    <x v="118"/>
    <s v="03J00"/>
    <n v="1.3260000000000001"/>
    <n v="1.3260000000000001"/>
    <n v="1.234"/>
    <n v="1.2330000000000001"/>
    <n v="1.232"/>
    <n v="1.2230000000000001"/>
    <n v="1.2170000000000001"/>
    <n v="1.2250000000000001"/>
    <n v="1.2150000000000001"/>
    <n v="1.22"/>
    <n v="1.2230000000000001"/>
    <n v="1.224"/>
    <n v="1.2310000000000001"/>
    <n v="1.224"/>
    <n v="1.2150000000000001"/>
  </r>
  <r>
    <s v="NORTH YORKSHIRE AND HUMBER"/>
    <s v="Q50"/>
    <x v="119"/>
    <s v="03K00"/>
    <n v="1.1759999999999999"/>
    <n v="1.1759999999999999"/>
    <n v="1.1299999999999999"/>
    <n v="1.1339999999999999"/>
    <n v="1.135"/>
    <n v="1.1339999999999999"/>
    <n v="1.133"/>
    <n v="1.141"/>
    <n v="1.137"/>
    <n v="1.1359999999999999"/>
    <n v="1.155"/>
    <n v="1.163"/>
    <n v="1.18"/>
    <n v="1.177"/>
    <n v="1.1719999999999999"/>
  </r>
  <r>
    <s v="GREATER MANCHESTER"/>
    <s v="Q46"/>
    <x v="120"/>
    <s v="01M00"/>
    <n v="1.3120000000000001"/>
    <n v="1.3120000000000001"/>
    <n v="1.2310000000000001"/>
    <n v="1.246"/>
    <n v="1.252"/>
    <n v="1.2490000000000001"/>
    <n v="1.2470000000000001"/>
    <n v="1.256"/>
    <n v="1.254"/>
    <n v="1.2609999999999999"/>
    <n v="1.278"/>
    <n v="1.274"/>
    <n v="1.286"/>
    <n v="1.2869999999999999"/>
    <n v="1.2729999999999999"/>
  </r>
  <r>
    <s v="EAST ANGLIA"/>
    <s v="Q56"/>
    <x v="121"/>
    <s v="06V00"/>
    <s v="1.161 or below"/>
    <n v="1.161"/>
    <n v="1.1240000000000001"/>
    <n v="1.125"/>
    <n v="1.1279999999999999"/>
    <n v="1.1279999999999999"/>
    <n v="1.125"/>
    <n v="1.129"/>
    <n v="1.1240000000000001"/>
    <n v="1.117"/>
    <n v="1.1200000000000001"/>
    <n v="1.111"/>
    <n v="1.1180000000000001"/>
    <n v="1.1060000000000001"/>
    <n v="1.1100000000000001"/>
  </r>
  <r>
    <s v="BRISTOL, N SOM, SOM &amp; S GLOS"/>
    <s v="Q65"/>
    <x v="122"/>
    <s v="11T00"/>
    <s v="1.161 or below"/>
    <n v="1.161"/>
    <n v="1.0680000000000001"/>
    <n v="1.0680000000000001"/>
    <n v="1.0649999999999999"/>
    <n v="1.0589999999999999"/>
    <n v="1.056"/>
    <n v="1.0580000000000001"/>
    <n v="1.048"/>
    <n v="1.0369999999999999"/>
    <n v="1.0369999999999999"/>
    <n v="1.034"/>
    <n v="1.036"/>
    <n v="1.0249999999999999"/>
    <n v="1.0129999999999999"/>
  </r>
  <r>
    <s v="SHROPSHIRE AND STAFFORDSHIRE"/>
    <s v="Q60"/>
    <x v="123"/>
    <s v="05G00"/>
    <n v="1.1919999999999999"/>
    <n v="1.1919999999999999"/>
    <n v="1.1100000000000001"/>
    <n v="1.115"/>
    <n v="1.117"/>
    <n v="1.1180000000000001"/>
    <n v="1.1200000000000001"/>
    <n v="1.131"/>
    <n v="1.133"/>
    <n v="1.139"/>
    <n v="1.153"/>
    <n v="1.157"/>
    <n v="1.1679999999999999"/>
    <n v="1.161"/>
    <n v="1.1519999999999999"/>
  </r>
  <r>
    <s v="CUMBRIA,NORTHUMB,TYNE &amp; WEAR"/>
    <s v="Q49"/>
    <x v="124"/>
    <s v="99C00"/>
    <n v="1.224"/>
    <n v="1.224"/>
    <n v="1.2390000000000001"/>
    <n v="1.24"/>
    <n v="1.242"/>
    <n v="1.24"/>
    <n v="1.2370000000000001"/>
    <n v="1.2390000000000001"/>
    <n v="1.2350000000000001"/>
    <n v="1.226"/>
    <n v="1.2290000000000001"/>
    <n v="1.23"/>
    <n v="1.2390000000000001"/>
    <n v="1.2350000000000001"/>
    <n v="1.2310000000000001"/>
  </r>
  <r>
    <s v="SURREY AND SUSSEX"/>
    <s v="Q68"/>
    <x v="125"/>
    <s v="09Y00"/>
    <s v="1.161 or below"/>
    <n v="1.161"/>
    <n v="1.0189999999999999"/>
    <n v="1.0169999999999999"/>
    <n v="1.022"/>
    <n v="1.0189999999999999"/>
    <n v="1.0209999999999999"/>
    <n v="1.026"/>
    <n v="1.018"/>
    <n v="1.0149999999999999"/>
    <n v="1.0209999999999999"/>
    <n v="1.0269999999999999"/>
    <n v="1.038"/>
    <n v="1.03"/>
    <n v="1.016"/>
  </r>
  <r>
    <s v="DEVON,CORNWALL&amp;ISLES OF SCILLY"/>
    <s v="Q66"/>
    <x v="126"/>
    <s v="99P00"/>
    <s v="1.161 or below"/>
    <n v="1.161"/>
    <n v="1.0389999999999999"/>
    <n v="1.042"/>
    <n v="1.044"/>
    <n v="1.042"/>
    <n v="1.042"/>
    <n v="1.0469999999999999"/>
    <n v="1.046"/>
    <n v="1.0429999999999999"/>
    <n v="1.0489999999999999"/>
    <n v="1.046"/>
    <n v="1.052"/>
    <n v="1.046"/>
    <n v="1.0329999999999999"/>
  </r>
  <r>
    <s v="CUMBRIA,NORTHUMB,TYNE &amp; WEAR"/>
    <s v="Q49"/>
    <x v="127"/>
    <s v="00L00"/>
    <n v="1.1639999999999999"/>
    <n v="1.1639999999999999"/>
    <n v="1.145"/>
    <n v="1.1459999999999999"/>
    <n v="1.1459999999999999"/>
    <n v="1.143"/>
    <n v="1.1399999999999999"/>
    <n v="1.143"/>
    <n v="1.141"/>
    <n v="1.1339999999999999"/>
    <n v="1.1419999999999999"/>
    <n v="1.145"/>
    <n v="1.1539999999999999"/>
    <n v="1.149"/>
    <n v="1.1479999999999999"/>
  </r>
  <r>
    <s v="EAST ANGLIA"/>
    <s v="Q56"/>
    <x v="128"/>
    <s v="06W00"/>
    <s v="1.161 or below"/>
    <n v="1.161"/>
    <n v="1.1379999999999999"/>
    <n v="1.137"/>
    <n v="1.1419999999999999"/>
    <n v="1.145"/>
    <n v="1.1499999999999999"/>
    <n v="1.155"/>
    <n v="1.1559999999999999"/>
    <n v="1.153"/>
    <n v="1.1579999999999999"/>
    <n v="1.161"/>
    <n v="1.167"/>
    <n v="1.1639999999999999"/>
    <n v="1.147"/>
  </r>
  <r>
    <s v="DERBYSHIRE AND NOTTINGHAMSHIRE"/>
    <s v="Q55"/>
    <x v="129"/>
    <s v="04K00"/>
    <s v="1.161 or below"/>
    <n v="1.161"/>
    <n v="0.995"/>
    <n v="0.996"/>
    <n v="0.998"/>
    <n v="0.98899999999999999"/>
    <n v="0.98799999999999999"/>
    <n v="0.99299999999999999"/>
    <n v="0.998"/>
    <n v="0.997"/>
    <n v="1.006"/>
    <n v="0.99299999999999999"/>
    <n v="1.0009999999999999"/>
    <n v="1"/>
    <n v="0.996"/>
  </r>
  <r>
    <s v="DERBYSHIRE AND NOTTINGHAMSHIRE"/>
    <s v="Q55"/>
    <x v="130"/>
    <s v="04L00"/>
    <s v="1.161 or below"/>
    <n v="1.161"/>
    <n v="1.02"/>
    <n v="1.0209999999999999"/>
    <n v="1.0209999999999999"/>
    <n v="1.0189999999999999"/>
    <n v="1.0169999999999999"/>
    <n v="1.026"/>
    <n v="1.024"/>
    <n v="1.022"/>
    <n v="1.03"/>
    <n v="1.0349999999999999"/>
    <n v="1.0449999999999999"/>
    <n v="1.042"/>
    <n v="1.0389999999999999"/>
  </r>
  <r>
    <s v="DERBYSHIRE AND NOTTINGHAMSHIRE"/>
    <s v="Q55"/>
    <x v="131"/>
    <s v="04M00"/>
    <s v="1.161 or below"/>
    <n v="1.161"/>
    <n v="0.95299999999999996"/>
    <n v="0.94699999999999995"/>
    <n v="0.94199999999999995"/>
    <n v="0.93899999999999995"/>
    <n v="0.93300000000000005"/>
    <n v="0.93600000000000005"/>
    <n v="0.93600000000000005"/>
    <n v="0.92700000000000005"/>
    <n v="0.93100000000000005"/>
    <n v="0.93400000000000005"/>
    <n v="0.93899999999999995"/>
    <n v="0.93200000000000005"/>
    <n v="0.92800000000000005"/>
  </r>
  <r>
    <s v="GREATER MANCHESTER"/>
    <s v="Q46"/>
    <x v="132"/>
    <s v="00Y00"/>
    <n v="1.333"/>
    <n v="1.333"/>
    <n v="1.427"/>
    <n v="1.4239999999999999"/>
    <n v="1.421"/>
    <n v="1.413"/>
    <n v="1.4079999999999999"/>
    <n v="1.4179999999999999"/>
    <n v="1.41"/>
    <n v="1.41"/>
    <n v="1.4139999999999999"/>
    <n v="1.4019999999999999"/>
    <n v="1.403"/>
    <n v="1.393"/>
    <n v="1.3819999999999999"/>
  </r>
  <r>
    <s v="THAMES VALLEY"/>
    <s v="Q69"/>
    <x v="133"/>
    <s v="10Q00"/>
    <s v="1.161 or below"/>
    <n v="1.161"/>
    <n v="0.873"/>
    <n v="0.874"/>
    <n v="0.875"/>
    <n v="0.877"/>
    <n v="0.875"/>
    <n v="0.879"/>
    <n v="0.875"/>
    <n v="0.872"/>
    <n v="0.876"/>
    <n v="0.871"/>
    <n v="0.877"/>
    <n v="0.872"/>
    <n v="0.86499999999999999"/>
  </r>
  <r>
    <s v="WESSEX"/>
    <s v="Q70"/>
    <x v="134"/>
    <s v="10R00"/>
    <s v="1.161 or below"/>
    <n v="1.161"/>
    <n v="1.111"/>
    <n v="1.113"/>
    <n v="1.1200000000000001"/>
    <n v="1.1180000000000001"/>
    <n v="1.117"/>
    <n v="1.1200000000000001"/>
    <n v="1.1040000000000001"/>
    <n v="1.1000000000000001"/>
    <n v="1.109"/>
    <n v="1.125"/>
    <n v="1.1279999999999999"/>
    <n v="1.117"/>
    <n v="1.1000000000000001"/>
  </r>
  <r>
    <s v="NORTH EAST LONDON"/>
    <s v="Q61"/>
    <x v="135"/>
    <s v="08N00"/>
    <s v="1.161 or below"/>
    <n v="1.161"/>
    <n v="1.079"/>
    <n v="1.08"/>
    <n v="1.0820000000000001"/>
    <n v="1.0780000000000001"/>
    <n v="1.0740000000000001"/>
    <n v="1.0760000000000001"/>
    <n v="1.07"/>
    <n v="1.0660000000000001"/>
    <n v="1.069"/>
    <n v="1.0669999999999999"/>
    <n v="1.0720000000000001"/>
    <n v="1.0549999999999999"/>
    <n v="1.0349999999999999"/>
  </r>
  <r>
    <s v="ARDEN,HEREFORDS &amp; WORCESTER"/>
    <s v="Q53"/>
    <x v="136"/>
    <s v="05J00"/>
    <n v="1.2549999999999999"/>
    <n v="1.2549999999999999"/>
    <n v="1.252"/>
    <n v="1.25"/>
    <n v="1.252"/>
    <n v="1.2490000000000001"/>
    <n v="1.252"/>
    <n v="1.2569999999999999"/>
    <n v="1.2529999999999999"/>
    <n v="1.2549999999999999"/>
    <n v="1.264"/>
    <n v="1.2649999999999999"/>
    <n v="1.2709999999999999"/>
    <n v="1.2549999999999999"/>
    <n v="1.2490000000000001"/>
  </r>
  <r>
    <s v="SOUTH LONDON"/>
    <s v="Q63"/>
    <x v="137"/>
    <s v="08P00"/>
    <s v="1.161 or below"/>
    <n v="1.161"/>
    <n v="0.83499999999999996"/>
    <n v="0.83599999999999997"/>
    <n v="0.84"/>
    <n v="0.84"/>
    <n v="0.83499999999999996"/>
    <n v="0.83599999999999997"/>
    <n v="0.83199999999999996"/>
    <n v="0.83099999999999996"/>
    <n v="0.83499999999999996"/>
    <n v="0.83799999999999997"/>
    <n v="0.84599999999999997"/>
    <n v="0.83899999999999997"/>
    <n v="0.83099999999999996"/>
  </r>
  <r>
    <s v="SOUTH YORKSHIRE AND BASSETLAW"/>
    <s v="Q51"/>
    <x v="138"/>
    <s v="03L00"/>
    <n v="1.1870000000000001"/>
    <n v="1.1870000000000001"/>
    <n v="1.1919999999999999"/>
    <n v="1.198"/>
    <n v="1.2030000000000001"/>
    <n v="1.204"/>
    <n v="1.2070000000000001"/>
    <n v="1.2190000000000001"/>
    <n v="1.2130000000000001"/>
    <n v="1.21"/>
    <n v="1.222"/>
    <n v="1.228"/>
    <n v="1.244"/>
    <n v="1.2509999999999999"/>
    <n v="1.25"/>
  </r>
  <r>
    <s v="DERBYSHIRE AND NOTTINGHAMSHIRE"/>
    <s v="Q55"/>
    <x v="139"/>
    <s v="04N00"/>
    <s v="1.161 or below"/>
    <n v="1.161"/>
    <n v="0.90500000000000003"/>
    <n v="0.90500000000000003"/>
    <n v="0.90500000000000003"/>
    <n v="0.9"/>
    <n v="0.89700000000000002"/>
    <n v="0.89800000000000002"/>
    <n v="0.88800000000000001"/>
    <n v="0.88900000000000001"/>
    <n v="0.89400000000000002"/>
    <n v="0.89800000000000002"/>
    <n v="0.90600000000000003"/>
    <n v="0.90100000000000002"/>
    <n v="0.89200000000000002"/>
  </r>
  <r>
    <s v="GREATER MANCHESTER"/>
    <s v="Q46"/>
    <x v="140"/>
    <s v="01G00"/>
    <n v="1.2330000000000001"/>
    <n v="1.2330000000000001"/>
    <n v="1.2070000000000001"/>
    <n v="1.2070000000000001"/>
    <n v="1.21"/>
    <n v="1.204"/>
    <n v="1.204"/>
    <n v="1.212"/>
    <n v="1.2110000000000001"/>
    <n v="1.212"/>
    <n v="1.222"/>
    <n v="1.2170000000000001"/>
    <n v="1.2290000000000001"/>
    <n v="1.2250000000000001"/>
    <n v="1.2190000000000001"/>
  </r>
  <r>
    <s v="BIRMINGHAM &amp; THE BLACK COUNTRY"/>
    <s v="Q54"/>
    <x v="141"/>
    <s v="05L00"/>
    <s v="1.161 or below"/>
    <n v="1.161"/>
    <n v="1.081"/>
    <n v="1.0860000000000001"/>
    <n v="1.0880000000000001"/>
    <n v="1.085"/>
    <n v="1.087"/>
    <n v="1.093"/>
    <n v="1.089"/>
    <n v="1.087"/>
    <n v="1.0940000000000001"/>
    <n v="1.095"/>
    <n v="1.105"/>
    <n v="1.1000000000000001"/>
    <n v="1.089"/>
  </r>
  <r>
    <s v="NORTH YORKSHIRE AND HUMBER"/>
    <s v="Q50"/>
    <x v="142"/>
    <s v="03M00"/>
    <n v="1.1990000000000001"/>
    <n v="1.1990000000000001"/>
    <n v="1.2090000000000001"/>
    <n v="1.214"/>
    <n v="1.2210000000000001"/>
    <n v="1.222"/>
    <n v="1.218"/>
    <n v="1.2230000000000001"/>
    <n v="1.2210000000000001"/>
    <n v="1.2110000000000001"/>
    <n v="1.212"/>
    <n v="1.206"/>
    <n v="1.2130000000000001"/>
    <n v="1.2050000000000001"/>
    <n v="1.196"/>
  </r>
  <r>
    <s v="SHROPSHIRE AND STAFFORDSHIRE"/>
    <s v="Q60"/>
    <x v="143"/>
    <s v="05Q00"/>
    <s v="1.161 or below"/>
    <n v="1.161"/>
    <n v="1.0960000000000001"/>
    <n v="1.097"/>
    <n v="1.099"/>
    <n v="1.095"/>
    <n v="1.0920000000000001"/>
    <n v="1.0980000000000001"/>
    <n v="1.0960000000000001"/>
    <n v="1.0940000000000001"/>
    <n v="1.0980000000000001"/>
    <n v="1.101"/>
    <n v="1.1080000000000001"/>
    <n v="1.1020000000000001"/>
    <n v="1.0980000000000001"/>
  </r>
  <r>
    <s v="SOUTH YORKSHIRE AND BASSETLAW"/>
    <s v="Q51"/>
    <x v="144"/>
    <s v="03N00"/>
    <s v="1.161 or below"/>
    <n v="1.161"/>
    <n v="1.1080000000000001"/>
    <n v="1.107"/>
    <n v="1.107"/>
    <n v="1.1040000000000001"/>
    <n v="1.1040000000000001"/>
    <n v="1.109"/>
    <n v="1.1080000000000001"/>
    <n v="1.107"/>
    <n v="1.1120000000000001"/>
    <n v="1.105"/>
    <n v="1.1140000000000001"/>
    <n v="1.1080000000000001"/>
    <n v="1.1100000000000001"/>
  </r>
  <r>
    <s v="SHROPSHIRE AND STAFFORDSHIRE"/>
    <s v="Q60"/>
    <x v="145"/>
    <s v="05N00"/>
    <s v="1.161 or below"/>
    <n v="1.161"/>
    <n v="1.0269999999999999"/>
    <n v="1.0269999999999999"/>
    <n v="1.03"/>
    <n v="1.0269999999999999"/>
    <n v="1.0269999999999999"/>
    <n v="1.0349999999999999"/>
    <n v="1.0329999999999999"/>
    <n v="1.0309999999999999"/>
    <n v="1.0409999999999999"/>
    <n v="1.042"/>
    <n v="1.0469999999999999"/>
    <n v="1.0409999999999999"/>
    <n v="1.0389999999999999"/>
  </r>
  <r>
    <s v="THAMES VALLEY"/>
    <s v="Q69"/>
    <x v="146"/>
    <s v="10T00"/>
    <n v="1.1859999999999999"/>
    <n v="1.1859999999999999"/>
    <n v="1.216"/>
    <n v="1.214"/>
    <n v="1.2150000000000001"/>
    <n v="1.214"/>
    <n v="1.218"/>
    <n v="1.2250000000000001"/>
    <n v="1.252"/>
    <n v="1.25"/>
    <n v="1.2569999999999999"/>
    <n v="1.224"/>
    <n v="1.2450000000000001"/>
    <n v="1.2330000000000001"/>
    <n v="1.216"/>
  </r>
  <r>
    <s v="BIRMINGHAM &amp; THE BLACK COUNTRY"/>
    <s v="Q54"/>
    <x v="147"/>
    <s v="05P00"/>
    <s v="1.161 or below"/>
    <n v="1.161"/>
    <n v="1.052"/>
    <n v="1.0489999999999999"/>
    <n v="1.05"/>
    <n v="1.046"/>
    <n v="1.048"/>
    <n v="1.056"/>
    <n v="1.0529999999999999"/>
    <n v="1.0569999999999999"/>
    <n v="1.06"/>
    <n v="1.056"/>
    <n v="1.0549999999999999"/>
    <n v="1.0469999999999999"/>
    <n v="1.0409999999999999"/>
  </r>
  <r>
    <s v="BRISTOL, N SOM, SOM &amp; S GLOS"/>
    <s v="Q65"/>
    <x v="148"/>
    <s v="11X00"/>
    <s v="1.161 or below"/>
    <n v="1.161"/>
    <n v="1.006"/>
    <n v="1.006"/>
    <n v="1.004"/>
    <n v="1.0009999999999999"/>
    <n v="0.998"/>
    <n v="1.0009999999999999"/>
    <n v="0.996"/>
    <n v="0.99199999999999999"/>
    <n v="0.997"/>
    <n v="0.997"/>
    <n v="1.0009999999999999"/>
    <n v="0.99199999999999999"/>
    <n v="0.98499999999999999"/>
  </r>
  <r>
    <s v="CHESHIRE, WARRINGTON &amp; WIRRAL"/>
    <s v="Q44"/>
    <x v="149"/>
    <s v="01R00"/>
    <n v="1.202"/>
    <n v="1.202"/>
    <n v="1.135"/>
    <n v="1.1259999999999999"/>
    <n v="1.1240000000000001"/>
    <n v="1.113"/>
    <n v="1.111"/>
    <n v="1.117"/>
    <n v="1.111"/>
    <n v="1.1100000000000001"/>
    <n v="1.117"/>
    <n v="1.1140000000000001"/>
    <n v="1.121"/>
    <n v="1.107"/>
    <n v="1.083"/>
  </r>
  <r>
    <s v="DEVON,CORNWALL&amp;ISLES OF SCILLY"/>
    <s v="Q66"/>
    <x v="150"/>
    <s v="99Q00"/>
    <s v="1.161 or below"/>
    <n v="1.161"/>
    <n v="1.081"/>
    <n v="1.0820000000000001"/>
    <n v="1.083"/>
    <n v="1.0760000000000001"/>
    <n v="1.075"/>
    <n v="1.077"/>
    <n v="1.073"/>
    <n v="1.0680000000000001"/>
    <n v="1.0760000000000001"/>
    <n v="1.077"/>
    <n v="1.089"/>
    <n v="1.0820000000000001"/>
    <n v="1.073"/>
  </r>
  <r>
    <s v="WESSEX"/>
    <s v="Q70"/>
    <x v="151"/>
    <s v="10V00"/>
    <s v="1.161 or below"/>
    <n v="1.161"/>
    <n v="0.98"/>
    <n v="0.97899999999999998"/>
    <n v="0.98099999999999998"/>
    <n v="0.96499999999999997"/>
    <n v="0.95699999999999996"/>
    <n v="0.95399999999999996"/>
    <n v="0.95899999999999996"/>
    <n v="0.94799999999999995"/>
    <n v="0.94599999999999995"/>
    <n v="0.93100000000000005"/>
    <n v="0.93200000000000005"/>
    <n v="0.91900000000000004"/>
    <n v="0.90800000000000003"/>
  </r>
  <r>
    <s v="BRISTOL, N SOM, SOM &amp; S GLOS"/>
    <s v="Q65"/>
    <x v="152"/>
    <s v="12A00"/>
    <s v="1.161 or below"/>
    <n v="1.161"/>
    <n v="0.98899999999999999"/>
    <n v="0.98599999999999999"/>
    <n v="0.97899999999999998"/>
    <n v="0.97099999999999997"/>
    <n v="0.96399999999999997"/>
    <n v="0.96599999999999997"/>
    <n v="0.95899999999999996"/>
    <n v="0.95299999999999996"/>
    <n v="0.95599999999999996"/>
    <n v="0.95599999999999996"/>
    <n v="0.96099999999999997"/>
    <n v="0.95099999999999996"/>
    <n v="0.93700000000000006"/>
  </r>
  <r>
    <s v="KENT AND MEDWAY"/>
    <s v="Q67"/>
    <x v="153"/>
    <s v="10A00"/>
    <n v="1.2030000000000001"/>
    <n v="1.2030000000000001"/>
    <n v="1.1850000000000001"/>
    <n v="1.1830000000000001"/>
    <n v="1.1839999999999999"/>
    <n v="1.177"/>
    <n v="1.1719999999999999"/>
    <n v="1.1719999999999999"/>
    <n v="1.1659999999999999"/>
    <n v="1.159"/>
    <n v="1.163"/>
    <n v="1.163"/>
    <n v="1.1739999999999999"/>
    <n v="1.161"/>
    <n v="1.1519999999999999"/>
  </r>
  <r>
    <s v="LEICESTERSHIRE &amp; LINCOLNSHIRE"/>
    <s v="Q59"/>
    <x v="154"/>
    <s v="99D00"/>
    <n v="1.1819999999999999"/>
    <n v="1.1819999999999999"/>
    <n v="1.137"/>
    <n v="1.143"/>
    <n v="1.143"/>
    <n v="1.141"/>
    <n v="1.1399999999999999"/>
    <n v="1.147"/>
    <n v="1.147"/>
    <n v="1.1499999999999999"/>
    <n v="1.161"/>
    <n v="1.1639999999999999"/>
    <n v="1.1830000000000001"/>
    <n v="1.1890000000000001"/>
    <n v="1.1950000000000001"/>
  </r>
  <r>
    <s v="GREATER MANCHESTER"/>
    <s v="Q46"/>
    <x v="155"/>
    <s v="01N00"/>
    <n v="1.1850000000000001"/>
    <n v="1.1850000000000001"/>
    <n v="1.1870000000000001"/>
    <n v="1.1910000000000001"/>
    <n v="1.1919999999999999"/>
    <n v="1.1930000000000001"/>
    <n v="1.1930000000000001"/>
    <n v="1.2050000000000001"/>
    <n v="1.202"/>
    <n v="1.2030000000000001"/>
    <n v="1.2050000000000001"/>
    <n v="1.196"/>
    <n v="1.202"/>
    <n v="1.1930000000000001"/>
    <n v="1.177"/>
  </r>
  <r>
    <s v="EAST ANGLIA"/>
    <s v="Q56"/>
    <x v="156"/>
    <s v="06Y00"/>
    <s v="1.161 or below"/>
    <n v="1.161"/>
    <n v="1.022"/>
    <n v="1.02"/>
    <n v="1.0249999999999999"/>
    <n v="1.0229999999999999"/>
    <n v="1.02"/>
    <n v="1.024"/>
    <n v="1.016"/>
    <n v="1.0109999999999999"/>
    <n v="1.0149999999999999"/>
    <n v="1.014"/>
    <n v="1.024"/>
    <n v="1.024"/>
    <n v="1.0189999999999999"/>
  </r>
  <r>
    <s v="THAMES VALLEY"/>
    <s v="Q69"/>
    <x v="157"/>
    <s v="10W00"/>
    <s v="1.161 or below"/>
    <n v="1.161"/>
    <n v="1.022"/>
    <n v="1.0249999999999999"/>
    <n v="1.0249999999999999"/>
    <n v="1.02"/>
    <n v="1.016"/>
    <n v="1.0189999999999999"/>
    <n v="1.0189999999999999"/>
    <n v="1.0089999999999999"/>
    <n v="1.008"/>
    <n v="0.99"/>
    <n v="0.996"/>
    <n v="0.98799999999999999"/>
    <n v="0.96699999999999997"/>
  </r>
  <r>
    <s v="MERSEYSIDE"/>
    <s v="Q48"/>
    <x v="158"/>
    <s v="01T00"/>
    <n v="1.1990000000000001"/>
    <n v="1.1990000000000001"/>
    <n v="1.224"/>
    <n v="1.224"/>
    <n v="1.2330000000000001"/>
    <n v="1.2310000000000001"/>
    <n v="1.2290000000000001"/>
    <n v="1.2350000000000001"/>
    <n v="1.2370000000000001"/>
    <n v="1.238"/>
    <n v="1.2490000000000001"/>
    <n v="1.26"/>
    <n v="1.2609999999999999"/>
    <n v="1.248"/>
    <n v="1.2370000000000001"/>
  </r>
  <r>
    <s v="DURHAM, DARLINGTON AND TEES"/>
    <s v="Q45"/>
    <x v="159"/>
    <s v="00M00"/>
    <n v="1.45"/>
    <n v="1.45"/>
    <n v="1.36"/>
    <n v="1.361"/>
    <n v="1.3620000000000001"/>
    <n v="1.3560000000000001"/>
    <n v="1.351"/>
    <n v="1.361"/>
    <n v="1.3620000000000001"/>
    <n v="1.365"/>
    <n v="1.377"/>
    <n v="1.3819999999999999"/>
    <n v="1.3939999999999999"/>
    <n v="1.3839999999999999"/>
    <n v="1.3759999999999999"/>
  </r>
  <r>
    <s v="CUMBRIA,NORTHUMB,TYNE &amp; WEAR"/>
    <s v="Q49"/>
    <x v="160"/>
    <s v="00N00"/>
    <n v="1.181"/>
    <n v="1.181"/>
    <n v="1.1919999999999999"/>
    <n v="1.194"/>
    <n v="1.202"/>
    <n v="1.2070000000000001"/>
    <n v="1.208"/>
    <n v="1.216"/>
    <n v="1.2150000000000001"/>
    <n v="1.2150000000000001"/>
    <n v="1.228"/>
    <n v="1.23"/>
    <n v="1.2330000000000001"/>
    <n v="1.2270000000000001"/>
    <n v="1.224"/>
  </r>
  <r>
    <s v="ARDEN,HEREFORDS &amp; WORCESTER"/>
    <s v="Q53"/>
    <x v="161"/>
    <s v="05R00"/>
    <s v="1.161 or below"/>
    <n v="1.161"/>
    <n v="1.0269999999999999"/>
    <n v="1.0249999999999999"/>
    <n v="1.026"/>
    <n v="1.0209999999999999"/>
    <n v="1.016"/>
    <n v="1.02"/>
    <n v="1.0169999999999999"/>
    <n v="1.018"/>
    <n v="1.0229999999999999"/>
    <n v="1.0269999999999999"/>
    <n v="1.034"/>
    <n v="1.0289999999999999"/>
    <n v="1.026"/>
  </r>
  <r>
    <s v="LEICESTERSHIRE &amp; LINCOLNSHIRE"/>
    <s v="Q59"/>
    <x v="162"/>
    <s v="04Q00"/>
    <s v="1.161 or below"/>
    <n v="1.161"/>
    <n v="1.022"/>
    <n v="1.0269999999999999"/>
    <n v="1.032"/>
    <n v="1.034"/>
    <n v="1.0389999999999999"/>
    <n v="1.0489999999999999"/>
    <n v="1.054"/>
    <n v="1.0589999999999999"/>
    <n v="1.0720000000000001"/>
    <n v="1.0840000000000001"/>
    <n v="1.099"/>
    <n v="1.099"/>
    <n v="1.0920000000000001"/>
  </r>
  <r>
    <s v="ARDEN,HEREFORDS &amp; WORCESTER"/>
    <s v="Q53"/>
    <x v="163"/>
    <s v="05T00"/>
    <s v="1.161 or below"/>
    <n v="1.161"/>
    <n v="1.1100000000000001"/>
    <n v="1.115"/>
    <n v="1.117"/>
    <n v="1.1100000000000001"/>
    <n v="1.113"/>
    <n v="1.123"/>
    <n v="1.121"/>
    <n v="1.121"/>
    <n v="1.1339999999999999"/>
    <n v="1.1359999999999999"/>
    <n v="1.147"/>
    <n v="1.139"/>
    <n v="1.131"/>
  </r>
  <r>
    <s v="WESSEX"/>
    <s v="Q70"/>
    <x v="164"/>
    <s v="10X00"/>
    <s v="1.161 or below"/>
    <n v="1.161"/>
    <n v="0.93899999999999995"/>
    <n v="0.94799999999999995"/>
    <n v="0.95099999999999996"/>
    <n v="0.95199999999999996"/>
    <n v="0.95499999999999996"/>
    <n v="0.96099999999999997"/>
    <n v="0.96399999999999997"/>
    <n v="0.96399999999999997"/>
    <n v="0.97599999999999998"/>
    <n v="0.96699999999999997"/>
    <n v="0.97699999999999998"/>
    <n v="0.97199999999999998"/>
    <n v="0.96499999999999997"/>
  </r>
  <r>
    <s v="ESSEX "/>
    <s v="Q57"/>
    <x v="165"/>
    <s v="99G00"/>
    <n v="1.407"/>
    <n v="1.407"/>
    <n v="1.302"/>
    <n v="1.302"/>
    <n v="1.2969999999999999"/>
    <n v="1.288"/>
    <n v="1.2769999999999999"/>
    <n v="1.2749999999999999"/>
    <n v="1.26"/>
    <n v="1.246"/>
    <n v="1.248"/>
    <n v="1.244"/>
    <n v="1.2370000000000001"/>
    <n v="1.2090000000000001"/>
    <n v="1.179"/>
  </r>
  <r>
    <s v="DERBYSHIRE AND NOTTINGHAMSHIRE"/>
    <s v="Q55"/>
    <x v="166"/>
    <s v="04R00"/>
    <s v="1.161 or below"/>
    <n v="1.161"/>
    <n v="0.88300000000000001"/>
    <n v="0.88400000000000001"/>
    <n v="0.88300000000000001"/>
    <n v="0.88"/>
    <n v="0.877"/>
    <n v="0.88200000000000001"/>
    <n v="0.88"/>
    <n v="0.878"/>
    <n v="0.88700000000000001"/>
    <n v="0.89"/>
    <n v="0.89900000000000002"/>
    <n v="0.89500000000000002"/>
    <n v="0.89200000000000002"/>
  </r>
  <r>
    <s v="MERSEYSIDE"/>
    <s v="Q48"/>
    <x v="167"/>
    <s v="01V00"/>
    <n v="1.1919999999999999"/>
    <n v="1.1919999999999999"/>
    <n v="1.1819999999999999"/>
    <n v="1.181"/>
    <n v="1.1759999999999999"/>
    <n v="1.165"/>
    <n v="1.1559999999999999"/>
    <n v="1.1579999999999999"/>
    <n v="1.157"/>
    <n v="1.1519999999999999"/>
    <n v="1.1539999999999999"/>
    <n v="1.157"/>
    <n v="1.159"/>
    <n v="1.143"/>
    <n v="1.133"/>
  </r>
  <r>
    <s v="SOUTH LONDON"/>
    <s v="Q63"/>
    <x v="168"/>
    <s v="08Q00"/>
    <s v="1.161 or below"/>
    <n v="1.161"/>
    <n v="0.79300000000000004"/>
    <n v="0.79300000000000004"/>
    <n v="0.79100000000000004"/>
    <n v="0.78300000000000003"/>
    <n v="0.77900000000000003"/>
    <n v="0.78"/>
    <n v="0.77500000000000002"/>
    <n v="0.77200000000000002"/>
    <n v="0.77300000000000002"/>
    <n v="0.77100000000000002"/>
    <n v="0.77600000000000002"/>
    <n v="0.76600000000000001"/>
    <n v="0.75600000000000001"/>
  </r>
  <r>
    <s v="MERSEYSIDE"/>
    <s v="Q48"/>
    <x v="169"/>
    <s v="01X00"/>
    <n v="1.351"/>
    <n v="1.351"/>
    <n v="1.397"/>
    <n v="1.399"/>
    <n v="1.407"/>
    <n v="1.401"/>
    <n v="1.4059999999999999"/>
    <n v="1.4159999999999999"/>
    <n v="1.413"/>
    <n v="1.411"/>
    <n v="1.423"/>
    <n v="1.429"/>
    <n v="1.446"/>
    <n v="1.4359999999999999"/>
    <n v="1.429"/>
  </r>
  <r>
    <s v="SHROPSHIRE AND STAFFORDSHIRE"/>
    <s v="Q60"/>
    <x v="170"/>
    <s v="05V00"/>
    <n v="1.24"/>
    <n v="1.24"/>
    <n v="1.159"/>
    <n v="1.163"/>
    <n v="1.165"/>
    <n v="1.1659999999999999"/>
    <n v="1.169"/>
    <n v="1.181"/>
    <n v="1.181"/>
    <n v="1.1819999999999999"/>
    <n v="1.1890000000000001"/>
    <n v="1.196"/>
    <n v="1.2050000000000001"/>
    <n v="1.1990000000000001"/>
    <n v="1.1879999999999999"/>
  </r>
  <r>
    <s v="GREATER MANCHESTER"/>
    <s v="Q46"/>
    <x v="171"/>
    <s v="01W00"/>
    <n v="1.1619999999999999"/>
    <n v="1.1619999999999999"/>
    <n v="1.224"/>
    <n v="1.224"/>
    <n v="1.2230000000000001"/>
    <n v="1.218"/>
    <n v="1.2130000000000001"/>
    <n v="1.218"/>
    <n v="1.2170000000000001"/>
    <n v="1.214"/>
    <n v="1.216"/>
    <n v="1.2130000000000001"/>
    <n v="1.218"/>
    <n v="1.2070000000000001"/>
    <n v="1.1950000000000001"/>
  </r>
  <r>
    <s v="SHROPSHIRE AND STAFFORDSHIRE"/>
    <s v="Q60"/>
    <x v="172"/>
    <s v="05W00"/>
    <n v="1.2030000000000001"/>
    <n v="1.2030000000000001"/>
    <n v="1.18"/>
    <n v="1.1879999999999999"/>
    <n v="1.19"/>
    <n v="1.1870000000000001"/>
    <n v="1.19"/>
    <n v="1.202"/>
    <n v="1.2030000000000001"/>
    <n v="1.21"/>
    <n v="1.2230000000000001"/>
    <n v="1.23"/>
    <n v="1.2370000000000001"/>
    <n v="1.2230000000000001"/>
    <n v="1.2050000000000001"/>
  </r>
  <r>
    <s v="CUMBRIA,NORTHUMB,TYNE &amp; WEAR"/>
    <s v="Q49"/>
    <x v="173"/>
    <s v="00P00"/>
    <n v="1.3080000000000001"/>
    <n v="1.3080000000000001"/>
    <n v="1.3089999999999999"/>
    <n v="1.3080000000000001"/>
    <n v="1.3089999999999999"/>
    <n v="1.306"/>
    <n v="1.302"/>
    <n v="1.3069999999999999"/>
    <n v="1.304"/>
    <n v="1.304"/>
    <n v="1.3129999999999999"/>
    <n v="1.3129999999999999"/>
    <n v="1.323"/>
    <n v="1.321"/>
    <n v="1.319"/>
  </r>
  <r>
    <s v="SURREY AND SUSSEX"/>
    <s v="Q68"/>
    <x v="174"/>
    <s v="99H00"/>
    <s v="1.161 or below"/>
    <n v="1.161"/>
    <n v="1.012"/>
    <n v="1.0149999999999999"/>
    <n v="1.0169999999999999"/>
    <n v="1.0149999999999999"/>
    <n v="1.016"/>
    <n v="1.022"/>
    <n v="1.0209999999999999"/>
    <n v="1.0189999999999999"/>
    <n v="1.026"/>
    <n v="1.0329999999999999"/>
    <n v="1.0449999999999999"/>
    <n v="1.038"/>
    <n v="1.03"/>
  </r>
  <r>
    <s v="SURREY AND SUSSEX"/>
    <s v="Q68"/>
    <x v="175"/>
    <s v="10C00"/>
    <s v="1.161 or below"/>
    <n v="1.161"/>
    <n v="0.97799999999999998"/>
    <n v="0.98499999999999999"/>
    <n v="0.98799999999999999"/>
    <n v="0.98599999999999999"/>
    <n v="0.98899999999999999"/>
    <n v="0.99099999999999999"/>
    <n v="0.98499999999999999"/>
    <n v="0.98499999999999999"/>
    <n v="0.98899999999999999"/>
    <n v="0.98699999999999999"/>
    <n v="0.995"/>
    <n v="0.98799999999999999"/>
    <n v="0.97499999999999998"/>
  </r>
  <r>
    <s v="SOUTH LONDON"/>
    <s v="Q63"/>
    <x v="176"/>
    <s v="08T00"/>
    <n v="1.214"/>
    <n v="1.214"/>
    <n v="1.048"/>
    <n v="1.046"/>
    <n v="1.0449999999999999"/>
    <n v="1.0429999999999999"/>
    <n v="1.044"/>
    <n v="1.0489999999999999"/>
    <n v="1.0449999999999999"/>
    <n v="1.044"/>
    <n v="1.0509999999999999"/>
    <n v="1.0640000000000001"/>
    <n v="1.08"/>
    <n v="1.073"/>
    <n v="1.0660000000000001"/>
  </r>
  <r>
    <s v="KENT AND MEDWAY"/>
    <s v="Q67"/>
    <x v="177"/>
    <s v="10D00"/>
    <n v="1.2330000000000001"/>
    <n v="1.2330000000000001"/>
    <n v="1.1919999999999999"/>
    <n v="1.1950000000000001"/>
    <n v="1.196"/>
    <n v="1.1879999999999999"/>
    <n v="1.1890000000000001"/>
    <n v="1.196"/>
    <n v="1.1919999999999999"/>
    <n v="1.1970000000000001"/>
    <n v="1.2090000000000001"/>
    <n v="1.22"/>
    <n v="1.2370000000000001"/>
    <n v="1.228"/>
    <n v="1.226"/>
  </r>
  <r>
    <s v="BATH,GLOS,SWINDON &amp; WILTSHIRE"/>
    <s v="Q64"/>
    <x v="178"/>
    <s v="12D00"/>
    <s v="1.161 or below"/>
    <n v="1.161"/>
    <n v="1.036"/>
    <n v="1.038"/>
    <n v="1.0389999999999999"/>
    <n v="1.0389999999999999"/>
    <n v="1.038"/>
    <n v="1.044"/>
    <n v="1.0509999999999999"/>
    <n v="1.0469999999999999"/>
    <n v="1.054"/>
    <n v="1.0429999999999999"/>
    <n v="1.048"/>
    <n v="1.042"/>
    <n v="1.0369999999999999"/>
  </r>
  <r>
    <s v="GREATER MANCHESTER"/>
    <s v="Q46"/>
    <x v="179"/>
    <s v="01Y00"/>
    <s v="1.161 or below"/>
    <n v="1.161"/>
    <n v="1.1020000000000001"/>
    <n v="1.097"/>
    <n v="1.101"/>
    <n v="1.099"/>
    <n v="1.105"/>
    <n v="1.1120000000000001"/>
    <n v="1.1080000000000001"/>
    <n v="1.107"/>
    <n v="1.1160000000000001"/>
    <n v="1.119"/>
    <n v="1.125"/>
    <n v="1.1180000000000001"/>
    <n v="1.109"/>
  </r>
  <r>
    <s v="SHROPSHIRE AND STAFFORDSHIRE"/>
    <s v="Q60"/>
    <x v="180"/>
    <s v="05X00"/>
    <s v="1.161 or below"/>
    <n v="1.161"/>
    <n v="1.073"/>
    <n v="1.069"/>
    <n v="1.0649999999999999"/>
    <n v="1.06"/>
    <n v="1.06"/>
    <n v="1.0660000000000001"/>
    <n v="1.06"/>
    <n v="1.0569999999999999"/>
    <n v="1.0620000000000001"/>
    <n v="1.054"/>
    <n v="1.056"/>
    <n v="1.042"/>
    <n v="1.026"/>
  </r>
  <r>
    <s v="KENT AND MEDWAY"/>
    <s v="Q67"/>
    <x v="181"/>
    <s v="10E00"/>
    <s v="1.161 or below"/>
    <n v="1.161"/>
    <n v="1.145"/>
    <n v="1.145"/>
    <n v="1.1459999999999999"/>
    <n v="1.141"/>
    <n v="1.133"/>
    <n v="1.1359999999999999"/>
    <n v="1.127"/>
    <n v="1.1200000000000001"/>
    <n v="1.125"/>
    <n v="1.1259999999999999"/>
    <n v="1.137"/>
    <n v="1.127"/>
    <n v="1.119"/>
  </r>
  <r>
    <s v="ESSEX "/>
    <s v="Q57"/>
    <x v="182"/>
    <s v="07G00"/>
    <s v="1.161 or below"/>
    <n v="1.161"/>
    <n v="1.135"/>
    <n v="1.1359999999999999"/>
    <n v="1.1399999999999999"/>
    <n v="1.141"/>
    <n v="1.141"/>
    <n v="1.1459999999999999"/>
    <n v="1.135"/>
    <n v="1.1279999999999999"/>
    <n v="1.1279999999999999"/>
    <n v="1.1379999999999999"/>
    <n v="1.151"/>
    <n v="1.1439999999999999"/>
    <n v="1.1399999999999999"/>
  </r>
  <r>
    <s v="NORTH EAST LONDON"/>
    <s v="Q61"/>
    <x v="183"/>
    <s v="08V00"/>
    <s v="1.161 or below"/>
    <n v="1.161"/>
    <n v="0.83299999999999996"/>
    <n v="0.83499999999999996"/>
    <n v="0.83499999999999996"/>
    <n v="0.83"/>
    <n v="0.83099999999999996"/>
    <n v="0.83699999999999997"/>
    <n v="0.83899999999999997"/>
    <n v="0.84399999999999997"/>
    <n v="0.85099999999999998"/>
    <n v="0.85"/>
    <n v="0.85899999999999999"/>
    <n v="0.85499999999999998"/>
    <n v="0.84399999999999997"/>
  </r>
  <r>
    <s v="GREATER MANCHESTER"/>
    <s v="Q46"/>
    <x v="184"/>
    <s v="02A00"/>
    <s v="1.161 or below"/>
    <n v="1.161"/>
    <n v="1.101"/>
    <n v="1.099"/>
    <n v="1.099"/>
    <n v="1.1000000000000001"/>
    <n v="1.097"/>
    <n v="1.1020000000000001"/>
    <n v="1.0940000000000001"/>
    <n v="1.095"/>
    <n v="1.0940000000000001"/>
    <n v="1.0920000000000001"/>
    <n v="1.1020000000000001"/>
    <n v="1.097"/>
    <n v="1.0920000000000001"/>
  </r>
  <r>
    <s v="NORTH YORKSHIRE AND HUMBER"/>
    <s v="Q50"/>
    <x v="185"/>
    <s v="03Q00"/>
    <s v="1.161 or below"/>
    <n v="1.161"/>
    <n v="0.94399999999999995"/>
    <n v="0.94499999999999995"/>
    <n v="0.94599999999999995"/>
    <n v="0.94699999999999995"/>
    <n v="0.94799999999999995"/>
    <n v="0.95399999999999996"/>
    <n v="0.95799999999999996"/>
    <n v="0.95699999999999996"/>
    <n v="0.96"/>
    <n v="0.96399999999999997"/>
    <n v="0.97"/>
    <n v="0.96199999999999997"/>
    <n v="0.95299999999999996"/>
  </r>
  <r>
    <s v="CHESHIRE, WARRINGTON &amp; WIRRAL"/>
    <s v="Q44"/>
    <x v="186"/>
    <s v="02D00"/>
    <n v="1.18"/>
    <n v="1.18"/>
    <n v="1.0960000000000001"/>
    <n v="1.0940000000000001"/>
    <n v="1.0980000000000001"/>
    <n v="1.0920000000000001"/>
    <n v="1.0880000000000001"/>
    <n v="1.091"/>
    <n v="1.085"/>
    <n v="1.085"/>
    <n v="1.091"/>
    <n v="1.083"/>
    <n v="1.089"/>
    <n v="1.075"/>
    <n v="1.05"/>
  </r>
  <r>
    <s v="WEST YORKSHIRE"/>
    <s v="Q52"/>
    <x v="187"/>
    <s v="03R00"/>
    <n v="1.2849999999999999"/>
    <n v="1.2849999999999999"/>
    <n v="1.2110000000000001"/>
    <n v="1.206"/>
    <n v="1.202"/>
    <n v="1.196"/>
    <n v="1.1910000000000001"/>
    <n v="1.1950000000000001"/>
    <n v="1.1870000000000001"/>
    <n v="1.1839999999999999"/>
    <n v="1.1919999999999999"/>
    <n v="1.194"/>
    <n v="1.2010000000000001"/>
    <n v="1.1950000000000001"/>
    <n v="1.181"/>
  </r>
  <r>
    <s v="BIRMINGHAM &amp; THE BLACK COUNTRY"/>
    <s v="Q54"/>
    <x v="188"/>
    <s v="05Y00"/>
    <n v="1.212"/>
    <n v="1.212"/>
    <n v="1.208"/>
    <n v="1.2030000000000001"/>
    <n v="1.202"/>
    <n v="1.196"/>
    <n v="1.1930000000000001"/>
    <n v="1.2"/>
    <n v="1.198"/>
    <n v="1.198"/>
    <n v="1.21"/>
    <n v="1.216"/>
    <n v="1.224"/>
    <n v="1.222"/>
    <n v="1.2210000000000001"/>
  </r>
  <r>
    <s v="NORTH EAST LONDON"/>
    <s v="Q61"/>
    <x v="189"/>
    <s v="08W00"/>
    <s v="1.161 or below"/>
    <n v="1.161"/>
    <n v="0.94299999999999995"/>
    <n v="0.94299999999999995"/>
    <n v="0.94"/>
    <n v="0.93400000000000005"/>
    <n v="0.93300000000000005"/>
    <n v="0.93500000000000005"/>
    <n v="0.92700000000000005"/>
    <n v="0.92200000000000004"/>
    <n v="0.92400000000000004"/>
    <n v="0.92300000000000004"/>
    <n v="0.93100000000000005"/>
    <n v="0.92200000000000004"/>
    <n v="0.91100000000000003"/>
  </r>
  <r>
    <s v="SOUTH LONDON"/>
    <s v="Q63"/>
    <x v="190"/>
    <s v="08X00"/>
    <s v="1.161 or below"/>
    <n v="1.161"/>
    <n v="0.88600000000000001"/>
    <n v="0.88600000000000001"/>
    <n v="0.88100000000000001"/>
    <n v="0.873"/>
    <n v="0.871"/>
    <n v="0.876"/>
    <n v="0.87"/>
    <n v="0.86399999999999999"/>
    <n v="0.86699999999999999"/>
    <n v="0.872"/>
    <n v="0.878"/>
    <n v="0.86899999999999999"/>
    <n v="0.86099999999999999"/>
  </r>
  <r>
    <s v="CHESHIRE, WARRINGTON &amp; WIRRAL"/>
    <s v="Q44"/>
    <x v="191"/>
    <s v="02E00"/>
    <n v="1.1850000000000001"/>
    <n v="1.1850000000000001"/>
    <n v="1.135"/>
    <n v="1.135"/>
    <n v="1.1339999999999999"/>
    <n v="1.1279999999999999"/>
    <n v="1.123"/>
    <n v="1.129"/>
    <n v="1.1240000000000001"/>
    <n v="1.123"/>
    <n v="1.135"/>
    <n v="1.129"/>
    <n v="1.1319999999999999"/>
    <n v="1.121"/>
    <n v="1.103"/>
  </r>
  <r>
    <s v="ARDEN,HEREFORDS &amp; WORCESTER"/>
    <s v="Q53"/>
    <x v="192"/>
    <s v="05H00"/>
    <n v="1.1830000000000001"/>
    <n v="1.1830000000000001"/>
    <n v="1.153"/>
    <n v="1.1539999999999999"/>
    <n v="1.1539999999999999"/>
    <n v="1.149"/>
    <n v="1.1439999999999999"/>
    <n v="1.1479999999999999"/>
    <n v="1.141"/>
    <n v="1.133"/>
    <n v="1.139"/>
    <n v="1.1419999999999999"/>
    <n v="1.153"/>
    <n v="1.143"/>
    <n v="1.137"/>
  </r>
  <r>
    <s v="CHESHIRE, WARRINGTON &amp; WIRRAL"/>
    <s v="Q44"/>
    <x v="193"/>
    <s v="02F00"/>
    <s v="1.161 or below"/>
    <n v="1.161"/>
    <n v="1.04"/>
    <n v="1.038"/>
    <n v="1.038"/>
    <n v="1.0349999999999999"/>
    <n v="1.034"/>
    <n v="1.04"/>
    <n v="1.04"/>
    <n v="1.038"/>
    <n v="1.0449999999999999"/>
    <n v="1.0489999999999999"/>
    <n v="1.0549999999999999"/>
    <n v="1.0469999999999999"/>
    <n v="1.0369999999999999"/>
  </r>
  <r>
    <s v="ESSEX "/>
    <s v="Q57"/>
    <x v="194"/>
    <s v="07H00"/>
    <n v="1.1639999999999999"/>
    <n v="1.1639999999999999"/>
    <n v="1.161"/>
    <n v="1.167"/>
    <n v="1.17"/>
    <n v="1.1679999999999999"/>
    <n v="1.17"/>
    <n v="1.1759999999999999"/>
    <n v="1.1719999999999999"/>
    <n v="1.1719999999999999"/>
    <n v="1.1759999999999999"/>
    <n v="1.18"/>
    <n v="1.1919999999999999"/>
    <n v="1.1819999999999999"/>
    <n v="1.17"/>
  </r>
  <r>
    <s v="WESSEX"/>
    <s v="Q70"/>
    <x v="195"/>
    <s v="11A00"/>
    <s v="1.161 or below"/>
    <n v="1.161"/>
    <n v="0.98"/>
    <n v="0.98299999999999998"/>
    <n v="0.98199999999999998"/>
    <n v="0.97799999999999998"/>
    <n v="0.97599999999999998"/>
    <n v="0.97699999999999998"/>
    <n v="0.97199999999999998"/>
    <n v="0.97"/>
    <n v="0.97699999999999998"/>
    <n v="0.97399999999999998"/>
    <n v="0.98"/>
    <n v="0.97299999999999998"/>
    <n v="0.96299999999999997"/>
  </r>
  <r>
    <s v="KENT AND MEDWAY"/>
    <s v="Q67"/>
    <x v="196"/>
    <s v="99J00"/>
    <n v="1.1870000000000001"/>
    <n v="1.1870000000000001"/>
    <n v="1.121"/>
    <n v="1.121"/>
    <n v="1.1240000000000001"/>
    <n v="1.1200000000000001"/>
    <n v="1.1180000000000001"/>
    <n v="1.1220000000000001"/>
    <n v="1.1180000000000001"/>
    <n v="1.113"/>
    <n v="1.1160000000000001"/>
    <n v="1.1180000000000001"/>
    <n v="1.1259999999999999"/>
    <n v="1.117"/>
    <n v="1.109"/>
  </r>
  <r>
    <s v="LANCASHIRE"/>
    <s v="Q47"/>
    <x v="197"/>
    <s v="02G00"/>
    <s v="1.161 or below"/>
    <n v="1.161"/>
    <n v="1.115"/>
    <n v="1.113"/>
    <n v="1.1100000000000001"/>
    <n v="1.1040000000000001"/>
    <n v="1.0980000000000001"/>
    <n v="1.1020000000000001"/>
    <n v="1.0960000000000001"/>
    <n v="1.0940000000000001"/>
    <n v="1.0920000000000001"/>
    <n v="1.0820000000000001"/>
    <n v="1.085"/>
    <n v="1.0760000000000001"/>
    <n v="1.0660000000000001"/>
  </r>
  <r>
    <s v="LEICESTERSHIRE &amp; LINCOLNSHIRE"/>
    <s v="Q59"/>
    <x v="198"/>
    <s v="04V00"/>
    <s v="1.161 or below"/>
    <n v="1.161"/>
    <n v="1.028"/>
    <n v="1.03"/>
    <n v="1.0309999999999999"/>
    <n v="1.0269999999999999"/>
    <n v="1.028"/>
    <n v="1.036"/>
    <n v="1.0369999999999999"/>
    <n v="1.0349999999999999"/>
    <n v="1.0429999999999999"/>
    <n v="1.0389999999999999"/>
    <n v="1.0449999999999999"/>
    <n v="1.038"/>
    <n v="1.032"/>
  </r>
  <r>
    <s v="NORTH WEST LONDON"/>
    <s v="Q62"/>
    <x v="199"/>
    <s v="08Y00"/>
    <s v="1.161 or below"/>
    <n v="1.161"/>
    <n v="0.69399999999999995"/>
    <n v="0.69599999999999995"/>
    <n v="0.69699999999999995"/>
    <n v="0.69899999999999995"/>
    <n v="0.7"/>
    <n v="0.70299999999999996"/>
    <n v="0.70599999999999996"/>
    <n v="0.7"/>
    <n v="0.70099999999999996"/>
    <n v="0.70699999999999996"/>
    <n v="0.71299999999999997"/>
    <n v="0.70599999999999996"/>
    <n v="0.69299999999999995"/>
  </r>
  <r>
    <s v="EAST ANGLIA"/>
    <s v="Q56"/>
    <x v="200"/>
    <s v="07J00"/>
    <n v="1.1739999999999999"/>
    <n v="1.1739999999999999"/>
    <n v="1.179"/>
    <n v="1.1819999999999999"/>
    <n v="1.181"/>
    <n v="1.181"/>
    <n v="1.181"/>
    <n v="1.1859999999999999"/>
    <n v="1.1859999999999999"/>
    <n v="1.18"/>
    <n v="1.1910000000000001"/>
    <n v="1.196"/>
    <n v="1.2050000000000001"/>
    <n v="1.2030000000000001"/>
    <n v="1.194"/>
  </r>
  <r>
    <s v="EAST ANGLIA"/>
    <s v="Q56"/>
    <x v="201"/>
    <s v="07K00"/>
    <n v="1.1830000000000001"/>
    <n v="1.1830000000000001"/>
    <n v="1.1559999999999999"/>
    <n v="1.1579999999999999"/>
    <n v="1.1559999999999999"/>
    <n v="1.155"/>
    <n v="1.153"/>
    <n v="1.157"/>
    <n v="1.149"/>
    <n v="1.1439999999999999"/>
    <n v="1.1499999999999999"/>
    <n v="1.1479999999999999"/>
    <n v="1.1599999999999999"/>
    <n v="1.155"/>
    <n v="1.149"/>
  </r>
  <r>
    <s v="GREATER MANCHESTER"/>
    <s v="Q46"/>
    <x v="202"/>
    <s v="02H00"/>
    <s v="1.161 or below"/>
    <n v="1.161"/>
    <n v="1.1180000000000001"/>
    <n v="1.1180000000000001"/>
    <n v="1.1160000000000001"/>
    <n v="1.113"/>
    <n v="1.115"/>
    <n v="1.1220000000000001"/>
    <n v="1.1240000000000001"/>
    <n v="1.127"/>
    <n v="1.1359999999999999"/>
    <n v="1.141"/>
    <n v="1.149"/>
    <n v="1.143"/>
    <n v="1.1379999999999999"/>
  </r>
  <r>
    <s v="BATH,GLOS,SWINDON &amp; WILTSHIRE"/>
    <s v="Q64"/>
    <x v="203"/>
    <s v="99N00"/>
    <s v="1.161 or below"/>
    <n v="1.161"/>
    <n v="1.0589999999999999"/>
    <n v="1.0589999999999999"/>
    <n v="1.054"/>
    <n v="1.0489999999999999"/>
    <n v="1.0449999999999999"/>
    <n v="1.0449999999999999"/>
    <n v="1.0449999999999999"/>
    <n v="1.04"/>
    <n v="1.046"/>
    <n v="1.044"/>
    <n v="1.0509999999999999"/>
    <n v="1.0449999999999999"/>
    <n v="1.032"/>
  </r>
  <r>
    <s v="THAMES VALLEY"/>
    <s v="Q69"/>
    <x v="204"/>
    <s v="11C00"/>
    <s v="1.161 or below"/>
    <n v="1.161"/>
    <n v="1.0489999999999999"/>
    <n v="1.05"/>
    <n v="1.05"/>
    <n v="1.0449999999999999"/>
    <n v="1.0449999999999999"/>
    <n v="1.0489999999999999"/>
    <n v="1.0469999999999999"/>
    <n v="1.0489999999999999"/>
    <n v="1.0569999999999999"/>
    <n v="1.0680000000000001"/>
    <n v="1.079"/>
    <n v="1.0720000000000001"/>
    <n v="1.05"/>
  </r>
  <r>
    <s v="CHESHIRE, WARRINGTON &amp; WIRRAL"/>
    <s v="Q44"/>
    <x v="205"/>
    <s v="12F00"/>
    <n v="1.179"/>
    <n v="1.179"/>
    <n v="1.1870000000000001"/>
    <n v="1.1879999999999999"/>
    <n v="1.1870000000000001"/>
    <n v="1.1850000000000001"/>
    <n v="1.18"/>
    <n v="1.1850000000000001"/>
    <n v="1.18"/>
    <n v="1.177"/>
    <n v="1.1850000000000001"/>
    <n v="1.1850000000000001"/>
    <n v="1.1859999999999999"/>
    <n v="1.175"/>
    <n v="1.1759999999999999"/>
  </r>
  <r>
    <s v="THAMES VALLEY"/>
    <s v="Q69"/>
    <x v="206"/>
    <s v="11D00"/>
    <n v="1.169"/>
    <n v="1.169"/>
    <n v="1.1080000000000001"/>
    <n v="1.111"/>
    <n v="1.109"/>
    <n v="1.1020000000000001"/>
    <n v="1.101"/>
    <n v="1.0920000000000001"/>
    <n v="1.0760000000000001"/>
    <n v="1.0589999999999999"/>
    <n v="1.05"/>
    <n v="1.036"/>
    <n v="1.0209999999999999"/>
    <n v="1"/>
    <n v="0.97099999999999997"/>
  </r>
  <r>
    <s v="BIRMINGHAM &amp; THE BLACK COUNTRY"/>
    <s v="Q54"/>
    <x v="207"/>
    <s v="06A00"/>
    <s v="1.161 or below"/>
    <n v="1.161"/>
    <n v="1.1120000000000001"/>
    <n v="1.105"/>
    <n v="1.0980000000000001"/>
    <n v="1.091"/>
    <n v="1.083"/>
    <n v="1.081"/>
    <n v="1.0680000000000001"/>
    <n v="1.0580000000000001"/>
    <n v="1.0589999999999999"/>
    <n v="1.0529999999999999"/>
    <n v="1.052"/>
    <n v="1.038"/>
    <n v="1.0249999999999999"/>
  </r>
  <r>
    <s v="ARDEN,HEREFORDS &amp; WORCESTER"/>
    <s v="Q53"/>
    <x v="208"/>
    <s v="06D00"/>
    <s v="1.161 or below"/>
    <n v="1.161"/>
    <n v="1.0760000000000001"/>
    <n v="1.0780000000000001"/>
    <n v="1.083"/>
    <n v="1.083"/>
    <n v="1.0860000000000001"/>
    <n v="1.0940000000000001"/>
    <n v="1.0900000000000001"/>
    <n v="1.0840000000000001"/>
    <n v="1.0960000000000001"/>
    <n v="1.0980000000000001"/>
    <n v="1.103"/>
    <n v="1.099"/>
    <n v="1.097"/>
  </r>
</pivotCacheRecords>
</file>

<file path=xl/pivotCache/pivotCacheRecords2.xml><?xml version="1.0" encoding="utf-8"?>
<pivotCacheRecords xmlns="http://schemas.openxmlformats.org/spreadsheetml/2006/main" xmlns:r="http://schemas.openxmlformats.org/officeDocument/2006/relationships" count="209">
  <r>
    <s v="WEST YORKSHIRE"/>
    <s v="Q52"/>
    <x v="0"/>
    <s v="02N00"/>
    <s v="10 or below"/>
    <n v="10"/>
    <n v="7.2"/>
    <n v="7.1"/>
    <n v="7.1"/>
    <n v="7"/>
    <n v="7"/>
    <n v="7"/>
    <n v="6.9"/>
    <n v="6.8"/>
    <n v="6.8"/>
    <n v="6.7"/>
    <n v="6.6"/>
    <n v="6.6"/>
    <n v="6.5"/>
  </r>
  <r>
    <s v="KENT AND MEDWAY"/>
    <s v="Q67"/>
    <x v="1"/>
    <s v="09C00"/>
    <s v="10 or below"/>
    <n v="10"/>
    <n v="8.8000000000000007"/>
    <n v="8.6999999999999993"/>
    <n v="8.6999999999999993"/>
    <n v="8.6"/>
    <n v="8.5"/>
    <n v="8.5"/>
    <n v="8.4"/>
    <n v="8.4"/>
    <n v="8.3000000000000007"/>
    <n v="8.4"/>
    <n v="8.3000000000000007"/>
    <n v="8.4"/>
    <n v="8.5"/>
  </r>
  <r>
    <s v="THAMES VALLEY"/>
    <s v="Q69"/>
    <x v="2"/>
    <s v="10Y00"/>
    <s v="10 or below"/>
    <n v="10"/>
    <n v="9.1999999999999993"/>
    <n v="9"/>
    <n v="9"/>
    <n v="8.9"/>
    <n v="8.8000000000000007"/>
    <n v="8.6999999999999993"/>
    <n v="8.6999999999999993"/>
    <n v="8.6"/>
    <n v="8.5"/>
    <n v="8.5"/>
    <n v="8.5"/>
    <n v="8.5"/>
    <n v="8.6"/>
  </r>
  <r>
    <s v="NORTH EAST LONDON"/>
    <s v="Q61"/>
    <x v="3"/>
    <s v="07L00"/>
    <s v="10 or below"/>
    <n v="10"/>
    <n v="11"/>
    <n v="10.9"/>
    <n v="10.8"/>
    <n v="10.8"/>
    <n v="10.8"/>
    <n v="10.8"/>
    <n v="10.8"/>
    <n v="10.8"/>
    <n v="10.8"/>
    <n v="10.8"/>
    <n v="10.8"/>
    <n v="10.7"/>
    <n v="10.7"/>
  </r>
  <r>
    <s v="NORTH EAST LONDON"/>
    <s v="Q61"/>
    <x v="4"/>
    <s v="07M00"/>
    <n v="13.5"/>
    <n v="13.5"/>
    <n v="13.9"/>
    <n v="13.7"/>
    <n v="13.5"/>
    <n v="13.3"/>
    <n v="13.2"/>
    <n v="13.1"/>
    <n v="13.2"/>
    <n v="13.1"/>
    <n v="13.1"/>
    <n v="13.1"/>
    <n v="13"/>
    <n v="13"/>
    <n v="13.1"/>
  </r>
  <r>
    <s v="SOUTH YORKSHIRE AND BASSETLAW"/>
    <s v="Q51"/>
    <x v="5"/>
    <s v="02P00"/>
    <s v="10 or below"/>
    <n v="10"/>
    <n v="7.1"/>
    <n v="6.9"/>
    <n v="6.8"/>
    <n v="6.7"/>
    <n v="6.6"/>
    <n v="6.6"/>
    <n v="6.5"/>
    <n v="6.5"/>
    <n v="6.5"/>
    <n v="6.5"/>
    <n v="6.5"/>
    <n v="6.5"/>
    <n v="6.5"/>
  </r>
  <r>
    <s v="ESSEX "/>
    <s v="Q57"/>
    <x v="6"/>
    <s v="99E00"/>
    <s v="10 or below"/>
    <n v="10"/>
    <n v="9.5"/>
    <n v="9.4"/>
    <n v="9.4"/>
    <n v="9.4"/>
    <n v="9.4"/>
    <n v="9.4"/>
    <n v="9.4"/>
    <n v="9.4"/>
    <n v="9.4"/>
    <n v="9.4"/>
    <n v="9.4"/>
    <n v="9.5"/>
    <n v="9.6"/>
  </r>
  <r>
    <s v="SOUTH YORKSHIRE AND BASSETLAW"/>
    <s v="Q51"/>
    <x v="7"/>
    <s v="02Q00"/>
    <s v="10 or below"/>
    <n v="10"/>
    <n v="5.5"/>
    <n v="5.5"/>
    <n v="5.4"/>
    <n v="5.4"/>
    <n v="5.3"/>
    <n v="5.2"/>
    <n v="5.0999999999999996"/>
    <n v="5"/>
    <n v="4.9000000000000004"/>
    <n v="4.8"/>
    <n v="4.8"/>
    <n v="4.5999999999999996"/>
    <n v="4.5999999999999996"/>
  </r>
  <r>
    <s v="BATH,GLOS,SWINDON &amp; WILTSHIRE"/>
    <s v="Q64"/>
    <x v="8"/>
    <s v="11E00"/>
    <n v="13.2"/>
    <n v="13.2"/>
    <n v="14.2"/>
    <n v="14"/>
    <n v="13.8"/>
    <n v="13.7"/>
    <n v="13.5"/>
    <n v="13.3"/>
    <n v="13.2"/>
    <n v="13"/>
    <n v="12.8"/>
    <n v="12.7"/>
    <n v="12.4"/>
    <n v="12.3"/>
    <n v="12.4"/>
  </r>
  <r>
    <s v="HERTFORDSHIRE &amp; SOUTH MIDLANDS"/>
    <s v="Q58"/>
    <x v="9"/>
    <s v="06F00"/>
    <s v="10 or below"/>
    <n v="10"/>
    <n v="9.6"/>
    <n v="9.6"/>
    <n v="9.6"/>
    <n v="9.6"/>
    <n v="9.6"/>
    <n v="9.5"/>
    <n v="9.5"/>
    <n v="9.5"/>
    <n v="9.4"/>
    <n v="9.1999999999999993"/>
    <n v="9"/>
    <n v="8.9"/>
    <n v="8.9"/>
  </r>
  <r>
    <s v="SOUTH LONDON"/>
    <s v="Q63"/>
    <x v="10"/>
    <s v="07N00"/>
    <n v="11.9"/>
    <n v="11.9"/>
    <n v="11.3"/>
    <n v="11.2"/>
    <n v="11"/>
    <n v="10.9"/>
    <n v="10.9"/>
    <n v="10.8"/>
    <n v="10.9"/>
    <n v="10.8"/>
    <n v="10.7"/>
    <n v="10.6"/>
    <n v="10.6"/>
    <n v="10.5"/>
    <n v="10.5"/>
  </r>
  <r>
    <s v="BIRMINGHAM &amp; THE BLACK COUNTRY"/>
    <s v="Q54"/>
    <x v="11"/>
    <s v="13P00"/>
    <s v="10 or below"/>
    <n v="10"/>
    <n v="9"/>
    <n v="8.8000000000000007"/>
    <n v="8.6"/>
    <n v="8.4"/>
    <n v="8.1999999999999993"/>
    <n v="8.1"/>
    <n v="7.9"/>
    <n v="7.8"/>
    <n v="7.7"/>
    <n v="7.7"/>
    <n v="7.6"/>
    <n v="7.6"/>
    <n v="7.6"/>
  </r>
  <r>
    <s v="BIRMINGHAM &amp; THE BLACK COUNTRY"/>
    <s v="Q54"/>
    <x v="12"/>
    <s v="04X00"/>
    <s v="10 or below"/>
    <n v="10"/>
    <n v="10.1"/>
    <n v="9.9"/>
    <n v="9.6999999999999993"/>
    <n v="9.5"/>
    <n v="9.4"/>
    <n v="9.3000000000000007"/>
    <n v="9.1999999999999993"/>
    <n v="9.1"/>
    <n v="9"/>
    <n v="8.9"/>
    <n v="8.8000000000000007"/>
    <n v="8.6999999999999993"/>
    <n v="8.6"/>
  </r>
  <r>
    <s v="LANCASHIRE"/>
    <s v="Q47"/>
    <x v="13"/>
    <s v="00Q00"/>
    <s v="10 or below"/>
    <n v="10"/>
    <n v="7.7"/>
    <n v="7.6"/>
    <n v="7.6"/>
    <n v="7.5"/>
    <n v="7.4"/>
    <n v="7.3"/>
    <n v="7.2"/>
    <n v="7.2"/>
    <n v="7.1"/>
    <n v="7"/>
    <n v="6.9"/>
    <n v="6.9"/>
    <n v="7"/>
  </r>
  <r>
    <s v="LANCASHIRE"/>
    <s v="Q47"/>
    <x v="14"/>
    <s v="00R00"/>
    <s v="10 or below"/>
    <n v="10"/>
    <n v="5.2"/>
    <n v="5.0999999999999996"/>
    <n v="5.0999999999999996"/>
    <n v="5.0999999999999996"/>
    <n v="5.0999999999999996"/>
    <n v="5"/>
    <n v="4.9000000000000004"/>
    <n v="4.9000000000000004"/>
    <n v="4.9000000000000004"/>
    <n v="4.9000000000000004"/>
    <n v="4.9000000000000004"/>
    <n v="4.9000000000000004"/>
    <n v="4.9000000000000004"/>
  </r>
  <r>
    <s v="GREATER MANCHESTER"/>
    <s v="Q46"/>
    <x v="15"/>
    <s v="00T00"/>
    <s v="10 or below"/>
    <n v="10"/>
    <n v="8.8000000000000007"/>
    <n v="8.6"/>
    <n v="8.5"/>
    <n v="8.4"/>
    <n v="8.4"/>
    <n v="8.4"/>
    <n v="8.3000000000000007"/>
    <n v="8.3000000000000007"/>
    <n v="8.1999999999999993"/>
    <n v="8.1999999999999993"/>
    <n v="8.1"/>
    <n v="8.1"/>
    <n v="8.1"/>
  </r>
  <r>
    <s v="THAMES VALLEY"/>
    <s v="Q69"/>
    <x v="16"/>
    <s v="10G00"/>
    <s v="10 or below"/>
    <n v="10"/>
    <n v="9.6"/>
    <n v="9.4"/>
    <n v="9.4"/>
    <n v="9.3000000000000007"/>
    <n v="9.1999999999999993"/>
    <n v="9.1999999999999993"/>
    <n v="9.1"/>
    <n v="9.1"/>
    <n v="9.1"/>
    <n v="9"/>
    <n v="9"/>
    <n v="9"/>
    <n v="9.1"/>
  </r>
  <r>
    <s v="WEST YORKSHIRE"/>
    <s v="Q52"/>
    <x v="17"/>
    <s v="02W00"/>
    <s v="10 or below"/>
    <n v="10"/>
    <n v="6.2"/>
    <n v="6.1"/>
    <n v="6.1"/>
    <n v="5.9"/>
    <n v="5.8"/>
    <n v="5.8"/>
    <n v="5.7"/>
    <n v="5.6"/>
    <n v="5.4"/>
    <n v="5.3"/>
    <n v="5.2"/>
    <n v="5.2"/>
    <n v="5.0999999999999996"/>
  </r>
  <r>
    <s v="WEST YORKSHIRE"/>
    <s v="Q52"/>
    <x v="18"/>
    <s v="02R00"/>
    <s v="10 or below"/>
    <n v="10"/>
    <n v="6.2"/>
    <n v="6.2"/>
    <n v="6.2"/>
    <n v="6.2"/>
    <n v="6.1"/>
    <n v="6.1"/>
    <n v="6.1"/>
    <n v="6"/>
    <n v="5.9"/>
    <n v="5.8"/>
    <n v="5.8"/>
    <n v="5.7"/>
    <n v="5.7"/>
  </r>
  <r>
    <s v="NORTH WEST LONDON"/>
    <s v="Q62"/>
    <x v="19"/>
    <s v="07P00"/>
    <s v="10 or below"/>
    <n v="10"/>
    <n v="10.3"/>
    <n v="10.3"/>
    <n v="10.199999999999999"/>
    <n v="10.1"/>
    <n v="10"/>
    <n v="10"/>
    <n v="10"/>
    <n v="10"/>
    <n v="10"/>
    <n v="10.1"/>
    <n v="10"/>
    <n v="10.199999999999999"/>
    <n v="10.3"/>
  </r>
  <r>
    <s v="SURREY AND SUSSEX"/>
    <s v="Q68"/>
    <x v="20"/>
    <s v="09D00"/>
    <s v="10 or below"/>
    <n v="10"/>
    <n v="9.6"/>
    <n v="9.6999999999999993"/>
    <n v="9.6999999999999993"/>
    <n v="9.8000000000000007"/>
    <n v="9.8000000000000007"/>
    <n v="9.8000000000000007"/>
    <n v="9.8000000000000007"/>
    <n v="9.8000000000000007"/>
    <n v="9.8000000000000007"/>
    <n v="9.6999999999999993"/>
    <n v="9.6"/>
    <n v="9.6999999999999993"/>
    <n v="9.8000000000000007"/>
  </r>
  <r>
    <s v="BRISTOL, N SOM, SOM &amp; S GLOS"/>
    <s v="Q65"/>
    <x v="21"/>
    <s v="11H00"/>
    <n v="12.8"/>
    <n v="12.8"/>
    <n v="12.4"/>
    <n v="12.1"/>
    <n v="11.9"/>
    <n v="11.7"/>
    <n v="11.5"/>
    <n v="11.5"/>
    <n v="11.4"/>
    <n v="11.4"/>
    <n v="11.3"/>
    <n v="11.1"/>
    <n v="11"/>
    <n v="11"/>
    <n v="11"/>
  </r>
  <r>
    <s v="SOUTH LONDON"/>
    <s v="Q63"/>
    <x v="22"/>
    <s v="07Q00"/>
    <n v="10.199999999999999"/>
    <n v="10.199999999999999"/>
    <n v="11.9"/>
    <n v="11.9"/>
    <n v="11.7"/>
    <n v="11.5"/>
    <n v="11.3"/>
    <n v="11.2"/>
    <n v="11.1"/>
    <n v="10.8"/>
    <n v="10.6"/>
    <n v="10.4"/>
    <n v="10.1"/>
    <n v="9.8000000000000007"/>
    <n v="9.6"/>
  </r>
  <r>
    <s v="GREATER MANCHESTER"/>
    <s v="Q46"/>
    <x v="23"/>
    <s v="00V00"/>
    <s v="10 or below"/>
    <n v="10"/>
    <n v="6.4"/>
    <n v="6.2"/>
    <n v="6.2"/>
    <n v="6.1"/>
    <n v="6"/>
    <n v="6"/>
    <n v="6"/>
    <n v="6"/>
    <n v="6"/>
    <n v="6"/>
    <n v="6"/>
    <n v="6"/>
    <n v="6.1"/>
  </r>
  <r>
    <s v="WEST YORKSHIRE"/>
    <s v="Q52"/>
    <x v="24"/>
    <s v="02T00"/>
    <s v="10 or below"/>
    <n v="10"/>
    <n v="6"/>
    <n v="6"/>
    <n v="6"/>
    <n v="5.9"/>
    <n v="5.8"/>
    <n v="5.9"/>
    <n v="5.8"/>
    <n v="5.9"/>
    <n v="5.9"/>
    <n v="5.9"/>
    <n v="6"/>
    <n v="6"/>
    <n v="6"/>
  </r>
  <r>
    <s v="EAST ANGLIA"/>
    <s v="Q56"/>
    <x v="25"/>
    <s v="06H00"/>
    <n v="11"/>
    <n v="11"/>
    <n v="13.1"/>
    <n v="13"/>
    <n v="12.9"/>
    <n v="12.8"/>
    <n v="12.7"/>
    <n v="12.6"/>
    <n v="12.6"/>
    <n v="12.5"/>
    <n v="12.5"/>
    <n v="12.4"/>
    <n v="12.3"/>
    <n v="12.3"/>
    <n v="12.4"/>
  </r>
  <r>
    <s v="NORTH EAST LONDON"/>
    <s v="Q61"/>
    <x v="26"/>
    <s v="07R00"/>
    <s v="10 or below"/>
    <n v="10"/>
    <n v="10.4"/>
    <n v="10.3"/>
    <n v="10.199999999999999"/>
    <n v="10"/>
    <n v="9.9"/>
    <n v="9.6999999999999993"/>
    <n v="9.6999999999999993"/>
    <n v="9.6"/>
    <n v="9.5"/>
    <n v="9.4"/>
    <n v="9.3000000000000007"/>
    <n v="9.3000000000000007"/>
    <n v="9.4"/>
  </r>
  <r>
    <s v="SHROPSHIRE AND STAFFORDSHIRE"/>
    <s v="Q60"/>
    <x v="27"/>
    <s v="04Y00"/>
    <s v="10 or below"/>
    <n v="10"/>
    <n v="10.9"/>
    <n v="10.8"/>
    <n v="10.5"/>
    <n v="10.4"/>
    <n v="10.199999999999999"/>
    <n v="10.1"/>
    <n v="10"/>
    <n v="10"/>
    <n v="9.9"/>
    <n v="9.6999999999999993"/>
    <n v="9.6"/>
    <n v="9.5"/>
    <n v="9.5"/>
  </r>
  <r>
    <s v="KENT AND MEDWAY"/>
    <s v="Q67"/>
    <x v="28"/>
    <s v="09E00"/>
    <s v="10 or below"/>
    <n v="10"/>
    <n v="8.9"/>
    <n v="8.8000000000000007"/>
    <n v="8.6999999999999993"/>
    <n v="8.6"/>
    <n v="8.5"/>
    <n v="8.5"/>
    <n v="8.5"/>
    <n v="8.5"/>
    <n v="8.5"/>
    <n v="8.4"/>
    <n v="8.4"/>
    <n v="8.5"/>
    <n v="8.6"/>
  </r>
  <r>
    <s v="ESSEX "/>
    <s v="Q57"/>
    <x v="29"/>
    <s v="99F00"/>
    <s v="10 or below"/>
    <n v="10"/>
    <n v="11.5"/>
    <n v="11.5"/>
    <n v="11.4"/>
    <n v="11.4"/>
    <n v="11.3"/>
    <n v="11.2"/>
    <n v="11.2"/>
    <n v="11.2"/>
    <n v="11.1"/>
    <n v="11.1"/>
    <n v="11.1"/>
    <n v="11.3"/>
    <n v="11.4"/>
  </r>
  <r>
    <s v="NORTH WEST LONDON"/>
    <s v="Q62"/>
    <x v="30"/>
    <s v="09A00"/>
    <s v="10 or below"/>
    <n v="10"/>
    <n v="10.1"/>
    <n v="10.1"/>
    <n v="10.1"/>
    <n v="10"/>
    <n v="10"/>
    <n v="9.9"/>
    <n v="9.8000000000000007"/>
    <n v="9.8000000000000007"/>
    <n v="9.8000000000000007"/>
    <n v="9.8000000000000007"/>
    <n v="9.9"/>
    <n v="9.9"/>
    <n v="10.1"/>
  </r>
  <r>
    <s v="GREATER MANCHESTER"/>
    <s v="Q46"/>
    <x v="31"/>
    <s v="00W00"/>
    <s v="10 or below"/>
    <n v="10"/>
    <n v="7.8"/>
    <n v="7.8"/>
    <n v="7.8"/>
    <n v="7.8"/>
    <n v="7.8"/>
    <n v="7.9"/>
    <n v="7.9"/>
    <n v="7.9"/>
    <n v="8"/>
    <n v="8"/>
    <n v="8.1"/>
    <n v="8.1999999999999993"/>
    <n v="8.1999999999999993"/>
  </r>
  <r>
    <s v="THAMES VALLEY"/>
    <s v="Q69"/>
    <x v="32"/>
    <s v="10H00"/>
    <s v="10 or below"/>
    <n v="10"/>
    <n v="9.6"/>
    <n v="9.5"/>
    <n v="9.4"/>
    <n v="9.4"/>
    <n v="9.3000000000000007"/>
    <n v="9.1999999999999993"/>
    <n v="9.1999999999999993"/>
    <n v="9.1999999999999993"/>
    <n v="9.1"/>
    <n v="9"/>
    <n v="9"/>
    <n v="9"/>
    <n v="9"/>
  </r>
  <r>
    <s v="LANCASHIRE"/>
    <s v="Q47"/>
    <x v="33"/>
    <s v="00X00"/>
    <s v="10 or below"/>
    <n v="10"/>
    <n v="11.3"/>
    <n v="11.3"/>
    <n v="11.3"/>
    <n v="11.3"/>
    <n v="11.3"/>
    <n v="11.3"/>
    <n v="11.2"/>
    <n v="11.1"/>
    <n v="11"/>
    <n v="10.7"/>
    <n v="10.5"/>
    <n v="10.4"/>
    <n v="10.3"/>
  </r>
  <r>
    <s v="NORTH EAST LONDON"/>
    <s v="Q61"/>
    <x v="34"/>
    <s v="07T00"/>
    <n v="12"/>
    <n v="12"/>
    <n v="11.7"/>
    <n v="11.3"/>
    <n v="11.1"/>
    <n v="10.8"/>
    <n v="10.5"/>
    <n v="10.3"/>
    <n v="10"/>
    <n v="9.8000000000000007"/>
    <n v="9.6999999999999993"/>
    <n v="9.6"/>
    <n v="9.5"/>
    <n v="9.4"/>
    <n v="9.4"/>
  </r>
  <r>
    <s v="SURREY AND SUSSEX"/>
    <s v="Q68"/>
    <x v="35"/>
    <s v="09G00"/>
    <s v="10 or below"/>
    <n v="10"/>
    <n v="10.7"/>
    <n v="10.6"/>
    <n v="10.5"/>
    <n v="10.5"/>
    <n v="10.4"/>
    <n v="10.4"/>
    <n v="10.3"/>
    <n v="10.4"/>
    <n v="10.4"/>
    <n v="10.3"/>
    <n v="10.199999999999999"/>
    <n v="10.199999999999999"/>
    <n v="10.199999999999999"/>
  </r>
  <r>
    <s v="HERTFORDSHIRE &amp; SOUTH MIDLANDS"/>
    <s v="Q58"/>
    <x v="36"/>
    <s v="03V00"/>
    <n v="11.4"/>
    <n v="11.4"/>
    <n v="10.5"/>
    <n v="10.1"/>
    <n v="9.3000000000000007"/>
    <n v="8.9"/>
    <n v="8.4"/>
    <n v="8.1"/>
    <n v="7.8"/>
    <n v="7.6"/>
    <n v="7.4"/>
    <n v="7.3"/>
    <n v="7.4"/>
    <n v="7.5"/>
    <n v="7.7"/>
  </r>
  <r>
    <s v="ARDEN,HEREFORDS &amp; WORCESTER"/>
    <s v="Q53"/>
    <x v="37"/>
    <s v="05A00"/>
    <s v="10 or below"/>
    <n v="10"/>
    <n v="9.1"/>
    <n v="9"/>
    <n v="9"/>
    <n v="9"/>
    <n v="8.9"/>
    <n v="8.9"/>
    <n v="9"/>
    <n v="9"/>
    <n v="9"/>
    <n v="9"/>
    <n v="9"/>
    <n v="9"/>
    <n v="9"/>
  </r>
  <r>
    <s v="SURREY AND SUSSEX"/>
    <s v="Q68"/>
    <x v="38"/>
    <s v="09H00"/>
    <s v="10 or below"/>
    <n v="10"/>
    <n v="11.1"/>
    <n v="11.1"/>
    <n v="11"/>
    <n v="11"/>
    <n v="10.9"/>
    <n v="10.8"/>
    <n v="10.7"/>
    <n v="10.6"/>
    <n v="10.6"/>
    <n v="10.5"/>
    <n v="10.5"/>
    <n v="10.5"/>
    <n v="10.7"/>
  </r>
  <r>
    <s v="SOUTH LONDON"/>
    <s v="Q63"/>
    <x v="39"/>
    <s v="07V00"/>
    <s v="10 or below"/>
    <n v="10"/>
    <n v="8.1999999999999993"/>
    <n v="8"/>
    <n v="7.7"/>
    <n v="7.5"/>
    <n v="7.4"/>
    <n v="7.2"/>
    <n v="7.1"/>
    <n v="7.1"/>
    <n v="7.1"/>
    <n v="7"/>
    <n v="7"/>
    <n v="7"/>
    <n v="7.2"/>
  </r>
  <r>
    <s v="CUMBRIA,NORTHUMB,TYNE &amp; WEAR"/>
    <s v="Q49"/>
    <x v="40"/>
    <s v="01H00"/>
    <s v="10 or below"/>
    <n v="10"/>
    <n v="9.8000000000000007"/>
    <n v="9.6999999999999993"/>
    <n v="9.6"/>
    <n v="9.4"/>
    <n v="9.3000000000000007"/>
    <n v="9.1999999999999993"/>
    <n v="9.1"/>
    <n v="9"/>
    <n v="8.9"/>
    <n v="8.6999999999999993"/>
    <n v="8.6"/>
    <n v="8.6"/>
    <n v="8.5"/>
  </r>
  <r>
    <s v="DURHAM, DARLINGTON AND TEES"/>
    <s v="Q45"/>
    <x v="41"/>
    <s v="00C00"/>
    <s v="10 or below"/>
    <n v="10"/>
    <n v="6.4"/>
    <n v="6.4"/>
    <n v="6.5"/>
    <n v="6.5"/>
    <n v="6.5"/>
    <n v="6.5"/>
    <n v="6.5"/>
    <n v="6.6"/>
    <n v="6.6"/>
    <n v="6.6"/>
    <n v="6.6"/>
    <n v="6.6"/>
    <n v="6.7"/>
  </r>
  <r>
    <s v="KENT AND MEDWAY"/>
    <s v="Q67"/>
    <x v="42"/>
    <s v="09J00"/>
    <s v="10 or below"/>
    <n v="10"/>
    <n v="10.5"/>
    <n v="10.5"/>
    <n v="10.4"/>
    <n v="10.3"/>
    <n v="10.3"/>
    <n v="10.199999999999999"/>
    <n v="10.199999999999999"/>
    <n v="10.199999999999999"/>
    <n v="10.199999999999999"/>
    <n v="10.199999999999999"/>
    <n v="10.199999999999999"/>
    <n v="10.199999999999999"/>
    <n v="10.3"/>
  </r>
  <r>
    <s v="SOUTH YORKSHIRE AND BASSETLAW"/>
    <s v="Q51"/>
    <x v="43"/>
    <s v="02X00"/>
    <s v="10 or below"/>
    <n v="10"/>
    <n v="6.3"/>
    <n v="6.2"/>
    <n v="6.1"/>
    <n v="6.1"/>
    <n v="6"/>
    <n v="5.9"/>
    <n v="5.9"/>
    <n v="5.9"/>
    <n v="5.9"/>
    <n v="5.9"/>
    <n v="5.9"/>
    <n v="5.9"/>
    <n v="5.9"/>
  </r>
  <r>
    <s v="WESSEX"/>
    <s v="Q70"/>
    <x v="44"/>
    <s v="11J00"/>
    <s v="10 or below"/>
    <n v="10"/>
    <n v="9.4"/>
    <n v="9.3000000000000007"/>
    <n v="9.1999999999999993"/>
    <n v="9.1999999999999993"/>
    <n v="9.1"/>
    <n v="9"/>
    <n v="9"/>
    <n v="8.9"/>
    <n v="8.8000000000000007"/>
    <n v="8.6"/>
    <n v="8.5"/>
    <n v="8.4"/>
    <n v="8.4"/>
  </r>
  <r>
    <s v="BIRMINGHAM &amp; THE BLACK COUNTRY"/>
    <s v="Q54"/>
    <x v="45"/>
    <s v="05C00"/>
    <s v="10 or below"/>
    <n v="10"/>
    <n v="6.7"/>
    <n v="6.6"/>
    <n v="6.6"/>
    <n v="6.5"/>
    <n v="6.5"/>
    <n v="6.4"/>
    <n v="6.4"/>
    <n v="6.4"/>
    <n v="6.4"/>
    <n v="6.3"/>
    <n v="6.2"/>
    <n v="6.2"/>
    <n v="6.1"/>
  </r>
  <r>
    <s v="DURHAM, DARLINGTON AND TEES"/>
    <s v="Q45"/>
    <x v="46"/>
    <s v="00D00"/>
    <s v="10 or below"/>
    <n v="10"/>
    <n v="6.1"/>
    <n v="6"/>
    <n v="6"/>
    <n v="5.9"/>
    <n v="5.9"/>
    <n v="5.8"/>
    <n v="5.7"/>
    <n v="5.6"/>
    <n v="5.6"/>
    <n v="5.5"/>
    <n v="5.5"/>
    <n v="5.5"/>
    <n v="5.4"/>
  </r>
  <r>
    <s v="NORTH WEST LONDON"/>
    <s v="Q62"/>
    <x v="47"/>
    <s v="07W00"/>
    <n v="12.5"/>
    <n v="12.5"/>
    <n v="12.5"/>
    <n v="12.2"/>
    <n v="11.9"/>
    <n v="11.5"/>
    <n v="11.3"/>
    <n v="11.1"/>
    <n v="11"/>
    <n v="10.8"/>
    <n v="10.6"/>
    <n v="10.4"/>
    <n v="10.3"/>
    <n v="10.3"/>
    <n v="10.3"/>
  </r>
  <r>
    <s v="HERTFORDSHIRE &amp; SOUTH MIDLANDS"/>
    <s v="Q58"/>
    <x v="48"/>
    <s v="06K00"/>
    <s v="10 or below"/>
    <n v="10"/>
    <n v="8.3000000000000007"/>
    <n v="8.3000000000000007"/>
    <n v="8.3000000000000007"/>
    <n v="8.3000000000000007"/>
    <n v="8.3000000000000007"/>
    <n v="8.3000000000000007"/>
    <n v="8.3000000000000007"/>
    <n v="8.4"/>
    <n v="8.5"/>
    <n v="8.5"/>
    <n v="8.5"/>
    <n v="8.6"/>
    <n v="8.6"/>
  </r>
  <r>
    <s v="LANCASHIRE"/>
    <s v="Q47"/>
    <x v="49"/>
    <s v="01A00"/>
    <s v="10 or below"/>
    <n v="10"/>
    <n v="7"/>
    <n v="6.9"/>
    <n v="6.9"/>
    <n v="6.8"/>
    <n v="6.7"/>
    <n v="6.7"/>
    <n v="6.6"/>
    <n v="6.6"/>
    <n v="6.5"/>
    <n v="6.5"/>
    <n v="6.4"/>
    <n v="6.4"/>
    <n v="6.5"/>
  </r>
  <r>
    <s v="LEICESTERSHIRE &amp; LINCOLNSHIRE"/>
    <s v="Q59"/>
    <x v="50"/>
    <s v="03W00"/>
    <s v="10 or below"/>
    <n v="10"/>
    <n v="11.4"/>
    <n v="11.4"/>
    <n v="11.4"/>
    <n v="11.4"/>
    <n v="11.3"/>
    <n v="11.2"/>
    <n v="11.2"/>
    <n v="11.1"/>
    <n v="11"/>
    <n v="10.9"/>
    <n v="10.8"/>
    <n v="10.8"/>
    <n v="10.8"/>
  </r>
  <r>
    <s v="NORTH YORKSHIRE AND HUMBER"/>
    <s v="Q50"/>
    <x v="51"/>
    <s v="02Y00"/>
    <s v="10 or below"/>
    <n v="10"/>
    <n v="7.1"/>
    <n v="7"/>
    <n v="7"/>
    <n v="6.9"/>
    <n v="6.8"/>
    <n v="6.7"/>
    <n v="6.6"/>
    <n v="6.6"/>
    <n v="6.5"/>
    <n v="6.5"/>
    <n v="6.4"/>
    <n v="6.3"/>
    <n v="6.2"/>
  </r>
  <r>
    <s v="SHROPSHIRE AND STAFFORDSHIRE"/>
    <s v="Q60"/>
    <x v="52"/>
    <s v="05D00"/>
    <s v="10 or below"/>
    <n v="10"/>
    <n v="10.4"/>
    <n v="10.4"/>
    <n v="10.199999999999999"/>
    <n v="10.1"/>
    <n v="10"/>
    <n v="10"/>
    <n v="10"/>
    <n v="9.9"/>
    <n v="9.8000000000000007"/>
    <n v="9.6999999999999993"/>
    <n v="9.6"/>
    <n v="9.5"/>
    <n v="9.5"/>
  </r>
  <r>
    <s v="SURREY AND SUSSEX"/>
    <s v="Q68"/>
    <x v="53"/>
    <s v="09L00"/>
    <s v="10 or below"/>
    <n v="10"/>
    <n v="11.5"/>
    <n v="11.3"/>
    <n v="11.2"/>
    <n v="11.2"/>
    <n v="11.1"/>
    <n v="11"/>
    <n v="11"/>
    <n v="10.9"/>
    <n v="10.8"/>
    <n v="10.7"/>
    <n v="10.6"/>
    <n v="10.6"/>
    <n v="10.7"/>
  </r>
  <r>
    <s v="SURREY AND SUSSEX"/>
    <s v="Q68"/>
    <x v="54"/>
    <s v="09F00"/>
    <s v="10 or below"/>
    <n v="10"/>
    <n v="7.8"/>
    <n v="7.7"/>
    <n v="7.7"/>
    <n v="7.7"/>
    <n v="7.6"/>
    <n v="7.6"/>
    <n v="7.6"/>
    <n v="7.6"/>
    <n v="7.6"/>
    <n v="7.6"/>
    <n v="7.6"/>
    <n v="7.7"/>
    <n v="7.9"/>
  </r>
  <r>
    <s v="CHESHIRE, WARRINGTON &amp; WIRRAL"/>
    <s v="Q44"/>
    <x v="55"/>
    <s v="01C00"/>
    <s v="10 or below"/>
    <n v="10"/>
    <n v="8"/>
    <n v="7.9"/>
    <n v="7.8"/>
    <n v="7.7"/>
    <n v="7.6"/>
    <n v="7.6"/>
    <n v="7.5"/>
    <n v="7.4"/>
    <n v="7.3"/>
    <n v="7.2"/>
    <n v="7.2"/>
    <n v="7.3"/>
    <n v="7.3"/>
  </r>
  <r>
    <s v="NORTH EAST LONDON"/>
    <s v="Q61"/>
    <x v="56"/>
    <s v="07X00"/>
    <s v="10 or below"/>
    <n v="10"/>
    <n v="10.9"/>
    <n v="10.8"/>
    <n v="10.7"/>
    <n v="10.6"/>
    <n v="10.4"/>
    <n v="10.4"/>
    <n v="10.3"/>
    <n v="10.199999999999999"/>
    <n v="10.1"/>
    <n v="10.1"/>
    <n v="10.1"/>
    <n v="10.199999999999999"/>
    <n v="10.3"/>
  </r>
  <r>
    <s v="DERBYSHIRE AND NOTTINGHAMSHIRE"/>
    <s v="Q55"/>
    <x v="57"/>
    <s v="03X00"/>
    <s v="10 or below"/>
    <n v="10"/>
    <n v="8.6"/>
    <n v="8.5"/>
    <n v="8.5"/>
    <n v="8.4"/>
    <n v="8.1999999999999993"/>
    <n v="8.1"/>
    <n v="8"/>
    <n v="7.9"/>
    <n v="7.8"/>
    <n v="7.7"/>
    <n v="7.6"/>
    <n v="7.6"/>
    <n v="7.6"/>
  </r>
  <r>
    <s v="WESSEX"/>
    <s v="Q70"/>
    <x v="58"/>
    <s v="10K00"/>
    <s v="10 or below"/>
    <n v="10"/>
    <n v="9.5"/>
    <n v="9.3000000000000007"/>
    <n v="9.1999999999999993"/>
    <n v="9"/>
    <n v="8.9"/>
    <n v="8.6999999999999993"/>
    <n v="8.6999999999999993"/>
    <n v="8.6"/>
    <n v="8.5"/>
    <n v="8.5"/>
    <n v="8.4"/>
    <n v="8.4"/>
    <n v="8.6"/>
  </r>
  <r>
    <s v="LANCASHIRE"/>
    <s v="Q47"/>
    <x v="59"/>
    <s v="02M00"/>
    <s v="10 or below"/>
    <n v="10"/>
    <n v="5.0999999999999996"/>
    <n v="5"/>
    <n v="4.9000000000000004"/>
    <n v="4.8"/>
    <n v="4.7"/>
    <n v="4.7"/>
    <n v="4.7"/>
    <n v="4.5999999999999996"/>
    <n v="4.5999999999999996"/>
    <n v="4.5999999999999996"/>
    <n v="4.5999999999999996"/>
    <n v="4.5999999999999996"/>
    <n v="4.7"/>
  </r>
  <r>
    <s v="BATH,GLOS,SWINDON &amp; WILTSHIRE"/>
    <s v="Q64"/>
    <x v="60"/>
    <s v="11M00"/>
    <s v="10 or below"/>
    <n v="10"/>
    <n v="10.4"/>
    <n v="10.3"/>
    <n v="10.199999999999999"/>
    <n v="10.1"/>
    <n v="10"/>
    <n v="10"/>
    <n v="9.9"/>
    <n v="9.9"/>
    <n v="9.8000000000000007"/>
    <n v="9.6999999999999993"/>
    <n v="9.6999999999999993"/>
    <n v="9.6999999999999993"/>
    <n v="9.6999999999999993"/>
  </r>
  <r>
    <s v="EAST ANGLIA"/>
    <s v="Q56"/>
    <x v="61"/>
    <s v="06M00"/>
    <s v="10 or below"/>
    <n v="10"/>
    <n v="8.3000000000000007"/>
    <n v="8.3000000000000007"/>
    <n v="8.1999999999999993"/>
    <n v="8.1999999999999993"/>
    <n v="8.1"/>
    <n v="8.1"/>
    <n v="8"/>
    <n v="8"/>
    <n v="8"/>
    <n v="7.9"/>
    <n v="7.8"/>
    <n v="7.8"/>
    <n v="7.8"/>
  </r>
  <r>
    <s v="WEST YORKSHIRE"/>
    <s v="Q52"/>
    <x v="62"/>
    <s v="03A00"/>
    <s v="10 or below"/>
    <n v="10"/>
    <n v="7.2"/>
    <n v="7.1"/>
    <n v="7"/>
    <n v="6.9"/>
    <n v="6.8"/>
    <n v="6.8"/>
    <n v="6.7"/>
    <n v="6.7"/>
    <n v="6.7"/>
    <n v="6.7"/>
    <n v="6.7"/>
    <n v="6.7"/>
    <n v="6.8"/>
  </r>
  <r>
    <s v="LANCASHIRE"/>
    <s v="Q47"/>
    <x v="63"/>
    <s v="01E00"/>
    <n v="10.199999999999999"/>
    <n v="10.199999999999999"/>
    <n v="12.7"/>
    <n v="12.7"/>
    <n v="12.7"/>
    <n v="12.7"/>
    <n v="12.6"/>
    <n v="12.5"/>
    <n v="12.4"/>
    <n v="12.2"/>
    <n v="12"/>
    <n v="11.7"/>
    <n v="11.6"/>
    <n v="11.4"/>
    <n v="11.3"/>
  </r>
  <r>
    <s v="SOUTH LONDON"/>
    <s v="Q63"/>
    <x v="64"/>
    <s v="08A00"/>
    <s v="10 or below"/>
    <n v="10"/>
    <n v="9.3000000000000007"/>
    <n v="9.1"/>
    <n v="8.9"/>
    <n v="8.8000000000000007"/>
    <n v="8.6999999999999993"/>
    <n v="8.6"/>
    <n v="8.6"/>
    <n v="8.6"/>
    <n v="8.5"/>
    <n v="8.4"/>
    <n v="8.4"/>
    <n v="8.5"/>
    <n v="8.5"/>
  </r>
  <r>
    <s v="SURREY AND SUSSEX"/>
    <s v="Q68"/>
    <x v="65"/>
    <s v="09N00"/>
    <s v="10 or below"/>
    <n v="10"/>
    <n v="10.3"/>
    <n v="10.1"/>
    <n v="10.1"/>
    <n v="10"/>
    <n v="9.9"/>
    <n v="9.8000000000000007"/>
    <n v="9.6999999999999993"/>
    <n v="9.6999999999999993"/>
    <n v="9.6"/>
    <n v="9.5"/>
    <n v="9.4"/>
    <n v="9.4"/>
    <n v="9.4"/>
  </r>
  <r>
    <s v="MERSEYSIDE"/>
    <s v="Q48"/>
    <x v="66"/>
    <s v="01F00"/>
    <s v="10 or below"/>
    <n v="10"/>
    <n v="8.6999999999999993"/>
    <n v="8.5"/>
    <n v="8.4"/>
    <n v="8.1999999999999993"/>
    <n v="8"/>
    <n v="7.9"/>
    <n v="7.9"/>
    <n v="7.8"/>
    <n v="7.6"/>
    <n v="7.6"/>
    <n v="7.5"/>
    <n v="7.5"/>
    <n v="7.5"/>
  </r>
  <r>
    <s v="NORTH YORKSHIRE AND HUMBER"/>
    <s v="Q50"/>
    <x v="67"/>
    <s v="03D00"/>
    <n v="12.1"/>
    <n v="12.1"/>
    <n v="10.9"/>
    <n v="10.6"/>
    <n v="10.4"/>
    <n v="10.1"/>
    <n v="9.9"/>
    <n v="9.6999999999999993"/>
    <n v="9.6"/>
    <n v="9.6"/>
    <n v="9.6"/>
    <n v="9.4"/>
    <n v="9.4"/>
    <n v="9.5"/>
    <n v="9.5"/>
  </r>
  <r>
    <s v="NORTH WEST LONDON"/>
    <s v="Q62"/>
    <x v="68"/>
    <s v="08C00"/>
    <n v="10.199999999999999"/>
    <n v="10.199999999999999"/>
    <n v="11.3"/>
    <n v="11.3"/>
    <n v="11.3"/>
    <n v="11.2"/>
    <n v="11.1"/>
    <n v="11.1"/>
    <n v="11.1"/>
    <n v="11"/>
    <n v="11"/>
    <n v="11"/>
    <n v="11"/>
    <n v="11.1"/>
    <n v="11.2"/>
  </r>
  <r>
    <s v="DERBYSHIRE AND NOTTINGHAMSHIRE"/>
    <s v="Q55"/>
    <x v="69"/>
    <s v="03Y00"/>
    <s v="10 or below"/>
    <n v="10"/>
    <n v="7.9"/>
    <n v="7.8"/>
    <n v="7.6"/>
    <n v="7.5"/>
    <n v="7.4"/>
    <n v="7.4"/>
    <n v="7.3"/>
    <n v="7.1"/>
    <n v="7.1"/>
    <n v="7"/>
    <n v="6.9"/>
    <n v="6.9"/>
    <n v="7"/>
  </r>
  <r>
    <s v="NORTH EAST LONDON"/>
    <s v="Q61"/>
    <x v="70"/>
    <s v="08D00"/>
    <s v="10 or below"/>
    <n v="10"/>
    <n v="10.7"/>
    <n v="10.6"/>
    <n v="10.4"/>
    <n v="10.4"/>
    <n v="10.3"/>
    <n v="10.3"/>
    <n v="10.199999999999999"/>
    <n v="10.3"/>
    <n v="10.199999999999999"/>
    <n v="10.199999999999999"/>
    <n v="10.1"/>
    <n v="10.199999999999999"/>
    <n v="10.3"/>
  </r>
  <r>
    <s v="NORTH YORKSHIRE AND HUMBER"/>
    <s v="Q50"/>
    <x v="71"/>
    <s v="03E00"/>
    <s v="10 or below"/>
    <n v="10"/>
    <n v="6"/>
    <n v="6"/>
    <n v="6.1"/>
    <n v="6.1"/>
    <n v="6.1"/>
    <n v="6.1"/>
    <n v="6.2"/>
    <n v="6.2"/>
    <n v="6.2"/>
    <n v="6.2"/>
    <n v="6.2"/>
    <n v="6.2"/>
    <n v="6.3"/>
  </r>
  <r>
    <s v="NORTH WEST LONDON"/>
    <s v="Q62"/>
    <x v="72"/>
    <s v="08E00"/>
    <n v="11"/>
    <n v="11"/>
    <n v="13"/>
    <n v="13"/>
    <n v="13"/>
    <n v="12.9"/>
    <n v="12.9"/>
    <n v="12.9"/>
    <n v="13"/>
    <n v="13.1"/>
    <n v="13.1"/>
    <n v="13.1"/>
    <n v="13"/>
    <n v="13.1"/>
    <n v="13.2"/>
  </r>
  <r>
    <s v="DURHAM, DARLINGTON AND TEES"/>
    <s v="Q45"/>
    <x v="73"/>
    <s v="00K00"/>
    <s v="10 or below"/>
    <n v="10"/>
    <n v="7.4"/>
    <n v="7.3"/>
    <n v="7.3"/>
    <n v="7.2"/>
    <n v="7.1"/>
    <n v="7.1"/>
    <n v="7.1"/>
    <n v="7.1"/>
    <n v="7"/>
    <n v="6.9"/>
    <n v="6.8"/>
    <n v="6.8"/>
    <n v="6.9"/>
  </r>
  <r>
    <s v="SURREY AND SUSSEX"/>
    <s v="Q68"/>
    <x v="74"/>
    <s v="09P00"/>
    <s v="10 or below"/>
    <n v="10"/>
    <n v="7.6"/>
    <n v="7.6"/>
    <n v="7.6"/>
    <n v="7.6"/>
    <n v="7.6"/>
    <n v="7.6"/>
    <n v="7.7"/>
    <n v="7.8"/>
    <n v="7.8"/>
    <n v="7.9"/>
    <n v="7.9"/>
    <n v="8.1"/>
    <n v="8.3000000000000007"/>
  </r>
  <r>
    <s v="NORTH EAST LONDON"/>
    <s v="Q61"/>
    <x v="75"/>
    <s v="08F00"/>
    <n v="11.4"/>
    <n v="11.4"/>
    <n v="12.7"/>
    <n v="12.4"/>
    <n v="12.2"/>
    <n v="12.1"/>
    <n v="11.9"/>
    <n v="11.8"/>
    <n v="11.8"/>
    <n v="11.7"/>
    <n v="11.6"/>
    <n v="11.5"/>
    <n v="11.5"/>
    <n v="11.5"/>
    <n v="11.6"/>
  </r>
  <r>
    <s v="ARDEN,HEREFORDS &amp; WORCESTER"/>
    <s v="Q53"/>
    <x v="76"/>
    <s v="05F00"/>
    <s v="10 or below"/>
    <n v="10"/>
    <n v="7.9"/>
    <n v="7.8"/>
    <n v="7.7"/>
    <n v="7.7"/>
    <n v="7.6"/>
    <n v="7.5"/>
    <n v="7.5"/>
    <n v="7.5"/>
    <n v="7.6"/>
    <n v="7.5"/>
    <n v="7.5"/>
    <n v="7.5"/>
    <n v="7.6"/>
  </r>
  <r>
    <s v="HERTFORDSHIRE &amp; SOUTH MIDLANDS"/>
    <s v="Q58"/>
    <x v="77"/>
    <s v="06N00"/>
    <s v="10 or below"/>
    <n v="10"/>
    <n v="7.7"/>
    <n v="7.7"/>
    <n v="7.6"/>
    <n v="7.6"/>
    <n v="7.6"/>
    <n v="7.6"/>
    <n v="7.7"/>
    <n v="7.9"/>
    <n v="8"/>
    <n v="8"/>
    <n v="8.1"/>
    <n v="8.3000000000000007"/>
    <n v="8.4"/>
  </r>
  <r>
    <s v="GREATER MANCHESTER"/>
    <s v="Q46"/>
    <x v="78"/>
    <s v="01D00"/>
    <s v="10 or below"/>
    <n v="10"/>
    <n v="8.3000000000000007"/>
    <n v="8.1999999999999993"/>
    <n v="8.1"/>
    <n v="8"/>
    <n v="8"/>
    <n v="7.9"/>
    <n v="8"/>
    <n v="7.9"/>
    <n v="7.9"/>
    <n v="7.9"/>
    <n v="7.8"/>
    <n v="7.7"/>
    <n v="7.7"/>
  </r>
  <r>
    <s v="SURREY AND SUSSEX"/>
    <s v="Q68"/>
    <x v="79"/>
    <s v="99K00"/>
    <n v="11"/>
    <n v="11"/>
    <n v="12.1"/>
    <n v="12"/>
    <n v="12"/>
    <n v="11.9"/>
    <n v="11.9"/>
    <n v="11.9"/>
    <n v="12"/>
    <n v="12"/>
    <n v="12"/>
    <n v="11.8"/>
    <n v="11.8"/>
    <n v="11.8"/>
    <n v="11.9"/>
  </r>
  <r>
    <s v="NORTH WEST LONDON"/>
    <s v="Q62"/>
    <x v="80"/>
    <s v="08G00"/>
    <s v="10 or below"/>
    <n v="10"/>
    <n v="11.3"/>
    <n v="11.3"/>
    <n v="11.3"/>
    <n v="11.3"/>
    <n v="11.2"/>
    <n v="11.2"/>
    <n v="11.1"/>
    <n v="11.1"/>
    <n v="10.9"/>
    <n v="10.8"/>
    <n v="10.6"/>
    <n v="10.5"/>
    <n v="10.4"/>
  </r>
  <r>
    <s v="SURREY AND SUSSEX"/>
    <s v="Q68"/>
    <x v="81"/>
    <s v="09X00"/>
    <n v="10.6"/>
    <n v="10.6"/>
    <n v="13.1"/>
    <n v="13.1"/>
    <n v="13"/>
    <n v="12.9"/>
    <n v="12.8"/>
    <n v="12.8"/>
    <n v="12.8"/>
    <n v="12.8"/>
    <n v="12.6"/>
    <n v="12.5"/>
    <n v="12.5"/>
    <n v="12.4"/>
    <n v="12.5"/>
  </r>
  <r>
    <s v="NORTH WEST LONDON"/>
    <s v="Q62"/>
    <x v="82"/>
    <s v="07Y00"/>
    <s v="10 or below"/>
    <n v="10"/>
    <n v="9.1999999999999993"/>
    <n v="9.1"/>
    <n v="9"/>
    <n v="8.9"/>
    <n v="8.8000000000000007"/>
    <n v="8.6999999999999993"/>
    <n v="8.6999999999999993"/>
    <n v="8.5"/>
    <n v="8.4"/>
    <n v="8.3000000000000007"/>
    <n v="8.1999999999999993"/>
    <n v="8.1"/>
    <n v="8.1"/>
  </r>
  <r>
    <s v="NORTH YORKSHIRE AND HUMBER"/>
    <s v="Q50"/>
    <x v="83"/>
    <s v="03F00"/>
    <s v="10 or below"/>
    <n v="10"/>
    <n v="5.3"/>
    <n v="5.2"/>
    <n v="5.0999999999999996"/>
    <n v="5"/>
    <n v="4.9000000000000004"/>
    <n v="4.8"/>
    <n v="4.7"/>
    <n v="4.7"/>
    <n v="4.5999999999999996"/>
    <n v="4.5999999999999996"/>
    <n v="4.5999999999999996"/>
    <n v="4.5999999999999996"/>
    <n v="4.5999999999999996"/>
  </r>
  <r>
    <s v="EAST ANGLIA"/>
    <s v="Q56"/>
    <x v="84"/>
    <s v="06L00"/>
    <n v="10.199999999999999"/>
    <n v="10.199999999999999"/>
    <n v="13.6"/>
    <n v="13.6"/>
    <n v="13.5"/>
    <n v="13.4"/>
    <n v="13.2"/>
    <n v="13.1"/>
    <n v="13"/>
    <n v="12.9"/>
    <n v="12.7"/>
    <n v="12.5"/>
    <n v="12.3"/>
    <n v="12.1"/>
    <n v="12"/>
  </r>
  <r>
    <s v="WESSEX"/>
    <s v="Q70"/>
    <x v="85"/>
    <s v="10L00"/>
    <n v="10.9"/>
    <n v="10.9"/>
    <n v="12.2"/>
    <n v="11.8"/>
    <n v="11.5"/>
    <n v="11.2"/>
    <n v="10.9"/>
    <n v="10.6"/>
    <n v="10.3"/>
    <n v="9.8000000000000007"/>
    <n v="9.5"/>
    <n v="9"/>
    <n v="8.6999999999999993"/>
    <n v="8.5"/>
    <n v="8.5"/>
  </r>
  <r>
    <s v="NORTH EAST LONDON"/>
    <s v="Q61"/>
    <x v="86"/>
    <s v="08H00"/>
    <n v="10.7"/>
    <n v="10.7"/>
    <n v="11.4"/>
    <n v="11.2"/>
    <n v="11.1"/>
    <n v="10.9"/>
    <n v="10.6"/>
    <n v="10.5"/>
    <n v="10.4"/>
    <n v="10.199999999999999"/>
    <n v="10.1"/>
    <n v="10"/>
    <n v="9.8000000000000007"/>
    <n v="9.6999999999999993"/>
    <n v="9.6999999999999993"/>
  </r>
  <r>
    <s v="DEVON,CORNWALL&amp;ISLES OF SCILLY"/>
    <s v="Q66"/>
    <x v="87"/>
    <s v="11N00"/>
    <s v="10 or below"/>
    <n v="10"/>
    <n v="10.3"/>
    <n v="10.3"/>
    <n v="10.3"/>
    <n v="10.199999999999999"/>
    <n v="10.199999999999999"/>
    <n v="10.1"/>
    <n v="10"/>
    <n v="10"/>
    <n v="9.9"/>
    <n v="9.8000000000000007"/>
    <n v="9.8000000000000007"/>
    <n v="9.9"/>
    <n v="9.9"/>
  </r>
  <r>
    <s v="SOUTH LONDON"/>
    <s v="Q63"/>
    <x v="88"/>
    <s v="08J00"/>
    <s v="10 or below"/>
    <n v="10"/>
    <n v="9.1"/>
    <n v="9"/>
    <n v="8.9"/>
    <n v="8.8000000000000007"/>
    <n v="8.6"/>
    <n v="8.5"/>
    <n v="8.5"/>
    <n v="8.5"/>
    <n v="8.5"/>
    <n v="8.5"/>
    <n v="8.5"/>
    <n v="8.6"/>
    <n v="8.6"/>
  </r>
  <r>
    <s v="MERSEYSIDE"/>
    <s v="Q48"/>
    <x v="89"/>
    <s v="01J00"/>
    <s v="10 or below"/>
    <n v="10"/>
    <n v="7.9"/>
    <n v="7.9"/>
    <n v="8"/>
    <n v="8"/>
    <n v="8"/>
    <n v="8"/>
    <n v="8"/>
    <n v="8"/>
    <n v="8"/>
    <n v="7.9"/>
    <n v="7.9"/>
    <n v="7.9"/>
    <n v="7.9"/>
  </r>
  <r>
    <s v="SOUTH LONDON"/>
    <s v="Q63"/>
    <x v="90"/>
    <s v="08K00"/>
    <s v="10 or below"/>
    <n v="10"/>
    <n v="9.8000000000000007"/>
    <n v="9.5"/>
    <n v="9.4"/>
    <n v="9.1999999999999993"/>
    <n v="9"/>
    <n v="9"/>
    <n v="8.9"/>
    <n v="8.8000000000000007"/>
    <n v="8.6"/>
    <n v="8.4"/>
    <n v="8.4"/>
    <n v="8.4"/>
    <n v="8.4"/>
  </r>
  <r>
    <s v="LANCASHIRE"/>
    <s v="Q47"/>
    <x v="91"/>
    <s v="01K00"/>
    <s v="10 or below"/>
    <n v="10"/>
    <n v="10.9"/>
    <n v="10.7"/>
    <n v="10.5"/>
    <n v="10.3"/>
    <n v="10.199999999999999"/>
    <n v="10.1"/>
    <n v="10"/>
    <n v="9.8000000000000007"/>
    <n v="9.8000000000000007"/>
    <n v="9.6"/>
    <n v="9.4"/>
    <n v="9.3000000000000007"/>
    <n v="9.3000000000000007"/>
  </r>
  <r>
    <s v="WEST YORKSHIRE"/>
    <s v="Q52"/>
    <x v="92"/>
    <s v="02V00"/>
    <s v="10 or below"/>
    <n v="10"/>
    <n v="6.6"/>
    <n v="6.6"/>
    <n v="6.6"/>
    <n v="6.5"/>
    <n v="6.4"/>
    <n v="6.4"/>
    <n v="6.4"/>
    <n v="6.3"/>
    <n v="6.3"/>
    <n v="6.2"/>
    <n v="6.2"/>
    <n v="6.1"/>
    <n v="6.1"/>
  </r>
  <r>
    <s v="WEST YORKSHIRE"/>
    <s v="Q52"/>
    <x v="93"/>
    <s v="03G00"/>
    <s v="10 or below"/>
    <n v="10"/>
    <n v="7.5"/>
    <n v="7.4"/>
    <n v="7.4"/>
    <n v="7.4"/>
    <n v="7.3"/>
    <n v="7.2"/>
    <n v="7.2"/>
    <n v="7.2"/>
    <n v="7.2"/>
    <n v="7"/>
    <n v="6.9"/>
    <n v="6.8"/>
    <n v="6.8"/>
  </r>
  <r>
    <s v="WEST YORKSHIRE"/>
    <s v="Q52"/>
    <x v="94"/>
    <s v="03C00"/>
    <s v="10 or below"/>
    <n v="10"/>
    <n v="6.7"/>
    <n v="6.6"/>
    <n v="6.6"/>
    <n v="6.5"/>
    <n v="6.4"/>
    <n v="6.3"/>
    <n v="6.3"/>
    <n v="6.2"/>
    <n v="6.2"/>
    <n v="6.1"/>
    <n v="6.2"/>
    <n v="6.2"/>
    <n v="6.3"/>
  </r>
  <r>
    <s v="LEICESTERSHIRE &amp; LINCOLNSHIRE"/>
    <s v="Q59"/>
    <x v="95"/>
    <s v="04C00"/>
    <s v="10 or below"/>
    <n v="10"/>
    <n v="9"/>
    <n v="8.9"/>
    <n v="8.9"/>
    <n v="8.8000000000000007"/>
    <n v="8.6999999999999993"/>
    <n v="8.6999999999999993"/>
    <n v="8.6"/>
    <n v="8.6"/>
    <n v="8.5"/>
    <n v="8.5"/>
    <n v="8.4"/>
    <n v="8.5"/>
    <n v="8.5"/>
  </r>
  <r>
    <s v="SOUTH LONDON"/>
    <s v="Q63"/>
    <x v="96"/>
    <s v="08L00"/>
    <n v="10.3"/>
    <n v="10.3"/>
    <n v="11.3"/>
    <n v="11.1"/>
    <n v="10.9"/>
    <n v="10.7"/>
    <n v="10.5"/>
    <n v="10.199999999999999"/>
    <n v="10"/>
    <n v="10"/>
    <n v="9.9"/>
    <n v="9.6999999999999993"/>
    <n v="9.5"/>
    <n v="9.4"/>
    <n v="9.4"/>
  </r>
  <r>
    <s v="LEICESTERSHIRE &amp; LINCOLNSHIRE"/>
    <s v="Q59"/>
    <x v="97"/>
    <s v="03T00"/>
    <n v="10.6"/>
    <n v="10.6"/>
    <n v="11.8"/>
    <n v="11.5"/>
    <n v="11.3"/>
    <n v="11"/>
    <n v="10.8"/>
    <n v="10.7"/>
    <n v="10.5"/>
    <n v="10.4"/>
    <n v="10.199999999999999"/>
    <n v="10.1"/>
    <n v="10"/>
    <n v="10"/>
    <n v="10.1"/>
  </r>
  <r>
    <s v="LEICESTERSHIRE &amp; LINCOLNSHIRE"/>
    <s v="Q59"/>
    <x v="98"/>
    <s v="04D00"/>
    <n v="10.6"/>
    <n v="10.6"/>
    <n v="12"/>
    <n v="11.9"/>
    <n v="11.7"/>
    <n v="11.5"/>
    <n v="11.3"/>
    <n v="11.2"/>
    <n v="11.1"/>
    <n v="10.9"/>
    <n v="10.8"/>
    <n v="10.6"/>
    <n v="10.5"/>
    <n v="10.4"/>
    <n v="10.5"/>
  </r>
  <r>
    <s v="MERSEYSIDE"/>
    <s v="Q48"/>
    <x v="99"/>
    <s v="99A00"/>
    <s v="10 or below"/>
    <n v="10"/>
    <n v="8.8000000000000007"/>
    <n v="8.6999999999999993"/>
    <n v="8.6999999999999993"/>
    <n v="8.6999999999999993"/>
    <n v="8.6"/>
    <n v="8.6"/>
    <n v="8.6"/>
    <n v="8.6"/>
    <n v="8.6"/>
    <n v="8.5"/>
    <n v="8.5"/>
    <n v="8.5"/>
    <n v="8.6"/>
  </r>
  <r>
    <s v="HERTFORDSHIRE &amp; SOUTH MIDLANDS"/>
    <s v="Q58"/>
    <x v="100"/>
    <s v="06P00"/>
    <s v="10 or below"/>
    <n v="10"/>
    <n v="9.9"/>
    <n v="9.8000000000000007"/>
    <n v="9.6"/>
    <n v="9.5"/>
    <n v="9.3000000000000007"/>
    <n v="9.1"/>
    <n v="9.1"/>
    <n v="9"/>
    <n v="8.9"/>
    <n v="8.6999999999999993"/>
    <n v="8.6999999999999993"/>
    <n v="8.8000000000000007"/>
    <n v="8.8000000000000007"/>
  </r>
  <r>
    <s v="DERBYSHIRE AND NOTTINGHAMSHIRE"/>
    <s v="Q55"/>
    <x v="101"/>
    <s v="04E00"/>
    <s v="10 or below"/>
    <n v="10"/>
    <n v="7.9"/>
    <n v="7.8"/>
    <n v="7.9"/>
    <n v="7.8"/>
    <n v="7.8"/>
    <n v="7.8"/>
    <n v="7.8"/>
    <n v="7.7"/>
    <n v="7.7"/>
    <n v="7.7"/>
    <n v="7.7"/>
    <n v="7.7"/>
    <n v="7.7"/>
  </r>
  <r>
    <s v="KENT AND MEDWAY"/>
    <s v="Q67"/>
    <x v="102"/>
    <s v="09W00"/>
    <s v="10 or below"/>
    <n v="10"/>
    <n v="11.7"/>
    <n v="11.6"/>
    <n v="11.5"/>
    <n v="11.4"/>
    <n v="11.4"/>
    <n v="11.3"/>
    <n v="11.3"/>
    <n v="11.2"/>
    <n v="11.2"/>
    <n v="11.1"/>
    <n v="11"/>
    <n v="11.1"/>
    <n v="11"/>
  </r>
  <r>
    <s v="SOUTH LONDON"/>
    <s v="Q63"/>
    <x v="103"/>
    <s v="08R00"/>
    <n v="11.1"/>
    <n v="11.1"/>
    <n v="11.8"/>
    <n v="11.6"/>
    <n v="11.3"/>
    <n v="11.1"/>
    <n v="10.9"/>
    <n v="10.8"/>
    <n v="10.7"/>
    <n v="10.7"/>
    <n v="10.5"/>
    <n v="10.5"/>
    <n v="10.4"/>
    <n v="10.4"/>
    <n v="10.5"/>
  </r>
  <r>
    <s v="ESSEX "/>
    <s v="Q57"/>
    <x v="104"/>
    <s v="06Q00"/>
    <s v="10 or below"/>
    <n v="10"/>
    <n v="10.1"/>
    <n v="10.1"/>
    <n v="10"/>
    <n v="10"/>
    <n v="10"/>
    <n v="9.9"/>
    <n v="9.9"/>
    <n v="9.8000000000000007"/>
    <n v="9.8000000000000007"/>
    <n v="9.6999999999999993"/>
    <n v="9.6999999999999993"/>
    <n v="9.6999999999999993"/>
    <n v="9.8000000000000007"/>
  </r>
  <r>
    <s v="HERTFORDSHIRE &amp; SOUTH MIDLANDS"/>
    <s v="Q58"/>
    <x v="105"/>
    <s v="04F00"/>
    <s v="10 or below"/>
    <n v="10"/>
    <n v="6.8"/>
    <n v="6.7"/>
    <n v="6.7"/>
    <n v="6.6"/>
    <n v="6.6"/>
    <n v="6.6"/>
    <n v="6.6"/>
    <n v="6.6"/>
    <n v="6.7"/>
    <n v="6.7"/>
    <n v="6.7"/>
    <n v="6.7"/>
    <n v="6.9"/>
  </r>
  <r>
    <s v="HERTFORDSHIRE &amp; SOUTH MIDLANDS"/>
    <s v="Q58"/>
    <x v="106"/>
    <s v="04G00"/>
    <n v="11.7"/>
    <n v="11.7"/>
    <n v="10.5"/>
    <n v="10"/>
    <n v="9.5"/>
    <n v="9"/>
    <n v="8.6999999999999993"/>
    <n v="8.3000000000000007"/>
    <n v="8.1"/>
    <n v="8"/>
    <n v="7.9"/>
    <n v="7.9"/>
    <n v="7.9"/>
    <n v="7.9"/>
    <n v="8"/>
  </r>
  <r>
    <s v="DERBYSHIRE AND NOTTINGHAMSHIRE"/>
    <s v="Q55"/>
    <x v="107"/>
    <s v="04H00"/>
    <s v="10 or below"/>
    <n v="10"/>
    <n v="9"/>
    <n v="8.9"/>
    <n v="8.9"/>
    <n v="8.8000000000000007"/>
    <n v="8.6999999999999993"/>
    <n v="8.6"/>
    <n v="8.6999999999999993"/>
    <n v="8.6"/>
    <n v="8.5"/>
    <n v="8.4"/>
    <n v="8.3000000000000007"/>
    <n v="8.3000000000000007"/>
    <n v="8.3000000000000007"/>
  </r>
  <r>
    <s v="THAMES VALLEY"/>
    <s v="Q69"/>
    <x v="108"/>
    <s v="10M00"/>
    <s v="10 or below"/>
    <n v="10"/>
    <n v="8.1999999999999993"/>
    <n v="8.1999999999999993"/>
    <n v="8.1"/>
    <n v="8.1"/>
    <n v="8"/>
    <n v="8"/>
    <n v="8.1"/>
    <n v="8.1"/>
    <n v="8.1"/>
    <n v="8"/>
    <n v="8"/>
    <n v="8.1"/>
    <n v="8.1"/>
  </r>
  <r>
    <s v="CUMBRIA,NORTHUMB,TYNE &amp; WEAR"/>
    <s v="Q49"/>
    <x v="109"/>
    <s v="13T00"/>
    <s v="10 or below"/>
    <n v="10"/>
    <n v="7.7"/>
    <n v="7.6"/>
    <n v="7.5"/>
    <n v="7.4"/>
    <n v="7.4"/>
    <n v="7.3"/>
    <n v="7.3"/>
    <n v="7.3"/>
    <n v="7.3"/>
    <n v="7.2"/>
    <n v="7.2"/>
    <n v="7.2"/>
    <n v="7.3"/>
  </r>
  <r>
    <s v="NORTH EAST LONDON"/>
    <s v="Q61"/>
    <x v="110"/>
    <s v="08M00"/>
    <n v="11.6"/>
    <n v="11.6"/>
    <n v="11.4"/>
    <n v="10.9"/>
    <n v="10.5"/>
    <n v="10.199999999999999"/>
    <n v="10"/>
    <n v="9.9"/>
    <n v="9.6999999999999993"/>
    <n v="9.6"/>
    <n v="9.5"/>
    <n v="9.5"/>
    <n v="9.4"/>
    <n v="9.4"/>
    <n v="9.5"/>
  </r>
  <r>
    <s v="THAMES VALLEY"/>
    <s v="Q69"/>
    <x v="111"/>
    <s v="10N00"/>
    <s v="10 or below"/>
    <n v="10"/>
    <n v="9.3000000000000007"/>
    <n v="9.1999999999999993"/>
    <n v="9.1"/>
    <n v="9.1999999999999993"/>
    <n v="9.1999999999999993"/>
    <n v="9.1"/>
    <n v="9.1"/>
    <n v="9.1"/>
    <n v="9"/>
    <n v="8.9"/>
    <n v="8.9"/>
    <n v="8.9"/>
    <n v="8.8000000000000007"/>
  </r>
  <r>
    <s v="DERBYSHIRE AND NOTTINGHAMSHIRE"/>
    <s v="Q55"/>
    <x v="112"/>
    <s v="04J00"/>
    <s v="10 or below"/>
    <n v="10"/>
    <n v="8.6999999999999993"/>
    <n v="8.6"/>
    <n v="8.5"/>
    <n v="8.4"/>
    <n v="8.3000000000000007"/>
    <n v="8.1999999999999993"/>
    <n v="8"/>
    <n v="7.9"/>
    <n v="7.9"/>
    <n v="7.8"/>
    <n v="7.7"/>
    <n v="7.7"/>
    <n v="7.7"/>
  </r>
  <r>
    <s v="DURHAM, DARLINGTON AND TEES"/>
    <s v="Q45"/>
    <x v="113"/>
    <s v="00J00"/>
    <s v="10 or below"/>
    <n v="10"/>
    <n v="6.9"/>
    <n v="6.8"/>
    <n v="6.7"/>
    <n v="6.7"/>
    <n v="6.6"/>
    <n v="6.6"/>
    <n v="6.6"/>
    <n v="6.5"/>
    <n v="6.4"/>
    <n v="6.4"/>
    <n v="6.3"/>
    <n v="6.3"/>
    <n v="6.3"/>
  </r>
  <r>
    <s v="ESSEX "/>
    <s v="Q57"/>
    <x v="114"/>
    <s v="06T00"/>
    <s v="10 or below"/>
    <n v="10"/>
    <n v="10.6"/>
    <n v="10.5"/>
    <n v="10.5"/>
    <n v="10.4"/>
    <n v="10.3"/>
    <n v="10.199999999999999"/>
    <n v="10.199999999999999"/>
    <n v="10.1"/>
    <n v="10"/>
    <n v="9.9"/>
    <n v="9.9"/>
    <n v="9.9"/>
    <n v="9.9"/>
  </r>
  <r>
    <s v="WESSEX"/>
    <s v="Q70"/>
    <x v="115"/>
    <s v="99M00"/>
    <s v="10 or below"/>
    <n v="10"/>
    <n v="9.4"/>
    <n v="9.3000000000000007"/>
    <n v="9.1999999999999993"/>
    <n v="9.3000000000000007"/>
    <n v="9.1999999999999993"/>
    <n v="9.1999999999999993"/>
    <n v="9.1999999999999993"/>
    <n v="9.1"/>
    <n v="9.1"/>
    <n v="9"/>
    <n v="8.9"/>
    <n v="8.9"/>
    <n v="9"/>
  </r>
  <r>
    <s v="NORTH YORKSHIRE AND HUMBER"/>
    <s v="Q50"/>
    <x v="116"/>
    <s v="03H00"/>
    <s v="10 or below"/>
    <n v="10"/>
    <n v="10.5"/>
    <n v="10.3"/>
    <n v="9.9"/>
    <n v="9.6999999999999993"/>
    <n v="9.5"/>
    <n v="9.1999999999999993"/>
    <n v="9"/>
    <n v="8.8000000000000007"/>
    <n v="8.5"/>
    <n v="8.3000000000000007"/>
    <n v="8.1"/>
    <n v="8"/>
    <n v="8"/>
  </r>
  <r>
    <s v="WESSEX"/>
    <s v="Q70"/>
    <x v="117"/>
    <s v="10J00"/>
    <s v="10 or below"/>
    <n v="10"/>
    <n v="7"/>
    <n v="7"/>
    <n v="7.1"/>
    <n v="7.1"/>
    <n v="7.1"/>
    <n v="7.1"/>
    <n v="7.2"/>
    <n v="7.3"/>
    <n v="7.3"/>
    <n v="7.3"/>
    <n v="7.3"/>
    <n v="7.3"/>
    <n v="7.4"/>
  </r>
  <r>
    <s v="WEST YORKSHIRE"/>
    <s v="Q52"/>
    <x v="118"/>
    <s v="03J00"/>
    <s v="10 or below"/>
    <n v="10"/>
    <n v="7.5"/>
    <n v="7.5"/>
    <n v="7.4"/>
    <n v="7.3"/>
    <n v="7.2"/>
    <n v="7.1"/>
    <n v="7"/>
    <n v="7"/>
    <n v="6.9"/>
    <n v="6.9"/>
    <n v="6.9"/>
    <n v="7"/>
    <n v="7"/>
  </r>
  <r>
    <s v="NORTH YORKSHIRE AND HUMBER"/>
    <s v="Q50"/>
    <x v="119"/>
    <s v="03K00"/>
    <s v="10 or below"/>
    <n v="10"/>
    <n v="10.199999999999999"/>
    <n v="10.1"/>
    <n v="10"/>
    <n v="9.9"/>
    <n v="9.8000000000000007"/>
    <n v="9.6999999999999993"/>
    <n v="9.6999999999999993"/>
    <n v="9.6999999999999993"/>
    <n v="9.6"/>
    <n v="9.6"/>
    <n v="9.5"/>
    <n v="9.6"/>
    <n v="9.6999999999999993"/>
  </r>
  <r>
    <s v="GREATER MANCHESTER"/>
    <s v="Q46"/>
    <x v="120"/>
    <s v="01M00"/>
    <s v="10 or below"/>
    <n v="10"/>
    <n v="8.1"/>
    <n v="8"/>
    <n v="8"/>
    <n v="8"/>
    <n v="7.9"/>
    <n v="7.9"/>
    <n v="7.9"/>
    <n v="7.9"/>
    <n v="7.9"/>
    <n v="7.8"/>
    <n v="7.8"/>
    <n v="7.8"/>
    <n v="7.9"/>
  </r>
  <r>
    <s v="EAST ANGLIA"/>
    <s v="Q56"/>
    <x v="121"/>
    <s v="06V00"/>
    <n v="13"/>
    <n v="13"/>
    <n v="14.8"/>
    <n v="14.6"/>
    <n v="14.4"/>
    <n v="14.2"/>
    <n v="14"/>
    <n v="13.9"/>
    <n v="13.7"/>
    <n v="13.5"/>
    <n v="13.3"/>
    <n v="12.9"/>
    <n v="12.6"/>
    <n v="12.4"/>
    <n v="12.4"/>
  </r>
  <r>
    <s v="BRISTOL, N SOM, SOM &amp; S GLOS"/>
    <s v="Q65"/>
    <x v="122"/>
    <s v="11T00"/>
    <n v="11.7"/>
    <n v="11.7"/>
    <n v="11.9"/>
    <n v="11.6"/>
    <n v="11.4"/>
    <n v="11.1"/>
    <n v="10.9"/>
    <n v="10.7"/>
    <n v="10.6"/>
    <n v="10.5"/>
    <n v="10.4"/>
    <n v="10.199999999999999"/>
    <n v="10"/>
    <n v="9.9"/>
    <n v="10"/>
  </r>
  <r>
    <s v="SHROPSHIRE AND STAFFORDSHIRE"/>
    <s v="Q60"/>
    <x v="123"/>
    <s v="05G00"/>
    <n v="10.4"/>
    <n v="10.4"/>
    <n v="10.6"/>
    <n v="10.5"/>
    <n v="10.3"/>
    <n v="10.199999999999999"/>
    <n v="10.1"/>
    <n v="9.9"/>
    <n v="9.9"/>
    <n v="9.8000000000000007"/>
    <n v="9.6999999999999993"/>
    <n v="9.6"/>
    <n v="9.5"/>
    <n v="9.5"/>
    <n v="9.5"/>
  </r>
  <r>
    <s v="CUMBRIA,NORTHUMB,TYNE &amp; WEAR"/>
    <s v="Q49"/>
    <x v="124"/>
    <s v="99C00"/>
    <s v="10 or below"/>
    <n v="10"/>
    <n v="8.4"/>
    <n v="8.4"/>
    <n v="8.4"/>
    <n v="8.4"/>
    <n v="8.3000000000000007"/>
    <n v="8.4"/>
    <n v="8.4"/>
    <n v="8.4"/>
    <n v="8.5"/>
    <n v="8.5"/>
    <n v="8.5"/>
    <n v="8.6"/>
    <n v="8.6"/>
  </r>
  <r>
    <s v="SURREY AND SUSSEX"/>
    <s v="Q68"/>
    <x v="125"/>
    <s v="09Y00"/>
    <s v="10 or below"/>
    <n v="10"/>
    <n v="10.8"/>
    <n v="10.7"/>
    <n v="10.7"/>
    <n v="10.6"/>
    <n v="10.5"/>
    <n v="10.4"/>
    <n v="10.3"/>
    <n v="10.199999999999999"/>
    <n v="10"/>
    <n v="9.8000000000000007"/>
    <n v="9.6999999999999993"/>
    <n v="9.6"/>
    <n v="9.6"/>
  </r>
  <r>
    <s v="DEVON,CORNWALL&amp;ISLES OF SCILLY"/>
    <s v="Q66"/>
    <x v="126"/>
    <s v="99P00"/>
    <s v="10 or below"/>
    <n v="10"/>
    <n v="11.5"/>
    <n v="11.5"/>
    <n v="11.5"/>
    <n v="11.4"/>
    <n v="11.4"/>
    <n v="11.4"/>
    <n v="11.4"/>
    <n v="11.3"/>
    <n v="11.3"/>
    <n v="11.2"/>
    <n v="11"/>
    <n v="11"/>
    <n v="11"/>
  </r>
  <r>
    <s v="CUMBRIA,NORTHUMB,TYNE &amp; WEAR"/>
    <s v="Q49"/>
    <x v="127"/>
    <s v="00L00"/>
    <s v="10 or below"/>
    <n v="10"/>
    <n v="7.1"/>
    <n v="7"/>
    <n v="7"/>
    <n v="7"/>
    <n v="7"/>
    <n v="7"/>
    <n v="7"/>
    <n v="7"/>
    <n v="7"/>
    <n v="7"/>
    <n v="7"/>
    <n v="7.1"/>
    <n v="7.1"/>
  </r>
  <r>
    <s v="EAST ANGLIA"/>
    <s v="Q56"/>
    <x v="128"/>
    <s v="06W00"/>
    <n v="13.7"/>
    <n v="13.7"/>
    <n v="14.3"/>
    <n v="13.9"/>
    <n v="13.6"/>
    <n v="13.3"/>
    <n v="13"/>
    <n v="12.7"/>
    <n v="12.4"/>
    <n v="12.2"/>
    <n v="12"/>
    <n v="11.7"/>
    <n v="11.6"/>
    <n v="11.6"/>
    <n v="11.7"/>
  </r>
  <r>
    <s v="DERBYSHIRE AND NOTTINGHAMSHIRE"/>
    <s v="Q55"/>
    <x v="129"/>
    <s v="04K00"/>
    <s v="10 or below"/>
    <n v="10"/>
    <n v="8.5"/>
    <n v="8.5"/>
    <n v="8.5"/>
    <n v="8.4"/>
    <n v="8.3000000000000007"/>
    <n v="8.1999999999999993"/>
    <n v="8.1999999999999993"/>
    <n v="8.1"/>
    <n v="8"/>
    <n v="7.9"/>
    <n v="7.8"/>
    <n v="7.7"/>
    <n v="7.8"/>
  </r>
  <r>
    <s v="DERBYSHIRE AND NOTTINGHAMSHIRE"/>
    <s v="Q55"/>
    <x v="130"/>
    <s v="04L00"/>
    <n v="10.4"/>
    <n v="10.4"/>
    <n v="11.7"/>
    <n v="11.5"/>
    <n v="11.4"/>
    <n v="11.2"/>
    <n v="11"/>
    <n v="10.8"/>
    <n v="10.6"/>
    <n v="10.5"/>
    <n v="10.4"/>
    <n v="10.199999999999999"/>
    <n v="10.1"/>
    <n v="10"/>
    <n v="9.9"/>
  </r>
  <r>
    <s v="DERBYSHIRE AND NOTTINGHAMSHIRE"/>
    <s v="Q55"/>
    <x v="131"/>
    <s v="04M00"/>
    <n v="10.199999999999999"/>
    <n v="10.199999999999999"/>
    <n v="10.1"/>
    <n v="9.8000000000000007"/>
    <n v="9.6"/>
    <n v="9.5"/>
    <n v="9.3000000000000007"/>
    <n v="9.1999999999999993"/>
    <n v="9"/>
    <n v="8.8000000000000007"/>
    <n v="8.6"/>
    <n v="8.3000000000000007"/>
    <n v="8.1999999999999993"/>
    <n v="8.1999999999999993"/>
    <n v="8.1"/>
  </r>
  <r>
    <s v="GREATER MANCHESTER"/>
    <s v="Q46"/>
    <x v="132"/>
    <s v="00Y00"/>
    <s v="10 or below"/>
    <n v="10"/>
    <n v="9.9"/>
    <n v="9.8000000000000007"/>
    <n v="9.6999999999999993"/>
    <n v="9.6"/>
    <n v="9.4"/>
    <n v="9.3000000000000007"/>
    <n v="9.1999999999999993"/>
    <n v="9.1999999999999993"/>
    <n v="9.1"/>
    <n v="9"/>
    <n v="9"/>
    <n v="9.1"/>
    <n v="9.1"/>
  </r>
  <r>
    <s v="THAMES VALLEY"/>
    <s v="Q69"/>
    <x v="133"/>
    <s v="10Q00"/>
    <s v="10 or below"/>
    <n v="10"/>
    <n v="10.3"/>
    <n v="10.3"/>
    <n v="10.199999999999999"/>
    <n v="10.199999999999999"/>
    <n v="10.199999999999999"/>
    <n v="10.199999999999999"/>
    <n v="10.1"/>
    <n v="10.1"/>
    <n v="10"/>
    <n v="10"/>
    <n v="9.9"/>
    <n v="9.9"/>
    <n v="10"/>
  </r>
  <r>
    <s v="WESSEX"/>
    <s v="Q70"/>
    <x v="134"/>
    <s v="10R00"/>
    <s v="10 or below"/>
    <n v="10"/>
    <n v="9.3000000000000007"/>
    <n v="9.1"/>
    <n v="8.9"/>
    <n v="8.8000000000000007"/>
    <n v="8.6"/>
    <n v="8.6"/>
    <n v="8.5"/>
    <n v="8.5"/>
    <n v="8.5"/>
    <n v="8.4"/>
    <n v="8.3000000000000007"/>
    <n v="8.4"/>
    <n v="8.6"/>
  </r>
  <r>
    <s v="NORTH EAST LONDON"/>
    <s v="Q61"/>
    <x v="135"/>
    <s v="08N00"/>
    <n v="11.3"/>
    <n v="11.3"/>
    <n v="13.6"/>
    <n v="13.5"/>
    <n v="13.5"/>
    <n v="13.4"/>
    <n v="13.4"/>
    <n v="13.3"/>
    <n v="13.3"/>
    <n v="13.4"/>
    <n v="13.3"/>
    <n v="13.2"/>
    <n v="13"/>
    <n v="12.9"/>
    <n v="12.8"/>
  </r>
  <r>
    <s v="ARDEN,HEREFORDS &amp; WORCESTER"/>
    <s v="Q53"/>
    <x v="136"/>
    <s v="05J00"/>
    <s v="10 or below"/>
    <n v="10"/>
    <n v="9.8000000000000007"/>
    <n v="9.6999999999999993"/>
    <n v="9.6999999999999993"/>
    <n v="9.6"/>
    <n v="9.5"/>
    <n v="9.4"/>
    <n v="9.3000000000000007"/>
    <n v="9.1999999999999993"/>
    <n v="9"/>
    <n v="8.9"/>
    <n v="8.8000000000000007"/>
    <n v="8.8000000000000007"/>
    <n v="8.9"/>
  </r>
  <r>
    <s v="SOUTH LONDON"/>
    <s v="Q63"/>
    <x v="137"/>
    <s v="08P00"/>
    <s v="10 or below"/>
    <n v="10"/>
    <n v="9.8000000000000007"/>
    <n v="9.6999999999999993"/>
    <n v="9.6999999999999993"/>
    <n v="9.8000000000000007"/>
    <n v="9.9"/>
    <n v="9.9"/>
    <n v="10.1"/>
    <n v="10.199999999999999"/>
    <n v="10.199999999999999"/>
    <n v="10.1"/>
    <n v="10.1"/>
    <n v="10.199999999999999"/>
    <n v="10.3"/>
  </r>
  <r>
    <s v="SOUTH YORKSHIRE AND BASSETLAW"/>
    <s v="Q51"/>
    <x v="138"/>
    <s v="03L00"/>
    <s v="10 or below"/>
    <n v="10"/>
    <n v="8.5"/>
    <n v="8.3000000000000007"/>
    <n v="8.1"/>
    <n v="7.9"/>
    <n v="7.7"/>
    <n v="7.6"/>
    <n v="7.5"/>
    <n v="7.4"/>
    <n v="7.3"/>
    <n v="7.2"/>
    <n v="7.1"/>
    <n v="7.1"/>
    <n v="7.1"/>
  </r>
  <r>
    <s v="DERBYSHIRE AND NOTTINGHAMSHIRE"/>
    <s v="Q55"/>
    <x v="139"/>
    <s v="04N00"/>
    <s v="10 or below"/>
    <n v="10"/>
    <n v="9.8000000000000007"/>
    <n v="9.6999999999999993"/>
    <n v="9.5"/>
    <n v="9.3000000000000007"/>
    <n v="9"/>
    <n v="8.8000000000000007"/>
    <n v="8.6"/>
    <n v="8.5"/>
    <n v="8.3000000000000007"/>
    <n v="8.1999999999999993"/>
    <n v="8.1"/>
    <n v="8"/>
    <n v="7.9"/>
  </r>
  <r>
    <s v="GREATER MANCHESTER"/>
    <s v="Q46"/>
    <x v="140"/>
    <s v="01G00"/>
    <s v="10 or below"/>
    <n v="10"/>
    <n v="9.6999999999999993"/>
    <n v="9.6999999999999993"/>
    <n v="9.6999999999999993"/>
    <n v="9.6999999999999993"/>
    <n v="9.6999999999999993"/>
    <n v="9.6999999999999993"/>
    <n v="9.6999999999999993"/>
    <n v="9.6999999999999993"/>
    <n v="9.6999999999999993"/>
    <n v="9.6999999999999993"/>
    <n v="9.8000000000000007"/>
    <n v="9.9"/>
    <n v="10"/>
  </r>
  <r>
    <s v="BIRMINGHAM &amp; THE BLACK COUNTRY"/>
    <s v="Q54"/>
    <x v="141"/>
    <s v="05L00"/>
    <s v="10 or below"/>
    <n v="10"/>
    <n v="6.8"/>
    <n v="6.7"/>
    <n v="6.6"/>
    <n v="6.5"/>
    <n v="6.4"/>
    <n v="6.4"/>
    <n v="6.4"/>
    <n v="6.4"/>
    <n v="6.3"/>
    <n v="6.3"/>
    <n v="6.2"/>
    <n v="6.2"/>
    <n v="6.2"/>
  </r>
  <r>
    <s v="NORTH YORKSHIRE AND HUMBER"/>
    <s v="Q50"/>
    <x v="142"/>
    <s v="03M00"/>
    <s v="10 or below"/>
    <n v="10"/>
    <n v="5.3"/>
    <n v="5.2"/>
    <n v="5.2"/>
    <n v="5.0999999999999996"/>
    <n v="5.0999999999999996"/>
    <n v="5.0999999999999996"/>
    <n v="5.2"/>
    <n v="5.2"/>
    <n v="5.2"/>
    <n v="5.2"/>
    <n v="5.2"/>
    <n v="5.3"/>
    <n v="5.3"/>
  </r>
  <r>
    <s v="SHROPSHIRE AND STAFFORDSHIRE"/>
    <s v="Q60"/>
    <x v="143"/>
    <s v="05Q00"/>
    <s v="10 or below"/>
    <n v="10"/>
    <n v="10.6"/>
    <n v="10.5"/>
    <n v="10.5"/>
    <n v="10.4"/>
    <n v="10.3"/>
    <n v="10.199999999999999"/>
    <n v="10.199999999999999"/>
    <n v="10.1"/>
    <n v="10"/>
    <n v="9.8000000000000007"/>
    <n v="9.6999999999999993"/>
    <n v="9.6999999999999993"/>
    <n v="9.6999999999999993"/>
  </r>
  <r>
    <s v="SOUTH YORKSHIRE AND BASSETLAW"/>
    <s v="Q51"/>
    <x v="144"/>
    <s v="03N00"/>
    <n v="11.5"/>
    <n v="11.5"/>
    <n v="12"/>
    <n v="11.7"/>
    <n v="11.4"/>
    <n v="11.1"/>
    <n v="10.7"/>
    <n v="10.5"/>
    <n v="10.3"/>
    <n v="10.1"/>
    <n v="9.9"/>
    <n v="9.8000000000000007"/>
    <n v="9.6"/>
    <n v="9.5"/>
    <n v="9.4"/>
  </r>
  <r>
    <s v="SHROPSHIRE AND STAFFORDSHIRE"/>
    <s v="Q60"/>
    <x v="145"/>
    <s v="05N00"/>
    <s v="10 or below"/>
    <n v="10"/>
    <n v="8.1999999999999993"/>
    <n v="8.1"/>
    <n v="8"/>
    <n v="8"/>
    <n v="7.9"/>
    <n v="7.8"/>
    <n v="7.8"/>
    <n v="7.8"/>
    <n v="7.7"/>
    <n v="7.7"/>
    <n v="7.7"/>
    <n v="7.8"/>
    <n v="7.9"/>
  </r>
  <r>
    <s v="THAMES VALLEY"/>
    <s v="Q69"/>
    <x v="146"/>
    <s v="10T00"/>
    <s v="10 or below"/>
    <n v="10"/>
    <n v="9.6"/>
    <n v="9.3000000000000007"/>
    <n v="9"/>
    <n v="8.8000000000000007"/>
    <n v="8.6"/>
    <n v="8.4"/>
    <n v="8.4"/>
    <n v="8.3000000000000007"/>
    <n v="8.1999999999999993"/>
    <n v="8.1"/>
    <n v="8.1"/>
    <n v="8.1999999999999993"/>
    <n v="8.4"/>
  </r>
  <r>
    <s v="BIRMINGHAM &amp; THE BLACK COUNTRY"/>
    <s v="Q54"/>
    <x v="147"/>
    <s v="05P00"/>
    <s v="10 or below"/>
    <n v="10"/>
    <n v="7.4"/>
    <n v="7.4"/>
    <n v="7.3"/>
    <n v="7.3"/>
    <n v="7.2"/>
    <n v="7.2"/>
    <n v="7.2"/>
    <n v="7.2"/>
    <n v="7.1"/>
    <n v="7.1"/>
    <n v="7.1"/>
    <n v="7"/>
    <n v="7.1"/>
  </r>
  <r>
    <s v="BRISTOL, N SOM, SOM &amp; S GLOS"/>
    <s v="Q65"/>
    <x v="148"/>
    <s v="11X00"/>
    <s v="10 or below"/>
    <n v="10"/>
    <n v="7"/>
    <n v="6.7"/>
    <n v="6.4"/>
    <n v="6.2"/>
    <n v="6"/>
    <n v="5.9"/>
    <n v="5.8"/>
    <n v="5.6"/>
    <n v="5.5"/>
    <n v="5.4"/>
    <n v="5.3"/>
    <n v="5.3"/>
    <n v="5.3"/>
  </r>
  <r>
    <s v="CHESHIRE, WARRINGTON &amp; WIRRAL"/>
    <s v="Q44"/>
    <x v="149"/>
    <s v="01R00"/>
    <s v="10 or below"/>
    <n v="10"/>
    <n v="8.9"/>
    <n v="8.6999999999999993"/>
    <n v="8.6"/>
    <n v="8.6"/>
    <n v="8.5"/>
    <n v="8.4"/>
    <n v="8.4"/>
    <n v="8.4"/>
    <n v="8.3000000000000007"/>
    <n v="8.3000000000000007"/>
    <n v="8.3000000000000007"/>
    <n v="8.3000000000000007"/>
    <n v="8.4"/>
  </r>
  <r>
    <s v="DEVON,CORNWALL&amp;ISLES OF SCILLY"/>
    <s v="Q66"/>
    <x v="150"/>
    <s v="99Q00"/>
    <s v="10 or below"/>
    <n v="10"/>
    <n v="10.4"/>
    <n v="10.3"/>
    <n v="10.3"/>
    <n v="10.4"/>
    <n v="10.4"/>
    <n v="10.4"/>
    <n v="10.4"/>
    <n v="10.4"/>
    <n v="10.3"/>
    <n v="10.3"/>
    <n v="10.3"/>
    <n v="10.3"/>
    <n v="10.4"/>
  </r>
  <r>
    <s v="WESSEX"/>
    <s v="Q70"/>
    <x v="151"/>
    <s v="10V00"/>
    <s v="10 or below"/>
    <n v="10"/>
    <n v="9.8000000000000007"/>
    <n v="9.6999999999999993"/>
    <n v="9.5"/>
    <n v="9.3000000000000007"/>
    <n v="9.1"/>
    <n v="9.1"/>
    <n v="9.1"/>
    <n v="9.1999999999999993"/>
    <n v="9.1"/>
    <n v="9.1"/>
    <n v="9.1"/>
    <n v="9"/>
    <n v="9.1"/>
  </r>
  <r>
    <s v="BRISTOL, N SOM, SOM &amp; S GLOS"/>
    <s v="Q65"/>
    <x v="152"/>
    <s v="12A00"/>
    <n v="13.1"/>
    <n v="13.1"/>
    <n v="13.9"/>
    <n v="13.6"/>
    <n v="13.3"/>
    <n v="13.1"/>
    <n v="12.8"/>
    <n v="12.6"/>
    <n v="12.5"/>
    <n v="12.4"/>
    <n v="12.3"/>
    <n v="12.1"/>
    <n v="11.9"/>
    <n v="11.9"/>
    <n v="11.9"/>
  </r>
  <r>
    <s v="KENT AND MEDWAY"/>
    <s v="Q67"/>
    <x v="153"/>
    <s v="10A00"/>
    <s v="10 or below"/>
    <n v="10"/>
    <n v="9.8000000000000007"/>
    <n v="9.6999999999999993"/>
    <n v="9.6"/>
    <n v="9.5"/>
    <n v="9.4"/>
    <n v="9.3000000000000007"/>
    <n v="9.3000000000000007"/>
    <n v="9.3000000000000007"/>
    <n v="9.1999999999999993"/>
    <n v="9.1999999999999993"/>
    <n v="9.3000000000000007"/>
    <n v="9.3000000000000007"/>
    <n v="9.5"/>
  </r>
  <r>
    <s v="LEICESTERSHIRE &amp; LINCOLNSHIRE"/>
    <s v="Q59"/>
    <x v="154"/>
    <s v="99D00"/>
    <s v="10 or below"/>
    <n v="10"/>
    <n v="10.8"/>
    <n v="10.6"/>
    <n v="10.5"/>
    <n v="10.3"/>
    <n v="10.199999999999999"/>
    <n v="10.199999999999999"/>
    <n v="10.1"/>
    <n v="10"/>
    <n v="9.9"/>
    <n v="9.9"/>
    <n v="9.9"/>
    <n v="9.9"/>
    <n v="10.1"/>
  </r>
  <r>
    <s v="GREATER MANCHESTER"/>
    <s v="Q46"/>
    <x v="155"/>
    <s v="01N00"/>
    <s v="10 or below"/>
    <n v="10"/>
    <n v="7.9"/>
    <n v="7.8"/>
    <n v="7.9"/>
    <n v="7.9"/>
    <n v="7.8"/>
    <n v="7.8"/>
    <n v="7.8"/>
    <n v="7.9"/>
    <n v="7.9"/>
    <n v="7.9"/>
    <n v="8"/>
    <n v="8"/>
    <n v="8.1"/>
  </r>
  <r>
    <s v="EAST ANGLIA"/>
    <s v="Q56"/>
    <x v="156"/>
    <s v="06Y00"/>
    <n v="14.4"/>
    <n v="14.4"/>
    <n v="16.8"/>
    <n v="16.600000000000001"/>
    <n v="16.3"/>
    <n v="16.100000000000001"/>
    <n v="15.8"/>
    <n v="15.5"/>
    <n v="15.2"/>
    <n v="15"/>
    <n v="14.7"/>
    <n v="14.5"/>
    <n v="14.4"/>
    <n v="14.4"/>
    <n v="14.4"/>
  </r>
  <r>
    <s v="THAMES VALLEY"/>
    <s v="Q69"/>
    <x v="157"/>
    <s v="10W00"/>
    <s v="10 or below"/>
    <n v="10"/>
    <n v="7"/>
    <n v="7.1"/>
    <n v="7.1"/>
    <n v="7.1"/>
    <n v="7.1"/>
    <n v="7.1"/>
    <n v="7.2"/>
    <n v="7.2"/>
    <n v="7.1"/>
    <n v="7.1"/>
    <n v="7.1"/>
    <n v="7.1"/>
    <n v="7.2"/>
  </r>
  <r>
    <s v="MERSEYSIDE"/>
    <s v="Q48"/>
    <x v="158"/>
    <s v="01T00"/>
    <s v="10 or below"/>
    <n v="10"/>
    <n v="8.3000000000000007"/>
    <n v="8.1999999999999993"/>
    <n v="8.1"/>
    <n v="8.1"/>
    <n v="8"/>
    <n v="8"/>
    <n v="7.9"/>
    <n v="8"/>
    <n v="7.9"/>
    <n v="7.9"/>
    <n v="8"/>
    <n v="8"/>
    <n v="8.1999999999999993"/>
  </r>
  <r>
    <s v="DURHAM, DARLINGTON AND TEES"/>
    <s v="Q45"/>
    <x v="159"/>
    <s v="00M00"/>
    <s v="10 or below"/>
    <n v="10"/>
    <n v="9"/>
    <n v="9"/>
    <n v="8.8000000000000007"/>
    <n v="8.8000000000000007"/>
    <n v="8.6999999999999993"/>
    <n v="8.8000000000000007"/>
    <n v="8.8000000000000007"/>
    <n v="8.8000000000000007"/>
    <n v="8.9"/>
    <n v="8.8000000000000007"/>
    <n v="8.8000000000000007"/>
    <n v="8.9"/>
    <n v="8.9"/>
  </r>
  <r>
    <s v="CUMBRIA,NORTHUMB,TYNE &amp; WEAR"/>
    <s v="Q49"/>
    <x v="160"/>
    <s v="00N00"/>
    <s v="10 or below"/>
    <n v="10"/>
    <n v="6.3"/>
    <n v="6.4"/>
    <n v="6.3"/>
    <n v="6.4"/>
    <n v="6.4"/>
    <n v="6.4"/>
    <n v="6.4"/>
    <n v="6.4"/>
    <n v="6.4"/>
    <n v="6.4"/>
    <n v="6.4"/>
    <n v="6.4"/>
    <n v="6.5"/>
  </r>
  <r>
    <s v="ARDEN,HEREFORDS &amp; WORCESTER"/>
    <s v="Q53"/>
    <x v="161"/>
    <s v="05R00"/>
    <s v="10 or below"/>
    <n v="10"/>
    <n v="9"/>
    <n v="9"/>
    <n v="8.8000000000000007"/>
    <n v="8.6"/>
    <n v="8.5"/>
    <n v="8.4"/>
    <n v="8.3000000000000007"/>
    <n v="8.1999999999999993"/>
    <n v="8.3000000000000007"/>
    <n v="8.1999999999999993"/>
    <n v="8.1999999999999993"/>
    <n v="8.1999999999999993"/>
    <n v="8.3000000000000007"/>
  </r>
  <r>
    <s v="LEICESTERSHIRE &amp; LINCOLNSHIRE"/>
    <s v="Q59"/>
    <x v="162"/>
    <s v="04Q00"/>
    <n v="10.6"/>
    <n v="10.6"/>
    <n v="11.2"/>
    <n v="11"/>
    <n v="10.9"/>
    <n v="10.8"/>
    <n v="10.6"/>
    <n v="10.6"/>
    <n v="10.6"/>
    <n v="10.5"/>
    <n v="10.4"/>
    <n v="10.3"/>
    <n v="10.4"/>
    <n v="10.5"/>
    <n v="10.7"/>
  </r>
  <r>
    <s v="ARDEN,HEREFORDS &amp; WORCESTER"/>
    <s v="Q53"/>
    <x v="163"/>
    <s v="05T00"/>
    <s v="10 or below"/>
    <n v="10"/>
    <n v="10.7"/>
    <n v="10.6"/>
    <n v="10.5"/>
    <n v="10.4"/>
    <n v="10.3"/>
    <n v="10.3"/>
    <n v="10.3"/>
    <n v="10.3"/>
    <n v="10.199999999999999"/>
    <n v="10.1"/>
    <n v="10.1"/>
    <n v="10.1"/>
    <n v="10.199999999999999"/>
  </r>
  <r>
    <s v="WESSEX"/>
    <s v="Q70"/>
    <x v="164"/>
    <s v="10X00"/>
    <n v="10.199999999999999"/>
    <n v="10.199999999999999"/>
    <n v="11.6"/>
    <n v="11.4"/>
    <n v="11.2"/>
    <n v="11"/>
    <n v="10.8"/>
    <n v="10.7"/>
    <n v="10.6"/>
    <n v="10.5"/>
    <n v="10.3"/>
    <n v="10.1"/>
    <n v="10"/>
    <n v="9.9"/>
    <n v="10"/>
  </r>
  <r>
    <s v="ESSEX "/>
    <s v="Q57"/>
    <x v="165"/>
    <s v="99G00"/>
    <n v="10.6"/>
    <n v="10.6"/>
    <n v="11.4"/>
    <n v="11.3"/>
    <n v="11.3"/>
    <n v="11.3"/>
    <n v="11.2"/>
    <n v="11.2"/>
    <n v="11.1"/>
    <n v="11.1"/>
    <n v="11.2"/>
    <n v="11.1"/>
    <n v="11.2"/>
    <n v="11.3"/>
    <n v="11.5"/>
  </r>
  <r>
    <s v="DERBYSHIRE AND NOTTINGHAMSHIRE"/>
    <s v="Q55"/>
    <x v="166"/>
    <s v="04R00"/>
    <s v="10 or below"/>
    <n v="10"/>
    <n v="8.1999999999999993"/>
    <n v="8"/>
    <n v="7.9"/>
    <n v="7.8"/>
    <n v="7.6"/>
    <n v="7.5"/>
    <n v="7.4"/>
    <n v="7.3"/>
    <n v="7.2"/>
    <n v="7.1"/>
    <n v="7.1"/>
    <n v="7.1"/>
    <n v="7.1"/>
  </r>
  <r>
    <s v="MERSEYSIDE"/>
    <s v="Q48"/>
    <x v="167"/>
    <s v="01V00"/>
    <s v="10 or below"/>
    <n v="10"/>
    <n v="8.8000000000000007"/>
    <n v="8.6"/>
    <n v="8.4"/>
    <n v="8.3000000000000007"/>
    <n v="8.1"/>
    <n v="8"/>
    <n v="7.9"/>
    <n v="7.9"/>
    <n v="7.9"/>
    <n v="7.9"/>
    <n v="7.9"/>
    <n v="7.9"/>
    <n v="8"/>
  </r>
  <r>
    <s v="SOUTH LONDON"/>
    <s v="Q63"/>
    <x v="168"/>
    <s v="08Q00"/>
    <n v="10.199999999999999"/>
    <n v="10.199999999999999"/>
    <n v="10.9"/>
    <n v="10.5"/>
    <n v="10.199999999999999"/>
    <n v="9.8000000000000007"/>
    <n v="9.4"/>
    <n v="9.1999999999999993"/>
    <n v="9.1"/>
    <n v="9"/>
    <n v="8.8000000000000007"/>
    <n v="8.6"/>
    <n v="8.4"/>
    <n v="8.3000000000000007"/>
    <n v="8.1999999999999993"/>
  </r>
  <r>
    <s v="MERSEYSIDE"/>
    <s v="Q48"/>
    <x v="169"/>
    <s v="01X00"/>
    <s v="10 or below"/>
    <n v="10"/>
    <n v="7.2"/>
    <n v="7.1"/>
    <n v="7"/>
    <n v="7"/>
    <n v="6.9"/>
    <n v="6.9"/>
    <n v="6.9"/>
    <n v="6.9"/>
    <n v="6.9"/>
    <n v="6.8"/>
    <n v="6.7"/>
    <n v="6.7"/>
    <n v="6.7"/>
  </r>
  <r>
    <s v="SHROPSHIRE AND STAFFORDSHIRE"/>
    <s v="Q60"/>
    <x v="170"/>
    <s v="05V00"/>
    <n v="11.8"/>
    <n v="11.8"/>
    <n v="12.9"/>
    <n v="12.6"/>
    <n v="12.3"/>
    <n v="11.9"/>
    <n v="11.6"/>
    <n v="11.4"/>
    <n v="11.3"/>
    <n v="11.2"/>
    <n v="11"/>
    <n v="10.8"/>
    <n v="10.7"/>
    <n v="10.6"/>
    <n v="10.5"/>
  </r>
  <r>
    <s v="GREATER MANCHESTER"/>
    <s v="Q46"/>
    <x v="171"/>
    <s v="01W00"/>
    <s v="10 or below"/>
    <n v="10"/>
    <n v="4.8"/>
    <n v="4.8"/>
    <n v="4.8"/>
    <n v="4.8"/>
    <n v="4.9000000000000004"/>
    <n v="4.9000000000000004"/>
    <n v="4.9000000000000004"/>
    <n v="5"/>
    <n v="5"/>
    <n v="5"/>
    <n v="5.0999999999999996"/>
    <n v="5.0999999999999996"/>
    <n v="5.3"/>
  </r>
  <r>
    <s v="SHROPSHIRE AND STAFFORDSHIRE"/>
    <s v="Q60"/>
    <x v="172"/>
    <s v="05W00"/>
    <s v="10 or below"/>
    <n v="10"/>
    <n v="8.1"/>
    <n v="8.1"/>
    <n v="8"/>
    <n v="8"/>
    <n v="7.9"/>
    <n v="7.8"/>
    <n v="7.8"/>
    <n v="7.8"/>
    <n v="7.7"/>
    <n v="7.6"/>
    <n v="7.6"/>
    <n v="7.6"/>
    <n v="7.7"/>
  </r>
  <r>
    <s v="CUMBRIA,NORTHUMB,TYNE &amp; WEAR"/>
    <s v="Q49"/>
    <x v="173"/>
    <s v="00P00"/>
    <s v="10 or below"/>
    <n v="10"/>
    <n v="10.6"/>
    <n v="10.6"/>
    <n v="10.5"/>
    <n v="10.5"/>
    <n v="10.4"/>
    <n v="10.3"/>
    <n v="10.199999999999999"/>
    <n v="10.1"/>
    <n v="10.1"/>
    <n v="10"/>
    <n v="10"/>
    <n v="10"/>
    <n v="10"/>
  </r>
  <r>
    <s v="SURREY AND SUSSEX"/>
    <s v="Q68"/>
    <x v="174"/>
    <s v="99H00"/>
    <s v="10 or below"/>
    <n v="10"/>
    <n v="11.1"/>
    <n v="11"/>
    <n v="10.8"/>
    <n v="10.8"/>
    <n v="10.6"/>
    <n v="10.5"/>
    <n v="10.5"/>
    <n v="10.4"/>
    <n v="10.3"/>
    <n v="10.1"/>
    <n v="10"/>
    <n v="10"/>
    <n v="10"/>
  </r>
  <r>
    <s v="SURREY AND SUSSEX"/>
    <s v="Q68"/>
    <x v="175"/>
    <s v="10C00"/>
    <s v="10 or below"/>
    <n v="10"/>
    <n v="10.6"/>
    <n v="10.5"/>
    <n v="10.6"/>
    <n v="10.5"/>
    <n v="10.6"/>
    <n v="10.4"/>
    <n v="10.4"/>
    <n v="10.199999999999999"/>
    <n v="10.1"/>
    <n v="10"/>
    <n v="9.9"/>
    <n v="9.8000000000000007"/>
    <n v="9.8000000000000007"/>
  </r>
  <r>
    <s v="SOUTH LONDON"/>
    <s v="Q63"/>
    <x v="176"/>
    <s v="08T00"/>
    <s v="10 or below"/>
    <n v="10"/>
    <n v="10.199999999999999"/>
    <n v="10"/>
    <n v="9.6999999999999993"/>
    <n v="9.4"/>
    <n v="9.1"/>
    <n v="9"/>
    <n v="8.9"/>
    <n v="8.9"/>
    <n v="8.8000000000000007"/>
    <n v="8.6999999999999993"/>
    <n v="8.6999999999999993"/>
    <n v="8.6999999999999993"/>
    <n v="8.8000000000000007"/>
  </r>
  <r>
    <s v="KENT AND MEDWAY"/>
    <s v="Q67"/>
    <x v="177"/>
    <s v="10D00"/>
    <n v="11.4"/>
    <n v="11.4"/>
    <n v="12.3"/>
    <n v="12.2"/>
    <n v="11.9"/>
    <n v="11.6"/>
    <n v="11.3"/>
    <n v="11"/>
    <n v="10.9"/>
    <n v="10.9"/>
    <n v="10.8"/>
    <n v="10.6"/>
    <n v="10.4"/>
    <n v="10.3"/>
    <n v="10.3"/>
  </r>
  <r>
    <s v="BATH,GLOS,SWINDON &amp; WILTSHIRE"/>
    <s v="Q64"/>
    <x v="178"/>
    <s v="12D00"/>
    <n v="11"/>
    <n v="11"/>
    <n v="12.4"/>
    <n v="12.2"/>
    <n v="12"/>
    <n v="11.9"/>
    <n v="11.7"/>
    <n v="11.7"/>
    <n v="11.6"/>
    <n v="11.5"/>
    <n v="11.3"/>
    <n v="11.3"/>
    <n v="11.1"/>
    <n v="11.1"/>
    <n v="11"/>
  </r>
  <r>
    <s v="GREATER MANCHESTER"/>
    <s v="Q46"/>
    <x v="179"/>
    <s v="01Y00"/>
    <s v="10 or below"/>
    <n v="10"/>
    <n v="8.8000000000000007"/>
    <n v="8.4"/>
    <n v="8.3000000000000007"/>
    <n v="8.1999999999999993"/>
    <n v="8"/>
    <n v="7.9"/>
    <n v="7.8"/>
    <n v="7.8"/>
    <n v="7.8"/>
    <n v="7.7"/>
    <n v="7.7"/>
    <n v="7.7"/>
    <n v="7.8"/>
  </r>
  <r>
    <s v="SHROPSHIRE AND STAFFORDSHIRE"/>
    <s v="Q60"/>
    <x v="180"/>
    <s v="05X00"/>
    <s v="10 or below"/>
    <n v="10"/>
    <n v="7.1"/>
    <n v="7"/>
    <n v="6.9"/>
    <n v="6.8"/>
    <n v="6.8"/>
    <n v="6.7"/>
    <n v="6.7"/>
    <n v="6.6"/>
    <n v="6.6"/>
    <n v="6.6"/>
    <n v="6.5"/>
    <n v="6.5"/>
    <n v="6.4"/>
  </r>
  <r>
    <s v="KENT AND MEDWAY"/>
    <s v="Q67"/>
    <x v="181"/>
    <s v="10E00"/>
    <s v="10 or below"/>
    <n v="10"/>
    <n v="8.9"/>
    <n v="8.8000000000000007"/>
    <n v="8.6999999999999993"/>
    <n v="8.6999999999999993"/>
    <n v="8.6"/>
    <n v="8.6"/>
    <n v="8.6"/>
    <n v="8.6"/>
    <n v="8.6"/>
    <n v="8.5"/>
    <n v="8.5"/>
    <n v="8.6"/>
    <n v="8.6"/>
  </r>
  <r>
    <s v="ESSEX "/>
    <s v="Q57"/>
    <x v="182"/>
    <s v="07G00"/>
    <s v="10 or below"/>
    <n v="10"/>
    <n v="8.6"/>
    <n v="8.5"/>
    <n v="8.5"/>
    <n v="8.5"/>
    <n v="8.4"/>
    <n v="8.4"/>
    <n v="8.4"/>
    <n v="8.3000000000000007"/>
    <n v="8.3000000000000007"/>
    <n v="8.3000000000000007"/>
    <n v="8.1999999999999993"/>
    <n v="8.3000000000000007"/>
    <n v="8.3000000000000007"/>
  </r>
  <r>
    <s v="NORTH EAST LONDON"/>
    <s v="Q61"/>
    <x v="183"/>
    <s v="08V00"/>
    <n v="12.6"/>
    <n v="12.6"/>
    <n v="12.2"/>
    <n v="11.8"/>
    <n v="11.2"/>
    <n v="10.8"/>
    <n v="10.4"/>
    <n v="10.199999999999999"/>
    <n v="10"/>
    <n v="9.8000000000000007"/>
    <n v="9.6"/>
    <n v="9.3000000000000007"/>
    <n v="9.1"/>
    <n v="8.9"/>
    <n v="8.8000000000000007"/>
  </r>
  <r>
    <s v="GREATER MANCHESTER"/>
    <s v="Q46"/>
    <x v="184"/>
    <s v="02A00"/>
    <n v="10.6"/>
    <n v="10.6"/>
    <n v="13"/>
    <n v="13"/>
    <n v="12.8"/>
    <n v="12.7"/>
    <n v="12.6"/>
    <n v="12.5"/>
    <n v="12.4"/>
    <n v="12.4"/>
    <n v="12.4"/>
    <n v="12.2"/>
    <n v="12.2"/>
    <n v="12.2"/>
    <n v="12.3"/>
  </r>
  <r>
    <s v="NORTH YORKSHIRE AND HUMBER"/>
    <s v="Q50"/>
    <x v="185"/>
    <s v="03Q00"/>
    <s v="10 or below"/>
    <n v="10"/>
    <n v="4.4000000000000004"/>
    <n v="4.4000000000000004"/>
    <n v="4.4000000000000004"/>
    <n v="4.4000000000000004"/>
    <n v="4.4000000000000004"/>
    <n v="4.4000000000000004"/>
    <n v="4.4000000000000004"/>
    <n v="4.4000000000000004"/>
    <n v="4.4000000000000004"/>
    <n v="4.4000000000000004"/>
    <n v="4.3"/>
    <n v="4.3"/>
    <n v="4.4000000000000004"/>
  </r>
  <r>
    <s v="CHESHIRE, WARRINGTON &amp; WIRRAL"/>
    <s v="Q44"/>
    <x v="186"/>
    <s v="02D00"/>
    <s v="10 or below"/>
    <n v="10"/>
    <n v="8.8000000000000007"/>
    <n v="8.6"/>
    <n v="8.4"/>
    <n v="8.1999999999999993"/>
    <n v="8.1"/>
    <n v="7.9"/>
    <n v="7.8"/>
    <n v="7.7"/>
    <n v="7.6"/>
    <n v="7.4"/>
    <n v="7.3"/>
    <n v="7.3"/>
    <n v="7.3"/>
  </r>
  <r>
    <s v="WEST YORKSHIRE"/>
    <s v="Q52"/>
    <x v="187"/>
    <s v="03R00"/>
    <s v="10 or below"/>
    <n v="10"/>
    <n v="7.2"/>
    <n v="7.1"/>
    <n v="6.9"/>
    <n v="6.8"/>
    <n v="6.6"/>
    <n v="6.5"/>
    <n v="6.3"/>
    <n v="6.2"/>
    <n v="6"/>
    <n v="5.9"/>
    <n v="5.7"/>
    <n v="5.7"/>
    <n v="5.6"/>
  </r>
  <r>
    <s v="BIRMINGHAM &amp; THE BLACK COUNTRY"/>
    <s v="Q54"/>
    <x v="188"/>
    <s v="05Y00"/>
    <s v="10 or below"/>
    <n v="10"/>
    <n v="6"/>
    <n v="5.9"/>
    <n v="5.8"/>
    <n v="5.7"/>
    <n v="5.6"/>
    <n v="5.6"/>
    <n v="5.6"/>
    <n v="5.5"/>
    <n v="5.4"/>
    <n v="5.4"/>
    <n v="5.5"/>
    <n v="5.5"/>
    <n v="5.5"/>
  </r>
  <r>
    <s v="NORTH EAST LONDON"/>
    <s v="Q61"/>
    <x v="189"/>
    <s v="08W00"/>
    <n v="12.2"/>
    <n v="12.2"/>
    <n v="12.8"/>
    <n v="12.7"/>
    <n v="12.5"/>
    <n v="12.4"/>
    <n v="12.3"/>
    <n v="12.2"/>
    <n v="12.1"/>
    <n v="11.9"/>
    <n v="11.9"/>
    <n v="11.8"/>
    <n v="11.8"/>
    <n v="11.8"/>
    <n v="11.9"/>
  </r>
  <r>
    <s v="SOUTH LONDON"/>
    <s v="Q63"/>
    <x v="190"/>
    <s v="08X00"/>
    <n v="12.7"/>
    <n v="12.7"/>
    <n v="12.6"/>
    <n v="12.2"/>
    <n v="11.8"/>
    <n v="11.5"/>
    <n v="11.1"/>
    <n v="11"/>
    <n v="10.9"/>
    <n v="10.9"/>
    <n v="10.8"/>
    <n v="10.7"/>
    <n v="10.6"/>
    <n v="10.6"/>
    <n v="10.7"/>
  </r>
  <r>
    <s v="CHESHIRE, WARRINGTON &amp; WIRRAL"/>
    <s v="Q44"/>
    <x v="191"/>
    <s v="02E00"/>
    <n v="11.1"/>
    <n v="11.1"/>
    <n v="10.6"/>
    <n v="10.4"/>
    <n v="10.3"/>
    <n v="10.1"/>
    <n v="9.9"/>
    <n v="9.6999999999999993"/>
    <n v="9.5"/>
    <n v="9.3000000000000007"/>
    <n v="9.1999999999999993"/>
    <n v="8.9"/>
    <n v="8.8000000000000007"/>
    <n v="8.6999999999999993"/>
    <n v="8.6"/>
  </r>
  <r>
    <s v="ARDEN,HEREFORDS &amp; WORCESTER"/>
    <s v="Q53"/>
    <x v="192"/>
    <s v="05H00"/>
    <s v="10 or below"/>
    <n v="10"/>
    <n v="10.5"/>
    <n v="10.5"/>
    <n v="10.5"/>
    <n v="10.3"/>
    <n v="10.199999999999999"/>
    <n v="10"/>
    <n v="9.8000000000000007"/>
    <n v="9.5"/>
    <n v="9.3000000000000007"/>
    <n v="9.1"/>
    <n v="9"/>
    <n v="9"/>
    <n v="9"/>
  </r>
  <r>
    <s v="CHESHIRE, WARRINGTON &amp; WIRRAL"/>
    <s v="Q44"/>
    <x v="193"/>
    <s v="02F00"/>
    <s v="10 or below"/>
    <n v="10"/>
    <n v="10.199999999999999"/>
    <n v="10.1"/>
    <n v="10"/>
    <n v="9.9"/>
    <n v="9.8000000000000007"/>
    <n v="9.6999999999999993"/>
    <n v="9.6999999999999993"/>
    <n v="9.6999999999999993"/>
    <n v="9.8000000000000007"/>
    <n v="9.8000000000000007"/>
    <n v="9.8000000000000007"/>
    <n v="9.9"/>
    <n v="10"/>
  </r>
  <r>
    <s v="ESSEX "/>
    <s v="Q57"/>
    <x v="194"/>
    <s v="07H00"/>
    <s v="10 or below"/>
    <n v="10"/>
    <n v="10.3"/>
    <n v="10.3"/>
    <n v="10.3"/>
    <n v="10.3"/>
    <n v="10.199999999999999"/>
    <n v="10.3"/>
    <n v="10.3"/>
    <n v="10.3"/>
    <n v="10.199999999999999"/>
    <n v="10.1"/>
    <n v="10"/>
    <n v="10"/>
    <n v="10"/>
  </r>
  <r>
    <s v="WESSEX"/>
    <s v="Q70"/>
    <x v="195"/>
    <s v="11A00"/>
    <s v="10 or below"/>
    <n v="10"/>
    <n v="11.9"/>
    <n v="11.9"/>
    <n v="11.8"/>
    <n v="11.8"/>
    <n v="11.7"/>
    <n v="11.6"/>
    <n v="11.6"/>
    <n v="11.6"/>
    <n v="11.5"/>
    <n v="11.4"/>
    <n v="11.3"/>
    <n v="11.3"/>
    <n v="11.4"/>
  </r>
  <r>
    <s v="KENT AND MEDWAY"/>
    <s v="Q67"/>
    <x v="196"/>
    <s v="99J00"/>
    <s v="10 or below"/>
    <n v="10"/>
    <n v="10.199999999999999"/>
    <n v="10.1"/>
    <n v="9.9"/>
    <n v="9.8000000000000007"/>
    <n v="9.6"/>
    <n v="9.6"/>
    <n v="9.6"/>
    <n v="9.6"/>
    <n v="9.5"/>
    <n v="9.4"/>
    <n v="9.4"/>
    <n v="9.4"/>
    <n v="9.5"/>
  </r>
  <r>
    <s v="LANCASHIRE"/>
    <s v="Q47"/>
    <x v="197"/>
    <s v="02G00"/>
    <s v="10 or below"/>
    <n v="10"/>
    <n v="10.9"/>
    <n v="10.8"/>
    <n v="10.6"/>
    <n v="10.5"/>
    <n v="10.3"/>
    <n v="10.1"/>
    <n v="10"/>
    <n v="9.9"/>
    <n v="9.8000000000000007"/>
    <n v="9.6"/>
    <n v="9.5"/>
    <n v="9.4"/>
    <n v="9.4"/>
  </r>
  <r>
    <s v="LEICESTERSHIRE &amp; LINCOLNSHIRE"/>
    <s v="Q59"/>
    <x v="198"/>
    <s v="04V00"/>
    <n v="10.199999999999999"/>
    <n v="10.199999999999999"/>
    <n v="11.7"/>
    <n v="11.6"/>
    <n v="11.4"/>
    <n v="11.3"/>
    <n v="11"/>
    <n v="10.9"/>
    <n v="10.9"/>
    <n v="10.8"/>
    <n v="10.7"/>
    <n v="10.5"/>
    <n v="10.4"/>
    <n v="10.199999999999999"/>
    <n v="10.199999999999999"/>
  </r>
  <r>
    <s v="NORTH WEST LONDON"/>
    <s v="Q62"/>
    <x v="199"/>
    <s v="08Y00"/>
    <s v="10 or below"/>
    <n v="10"/>
    <n v="10.1"/>
    <n v="10.1"/>
    <n v="10.1"/>
    <n v="10.1"/>
    <n v="10"/>
    <n v="10.199999999999999"/>
    <n v="10.199999999999999"/>
    <n v="10.199999999999999"/>
    <n v="10.1"/>
    <n v="10.199999999999999"/>
    <n v="10.199999999999999"/>
    <n v="10.3"/>
    <n v="10.5"/>
  </r>
  <r>
    <s v="EAST ANGLIA"/>
    <s v="Q56"/>
    <x v="200"/>
    <s v="07J00"/>
    <n v="14"/>
    <n v="14"/>
    <n v="15.4"/>
    <n v="15.2"/>
    <n v="15"/>
    <n v="14.8"/>
    <n v="14.6"/>
    <n v="14.4"/>
    <n v="14.3"/>
    <n v="14.1"/>
    <n v="13.9"/>
    <n v="13.8"/>
    <n v="13.7"/>
    <n v="13.7"/>
    <n v="13.8"/>
  </r>
  <r>
    <s v="EAST ANGLIA"/>
    <s v="Q56"/>
    <x v="201"/>
    <s v="07K00"/>
    <n v="10.6"/>
    <n v="10.6"/>
    <n v="12.9"/>
    <n v="12.7"/>
    <n v="12.7"/>
    <n v="12.5"/>
    <n v="12.4"/>
    <n v="12.4"/>
    <n v="12.4"/>
    <n v="12.3"/>
    <n v="12.2"/>
    <n v="12"/>
    <n v="11.8"/>
    <n v="11.7"/>
    <n v="11.7"/>
  </r>
  <r>
    <s v="GREATER MANCHESTER"/>
    <s v="Q46"/>
    <x v="202"/>
    <s v="02H00"/>
    <s v="10 or below"/>
    <n v="10"/>
    <n v="8.6"/>
    <n v="8.5"/>
    <n v="8.4"/>
    <n v="8.3000000000000007"/>
    <n v="8.1999999999999993"/>
    <n v="8.1999999999999993"/>
    <n v="8.1999999999999993"/>
    <n v="8.1999999999999993"/>
    <n v="8.1"/>
    <n v="8.1"/>
    <n v="8.1"/>
    <n v="8.1999999999999993"/>
    <n v="8.1999999999999993"/>
  </r>
  <r>
    <s v="BATH,GLOS,SWINDON &amp; WILTSHIRE"/>
    <s v="Q64"/>
    <x v="203"/>
    <s v="99N00"/>
    <n v="11.9"/>
    <n v="11.9"/>
    <n v="13.6"/>
    <n v="13.4"/>
    <n v="13.2"/>
    <n v="13"/>
    <n v="12.8"/>
    <n v="12.6"/>
    <n v="12.4"/>
    <n v="12.1"/>
    <n v="11.9"/>
    <n v="11.7"/>
    <n v="11.5"/>
    <n v="11.5"/>
    <n v="11.5"/>
  </r>
  <r>
    <s v="THAMES VALLEY"/>
    <s v="Q69"/>
    <x v="204"/>
    <s v="11C00"/>
    <s v="10 or below"/>
    <n v="10"/>
    <n v="10.6"/>
    <n v="10.4"/>
    <n v="10.3"/>
    <n v="10.1"/>
    <n v="9.9"/>
    <n v="9.8000000000000007"/>
    <n v="9.8000000000000007"/>
    <n v="9.6999999999999993"/>
    <n v="9.6"/>
    <n v="9.5"/>
    <n v="9.4"/>
    <n v="9.5"/>
    <n v="9.5"/>
  </r>
  <r>
    <s v="CHESHIRE, WARRINGTON &amp; WIRRAL"/>
    <s v="Q44"/>
    <x v="205"/>
    <s v="12F00"/>
    <n v="12.6"/>
    <n v="12.6"/>
    <n v="15.6"/>
    <n v="15.4"/>
    <n v="15.3"/>
    <n v="15.1"/>
    <n v="14.9"/>
    <n v="14.7"/>
    <n v="14.6"/>
    <n v="14.3"/>
    <n v="14"/>
    <n v="13.7"/>
    <n v="13.5"/>
    <n v="13.3"/>
    <n v="13.2"/>
  </r>
  <r>
    <s v="THAMES VALLEY"/>
    <s v="Q69"/>
    <x v="206"/>
    <s v="11D00"/>
    <s v="10 or below"/>
    <n v="10"/>
    <n v="9.6999999999999993"/>
    <n v="9.4"/>
    <n v="9.1999999999999993"/>
    <n v="9"/>
    <n v="8.9"/>
    <n v="8.6999999999999993"/>
    <n v="8.6"/>
    <n v="8.5"/>
    <n v="8.4"/>
    <n v="8.3000000000000007"/>
    <n v="8.1999999999999993"/>
    <n v="8.1999999999999993"/>
    <n v="8.3000000000000007"/>
  </r>
  <r>
    <s v="BIRMINGHAM &amp; THE BLACK COUNTRY"/>
    <s v="Q54"/>
    <x v="207"/>
    <s v="06A00"/>
    <s v="10 or below"/>
    <n v="10"/>
    <n v="5.8"/>
    <n v="5.8"/>
    <n v="5.8"/>
    <n v="5.8"/>
    <n v="5.8"/>
    <n v="5.7"/>
    <n v="5.7"/>
    <n v="5.6"/>
    <n v="5.7"/>
    <n v="5.6"/>
    <n v="5.6"/>
    <n v="5.7"/>
    <n v="5.7"/>
  </r>
  <r>
    <s v="ARDEN,HEREFORDS &amp; WORCESTER"/>
    <s v="Q53"/>
    <x v="208"/>
    <s v="06D00"/>
    <s v="10 or below"/>
    <n v="10"/>
    <n v="9.1999999999999993"/>
    <n v="9.3000000000000007"/>
    <n v="9.1999999999999993"/>
    <n v="9.1999999999999993"/>
    <n v="9.1"/>
    <n v="9.1"/>
    <n v="9.1"/>
    <n v="9.1"/>
    <n v="9"/>
    <n v="8.9"/>
    <n v="8.9"/>
    <n v="9"/>
    <n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32"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A3:M4" firstHeaderRow="0" firstDataRow="1" firstDataCol="0" rowPageCount="1" colPageCount="1"/>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20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dataField="1" compact="0" numFmtId="165" outline="0" showAll="0" defaultSubtotal="0">
      <extLst>
        <ext xmlns:x14="http://schemas.microsoft.com/office/spreadsheetml/2009/9/main" uri="{2946ED86-A175-432a-8AC1-64E0C546D7DE}">
          <x14:pivotField fillDownLabels="1"/>
        </ext>
      </extLst>
    </pivotField>
    <pivotField dataField="1" compact="0" numFmtId="165" outline="0" showAll="0" defaultSubtotal="0">
      <extLst>
        <ext xmlns:x14="http://schemas.microsoft.com/office/spreadsheetml/2009/9/main" uri="{2946ED86-A175-432a-8AC1-64E0C546D7DE}">
          <x14:pivotField fillDownLabels="1"/>
        </ext>
      </extLst>
    </pivotField>
    <pivotField dataField="1" compact="0" numFmtId="166" outline="0" showAll="0" defaultSubtotal="0">
      <extLst>
        <ext xmlns:x14="http://schemas.microsoft.com/office/spreadsheetml/2009/9/main" uri="{2946ED86-A175-432a-8AC1-64E0C546D7DE}">
          <x14:pivotField fillDownLabels="1"/>
        </ext>
      </extLst>
    </pivotField>
    <pivotField dataField="1" compact="0" numFmtId="166" outline="0" showAll="0" defaultSubtotal="0">
      <extLst>
        <ext xmlns:x14="http://schemas.microsoft.com/office/spreadsheetml/2009/9/main" uri="{2946ED86-A175-432a-8AC1-64E0C546D7DE}">
          <x14:pivotField fillDownLabels="1"/>
        </ext>
      </extLst>
    </pivotField>
    <pivotField dataField="1" compact="0" numFmtId="166" outline="0" showAll="0" defaultSubtotal="0">
      <extLst>
        <ext xmlns:x14="http://schemas.microsoft.com/office/spreadsheetml/2009/9/main" uri="{2946ED86-A175-432a-8AC1-64E0C546D7DE}">
          <x14:pivotField fillDownLabels="1"/>
        </ext>
      </extLst>
    </pivotField>
    <pivotField dataField="1" compact="0" numFmtId="166"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166" outline="0" showAll="0" defaultSubtotal="0">
      <extLst>
        <ext xmlns:x14="http://schemas.microsoft.com/office/spreadsheetml/2009/9/main" uri="{2946ED86-A175-432a-8AC1-64E0C546D7DE}">
          <x14:pivotField fillDownLabels="1"/>
        </ext>
      </extLst>
    </pivotField>
    <pivotField dataField="1" compact="0" numFmtId="166" outline="0" showAll="0" defaultSubtotal="0">
      <extLst>
        <ext xmlns:x14="http://schemas.microsoft.com/office/spreadsheetml/2009/9/main" uri="{2946ED86-A175-432a-8AC1-64E0C546D7DE}">
          <x14:pivotField fillDownLabels="1"/>
        </ext>
      </extLst>
    </pivotField>
    <pivotField dataField="1" compact="0" numFmtId="166" outline="0" showAll="0" defaultSubtotal="0">
      <extLst>
        <ext xmlns:x14="http://schemas.microsoft.com/office/spreadsheetml/2009/9/main" uri="{2946ED86-A175-432a-8AC1-64E0C546D7DE}">
          <x14:pivotField fillDownLabels="1"/>
        </ext>
      </extLst>
    </pivotField>
    <pivotField dataField="1" compact="0" numFmtId="166" outline="0" showAll="0" defaultSubtotal="0">
      <extLst>
        <ext xmlns:x14="http://schemas.microsoft.com/office/spreadsheetml/2009/9/main" uri="{2946ED86-A175-432a-8AC1-64E0C546D7DE}">
          <x14:pivotField fillDownLabels="1"/>
        </ext>
      </extLst>
    </pivotField>
    <pivotField dataField="1" compact="0" numFmtId="166"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Items count="1">
    <i/>
  </rowItems>
  <colFields count="1">
    <field x="-2"/>
  </colFields>
  <colItems count="13">
    <i>
      <x/>
    </i>
    <i i="1">
      <x v="1"/>
    </i>
    <i i="2">
      <x v="2"/>
    </i>
    <i i="3">
      <x v="3"/>
    </i>
    <i i="4">
      <x v="4"/>
    </i>
    <i i="5">
      <x v="5"/>
    </i>
    <i i="6">
      <x v="6"/>
    </i>
    <i i="7">
      <x v="7"/>
    </i>
    <i i="8">
      <x v="8"/>
    </i>
    <i i="9">
      <x v="9"/>
    </i>
    <i i="10">
      <x v="10"/>
    </i>
    <i i="11">
      <x v="11"/>
    </i>
    <i i="12">
      <x v="12"/>
    </i>
  </colItems>
  <pageFields count="1">
    <pageField fld="2" hier="-1"/>
  </pageFields>
  <dataFields count="13">
    <dataField name="Sum of Mar-16" fld="6" baseField="0" baseItem="0"/>
    <dataField name="Sum of Apr-16" fld="7" baseField="0" baseItem="0"/>
    <dataField name="Sum of May-16" fld="8" baseField="0" baseItem="0"/>
    <dataField name="Sum of Jun-16" fld="9" baseField="0" baseItem="0"/>
    <dataField name="Sum of Jul-16" fld="10" baseField="0" baseItem="0"/>
    <dataField name="Sum of Aug-16" fld="11" baseField="0" baseItem="0"/>
    <dataField name="Sum of Sep-16" fld="12" baseField="0" baseItem="0"/>
    <dataField name="Sum of Oct-16" fld="13" baseField="0" baseItem="0"/>
    <dataField name="Sum of Nov-16" fld="14" baseField="0" baseItem="0"/>
    <dataField name="Sum of Dec-16" fld="15" baseField="0" baseItem="0"/>
    <dataField name="Sum of Jan-17" fld="16" baseField="0" baseItem="0"/>
    <dataField name="Sum of Feb-17" fld="17" baseField="0" baseItem="0"/>
    <dataField name="Sum of Mar-17" fld="1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PivotTable2" cacheId="33"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A3:M4" firstHeaderRow="0" firstDataRow="1" firstDataCol="0" rowPageCount="1" colPageCount="1"/>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20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s>
  <rowItems count="1">
    <i/>
  </rowItems>
  <colFields count="1">
    <field x="-2"/>
  </colFields>
  <colItems count="13">
    <i>
      <x/>
    </i>
    <i i="1">
      <x v="1"/>
    </i>
    <i i="2">
      <x v="2"/>
    </i>
    <i i="3">
      <x v="3"/>
    </i>
    <i i="4">
      <x v="4"/>
    </i>
    <i i="5">
      <x v="5"/>
    </i>
    <i i="6">
      <x v="6"/>
    </i>
    <i i="7">
      <x v="7"/>
    </i>
    <i i="8">
      <x v="8"/>
    </i>
    <i i="9">
      <x v="9"/>
    </i>
    <i i="10">
      <x v="10"/>
    </i>
    <i i="11">
      <x v="11"/>
    </i>
    <i i="12">
      <x v="12"/>
    </i>
  </colItems>
  <pageFields count="1">
    <pageField fld="2" hier="-1"/>
  </pageFields>
  <dataFields count="13">
    <dataField name="Sum of Mar-16" fld="6" baseField="0" baseItem="0"/>
    <dataField name="Sum of Apr-16" fld="7" baseField="0" baseItem="0"/>
    <dataField name="Sum of May-16" fld="8" baseField="0" baseItem="0"/>
    <dataField name="Sum of Jun-16" fld="9" baseField="0" baseItem="0"/>
    <dataField name="Sum of Jul-16" fld="10" baseField="0" baseItem="0"/>
    <dataField name="Sum of Aug-16" fld="11" baseField="0" baseItem="0"/>
    <dataField name="Sum of Sep-16" fld="12" baseField="0" baseItem="0"/>
    <dataField name="Sum of Oct-16" fld="13" baseField="0" baseItem="0"/>
    <dataField name="Sum of Nov-16" fld="14" baseField="0" baseItem="0"/>
    <dataField name="Sum of Dec-16" fld="15" baseField="0" baseItem="0"/>
    <dataField name="Sum of Jan-17" fld="16" baseField="0" baseItem="0"/>
    <dataField name="Sum of Feb-17" fld="17" baseField="0" baseItem="0"/>
    <dataField name="Sum of Mar-17" fld="1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CG_Name" sourceName="CCG Name">
  <pivotTables>
    <pivotTable tabId="21" name="PivotTable2"/>
  </pivotTables>
  <data>
    <tabular pivotCacheId="50">
      <items count="209">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CG_Name1" sourceName="CCG Name">
  <pivotTables>
    <pivotTable tabId="18" name="PivotTable2"/>
  </pivotTables>
  <data>
    <tabular pivotCacheId="49">
      <items count="209">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CG Name 1" cache="Slicer_CCG_Name1" caption="CCG Name"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CCG Name" cache="Slicer_CCG_Name" caption="CCG Name"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microsoft.com/office/2007/relationships/slicer" Target="../slicers/slicer1.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ivotTable" Target="../pivotTables/pivotTable1.xm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hyperlink" Target="mailto:england.qualitypremium@nhs.net" TargetMode="External"/><Relationship Id="rId2" Type="http://schemas.openxmlformats.org/officeDocument/2006/relationships/hyperlink" Target="http://www.england.nhs.uk/ccg-ois/qual-prem/"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microsoft.com/office/2007/relationships/slicer" Target="../slicers/slicer2.xml"/></Relationships>
</file>

<file path=xl/worksheets/_rels/sheet21.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O50"/>
  <sheetViews>
    <sheetView showGridLines="0" tabSelected="1" workbookViewId="0"/>
  </sheetViews>
  <sheetFormatPr defaultRowHeight="11.25" x14ac:dyDescent="0.2"/>
  <cols>
    <col min="4" max="4" width="10.6640625" customWidth="1"/>
    <col min="7" max="7" width="16.83203125" customWidth="1"/>
    <col min="10" max="10" width="6" customWidth="1"/>
  </cols>
  <sheetData>
    <row r="2" spans="2:13" ht="20.25" x14ac:dyDescent="0.3">
      <c r="B2" s="205" t="s">
        <v>589</v>
      </c>
      <c r="C2" s="205"/>
      <c r="D2" s="205"/>
      <c r="E2" s="205"/>
      <c r="F2" s="205"/>
      <c r="G2" s="205"/>
      <c r="H2" s="206"/>
      <c r="I2" s="206"/>
      <c r="J2" s="206"/>
      <c r="K2" s="206"/>
      <c r="L2" s="206"/>
      <c r="M2" s="206"/>
    </row>
    <row r="3" spans="2:13" ht="20.25" x14ac:dyDescent="0.3">
      <c r="B3" s="143"/>
      <c r="C3" s="143"/>
      <c r="D3" s="143"/>
      <c r="E3" s="143"/>
      <c r="F3" s="143"/>
      <c r="G3" s="143"/>
      <c r="H3" s="144"/>
      <c r="I3" s="144"/>
      <c r="J3" s="144"/>
      <c r="K3" s="144"/>
      <c r="L3" s="144"/>
      <c r="M3" s="144"/>
    </row>
    <row r="4" spans="2:13" ht="13.5" customHeight="1" x14ac:dyDescent="0.3">
      <c r="B4" s="143"/>
      <c r="C4" s="143"/>
      <c r="D4" s="143"/>
      <c r="E4" s="143"/>
      <c r="F4" s="143"/>
      <c r="G4" s="143"/>
      <c r="H4" s="144"/>
      <c r="I4" s="144"/>
      <c r="J4" s="144"/>
      <c r="K4" s="144"/>
      <c r="L4" s="144"/>
      <c r="M4" s="144"/>
    </row>
    <row r="6" spans="2:13" x14ac:dyDescent="0.2">
      <c r="L6" s="114"/>
    </row>
    <row r="7" spans="2:13" x14ac:dyDescent="0.2">
      <c r="L7" s="14"/>
    </row>
    <row r="8" spans="2:13" x14ac:dyDescent="0.2">
      <c r="L8" s="14"/>
    </row>
    <row r="9" spans="2:13" x14ac:dyDescent="0.2">
      <c r="L9" s="14"/>
    </row>
    <row r="10" spans="2:13" x14ac:dyDescent="0.2">
      <c r="L10" s="14"/>
    </row>
    <row r="11" spans="2:13" x14ac:dyDescent="0.2">
      <c r="L11" s="14"/>
    </row>
    <row r="12" spans="2:13" ht="9" customHeight="1" x14ac:dyDescent="0.2">
      <c r="L12" s="14"/>
    </row>
    <row r="13" spans="2:13" x14ac:dyDescent="0.2">
      <c r="L13" s="14"/>
    </row>
    <row r="14" spans="2:13" x14ac:dyDescent="0.2">
      <c r="L14" s="14"/>
    </row>
    <row r="15" spans="2:13" x14ac:dyDescent="0.2">
      <c r="L15" s="14"/>
    </row>
    <row r="16" spans="2:13" x14ac:dyDescent="0.2">
      <c r="L16" s="14"/>
    </row>
    <row r="17" spans="2:15" x14ac:dyDescent="0.2">
      <c r="L17" s="14"/>
    </row>
    <row r="18" spans="2:15" ht="6" customHeight="1" x14ac:dyDescent="0.2">
      <c r="L18" s="14"/>
    </row>
    <row r="19" spans="2:15" x14ac:dyDescent="0.2">
      <c r="L19" s="14"/>
    </row>
    <row r="20" spans="2:15" x14ac:dyDescent="0.2">
      <c r="L20" s="14"/>
    </row>
    <row r="21" spans="2:15" x14ac:dyDescent="0.2">
      <c r="L21" s="14"/>
    </row>
    <row r="22" spans="2:15" x14ac:dyDescent="0.2">
      <c r="L22" s="14"/>
    </row>
    <row r="23" spans="2:15" x14ac:dyDescent="0.2">
      <c r="L23" s="14"/>
    </row>
    <row r="24" spans="2:15" ht="6.75" customHeight="1" x14ac:dyDescent="0.2">
      <c r="L24" s="14"/>
    </row>
    <row r="25" spans="2:15" x14ac:dyDescent="0.2">
      <c r="L25" s="14"/>
    </row>
    <row r="26" spans="2:15" x14ac:dyDescent="0.2">
      <c r="L26" s="14"/>
    </row>
    <row r="27" spans="2:15" ht="0.75" customHeight="1" thickBot="1" x14ac:dyDescent="0.25">
      <c r="B27" s="118"/>
      <c r="C27" s="118"/>
      <c r="D27" s="118"/>
      <c r="E27" s="118"/>
      <c r="F27" s="118"/>
      <c r="G27" s="118"/>
      <c r="H27" s="14"/>
      <c r="I27" s="118"/>
      <c r="J27" s="118"/>
      <c r="K27" s="118"/>
      <c r="L27" s="118"/>
      <c r="M27" s="118"/>
      <c r="N27" s="118"/>
      <c r="O27" s="118"/>
    </row>
    <row r="28" spans="2:15" x14ac:dyDescent="0.2">
      <c r="B28" s="115"/>
      <c r="C28" s="14"/>
      <c r="D28" s="14"/>
      <c r="E28" s="14"/>
      <c r="F28" s="14"/>
      <c r="G28" s="116"/>
      <c r="I28" s="115"/>
      <c r="J28" s="14"/>
      <c r="K28" s="14"/>
      <c r="L28" s="14"/>
      <c r="M28" s="14"/>
      <c r="N28" s="14"/>
      <c r="O28" s="116"/>
    </row>
    <row r="29" spans="2:15" ht="15.75" x14ac:dyDescent="0.25">
      <c r="B29" s="200" t="s">
        <v>532</v>
      </c>
      <c r="C29" s="201"/>
      <c r="D29" s="201"/>
      <c r="E29" s="201"/>
      <c r="F29" s="201"/>
      <c r="G29" s="202"/>
      <c r="I29" s="200" t="s">
        <v>533</v>
      </c>
      <c r="J29" s="203"/>
      <c r="K29" s="203"/>
      <c r="L29" s="203"/>
      <c r="M29" s="203"/>
      <c r="N29" s="203"/>
      <c r="O29" s="204"/>
    </row>
    <row r="30" spans="2:15" x14ac:dyDescent="0.2">
      <c r="B30" s="115"/>
      <c r="C30" s="14"/>
      <c r="D30" s="14"/>
      <c r="E30" s="14"/>
      <c r="F30" s="14"/>
      <c r="G30" s="116"/>
      <c r="I30" s="115"/>
      <c r="J30" s="14"/>
      <c r="K30" s="14"/>
      <c r="L30" s="14"/>
      <c r="M30" s="14"/>
      <c r="N30" s="14"/>
      <c r="O30" s="116"/>
    </row>
    <row r="31" spans="2:15" x14ac:dyDescent="0.2">
      <c r="B31" s="115"/>
      <c r="C31" s="14"/>
      <c r="D31" s="14"/>
      <c r="E31" s="14"/>
      <c r="F31" s="14"/>
      <c r="G31" s="116"/>
      <c r="I31" s="115"/>
      <c r="J31" s="14"/>
      <c r="K31" s="14"/>
      <c r="L31" s="14"/>
      <c r="M31" s="14"/>
      <c r="N31" s="14"/>
      <c r="O31" s="116"/>
    </row>
    <row r="32" spans="2:15" x14ac:dyDescent="0.2">
      <c r="B32" s="115"/>
      <c r="C32" s="14"/>
      <c r="D32" s="14"/>
      <c r="E32" s="14"/>
      <c r="F32" s="14"/>
      <c r="G32" s="116"/>
      <c r="I32" s="115"/>
      <c r="J32" s="14"/>
      <c r="K32" s="14"/>
      <c r="L32" s="14"/>
      <c r="M32" s="14"/>
      <c r="N32" s="14"/>
      <c r="O32" s="116"/>
    </row>
    <row r="33" spans="2:15" x14ac:dyDescent="0.2">
      <c r="B33" s="115"/>
      <c r="C33" s="14"/>
      <c r="D33" s="14"/>
      <c r="E33" s="14"/>
      <c r="F33" s="14"/>
      <c r="G33" s="116"/>
      <c r="I33" s="115"/>
      <c r="J33" s="14"/>
      <c r="K33" s="14"/>
      <c r="L33" s="14"/>
      <c r="M33" s="14"/>
      <c r="N33" s="14"/>
      <c r="O33" s="116"/>
    </row>
    <row r="34" spans="2:15" x14ac:dyDescent="0.2">
      <c r="B34" s="115"/>
      <c r="C34" s="14"/>
      <c r="D34" s="14"/>
      <c r="E34" s="14"/>
      <c r="F34" s="14"/>
      <c r="G34" s="116"/>
      <c r="I34" s="115"/>
      <c r="J34" s="14"/>
      <c r="K34" s="14"/>
      <c r="L34" s="14"/>
      <c r="M34" s="14"/>
      <c r="N34" s="14"/>
      <c r="O34" s="116"/>
    </row>
    <row r="35" spans="2:15" x14ac:dyDescent="0.2">
      <c r="B35" s="115"/>
      <c r="C35" s="14"/>
      <c r="D35" s="14"/>
      <c r="E35" s="14"/>
      <c r="F35" s="14"/>
      <c r="G35" s="116"/>
      <c r="I35" s="115"/>
      <c r="J35" s="14"/>
      <c r="K35" s="14"/>
      <c r="L35" s="14"/>
      <c r="M35" s="14"/>
      <c r="N35" s="14"/>
      <c r="O35" s="116"/>
    </row>
    <row r="36" spans="2:15" x14ac:dyDescent="0.2">
      <c r="B36" s="115"/>
      <c r="C36" s="14"/>
      <c r="D36" s="14"/>
      <c r="E36" s="14"/>
      <c r="F36" s="14"/>
      <c r="G36" s="116"/>
      <c r="I36" s="115"/>
      <c r="J36" s="14"/>
      <c r="K36" s="14"/>
      <c r="L36" s="14"/>
      <c r="M36" s="14"/>
      <c r="N36" s="14"/>
      <c r="O36" s="116"/>
    </row>
    <row r="37" spans="2:15" x14ac:dyDescent="0.2">
      <c r="B37" s="115"/>
      <c r="C37" s="14"/>
      <c r="D37" s="14"/>
      <c r="E37" s="14"/>
      <c r="F37" s="14"/>
      <c r="G37" s="116"/>
      <c r="I37" s="115"/>
      <c r="J37" s="14"/>
      <c r="K37" s="14"/>
      <c r="L37" s="14"/>
      <c r="M37" s="14"/>
      <c r="N37" s="14"/>
      <c r="O37" s="116"/>
    </row>
    <row r="38" spans="2:15" x14ac:dyDescent="0.2">
      <c r="B38" s="115"/>
      <c r="C38" s="14"/>
      <c r="D38" s="14"/>
      <c r="E38" s="14"/>
      <c r="F38" s="14"/>
      <c r="G38" s="116"/>
      <c r="I38" s="115"/>
      <c r="J38" s="14"/>
      <c r="K38" s="14"/>
      <c r="L38" s="14"/>
      <c r="M38" s="14"/>
      <c r="N38" s="14"/>
      <c r="O38" s="116"/>
    </row>
    <row r="39" spans="2:15" x14ac:dyDescent="0.2">
      <c r="B39" s="115"/>
      <c r="C39" s="14"/>
      <c r="D39" s="14"/>
      <c r="E39" s="14"/>
      <c r="F39" s="14"/>
      <c r="G39" s="116"/>
      <c r="I39" s="115"/>
      <c r="J39" s="14"/>
      <c r="K39" s="14"/>
      <c r="L39" s="14"/>
      <c r="M39" s="14"/>
      <c r="N39" s="14"/>
      <c r="O39" s="116"/>
    </row>
    <row r="40" spans="2:15" x14ac:dyDescent="0.2">
      <c r="B40" s="115"/>
      <c r="C40" s="14"/>
      <c r="D40" s="14"/>
      <c r="E40" s="14"/>
      <c r="F40" s="14"/>
      <c r="G40" s="116"/>
      <c r="I40" s="115"/>
      <c r="J40" s="14"/>
      <c r="K40" s="14"/>
      <c r="L40" s="14"/>
      <c r="M40" s="14"/>
      <c r="N40" s="14"/>
      <c r="O40" s="116"/>
    </row>
    <row r="41" spans="2:15" ht="12" thickBot="1" x14ac:dyDescent="0.25">
      <c r="B41" s="117"/>
      <c r="C41" s="118"/>
      <c r="D41" s="118"/>
      <c r="E41" s="118"/>
      <c r="F41" s="118"/>
      <c r="G41" s="119"/>
      <c r="I41" s="117"/>
      <c r="J41" s="118"/>
      <c r="K41" s="118"/>
      <c r="L41" s="118"/>
      <c r="M41" s="118"/>
      <c r="N41" s="118"/>
      <c r="O41" s="119"/>
    </row>
    <row r="42" spans="2:15" x14ac:dyDescent="0.2">
      <c r="B42" s="149"/>
      <c r="C42" s="149"/>
      <c r="D42" s="149"/>
      <c r="E42" s="149"/>
      <c r="F42" s="149"/>
      <c r="G42" s="149"/>
      <c r="H42" s="149"/>
      <c r="I42" s="149"/>
      <c r="J42" s="149"/>
      <c r="K42" s="149"/>
      <c r="L42" s="149"/>
      <c r="M42" s="149"/>
      <c r="N42" s="149"/>
      <c r="O42" s="149"/>
    </row>
    <row r="43" spans="2:15" ht="12" thickBot="1" x14ac:dyDescent="0.25">
      <c r="B43" s="152"/>
      <c r="C43" s="152"/>
      <c r="D43" s="152"/>
      <c r="E43" s="152"/>
      <c r="F43" s="152"/>
      <c r="G43" s="152"/>
      <c r="H43" s="152"/>
      <c r="I43" s="152"/>
      <c r="J43" s="152"/>
      <c r="K43" s="152"/>
      <c r="L43" s="152"/>
      <c r="M43" s="152"/>
      <c r="N43" s="152"/>
      <c r="O43" s="152"/>
    </row>
    <row r="44" spans="2:15" ht="15.75" x14ac:dyDescent="0.25">
      <c r="B44" s="150" t="s">
        <v>548</v>
      </c>
      <c r="C44" s="59"/>
      <c r="D44" s="59"/>
      <c r="E44" s="59"/>
      <c r="F44" s="59"/>
      <c r="G44" s="59"/>
      <c r="H44" s="59"/>
      <c r="I44" s="59"/>
      <c r="J44" s="59"/>
      <c r="K44" s="59"/>
      <c r="L44" s="59"/>
      <c r="M44" s="59"/>
      <c r="N44" s="59"/>
      <c r="O44" s="151"/>
    </row>
    <row r="45" spans="2:15" x14ac:dyDescent="0.2">
      <c r="B45" s="115"/>
      <c r="C45" s="14"/>
      <c r="D45" s="14"/>
      <c r="E45" s="14"/>
      <c r="F45" s="14"/>
      <c r="G45" s="14"/>
      <c r="H45" s="14"/>
      <c r="I45" s="14"/>
      <c r="J45" s="14"/>
      <c r="K45" s="14"/>
      <c r="L45" s="14"/>
      <c r="M45" s="14"/>
      <c r="N45" s="14"/>
      <c r="O45" s="116"/>
    </row>
    <row r="46" spans="2:15" x14ac:dyDescent="0.2">
      <c r="B46" s="115"/>
      <c r="C46" s="14"/>
      <c r="D46" s="14"/>
      <c r="E46" s="14"/>
      <c r="F46" s="14"/>
      <c r="G46" s="14"/>
      <c r="H46" s="14"/>
      <c r="I46" s="14"/>
      <c r="J46" s="14"/>
      <c r="K46" s="14"/>
      <c r="L46" s="14"/>
      <c r="M46" s="14"/>
      <c r="N46" s="14"/>
      <c r="O46" s="116"/>
    </row>
    <row r="47" spans="2:15" x14ac:dyDescent="0.2">
      <c r="B47" s="115"/>
      <c r="C47" s="14"/>
      <c r="D47" s="14"/>
      <c r="E47" s="14"/>
      <c r="F47" s="14"/>
      <c r="G47" s="14"/>
      <c r="H47" s="14"/>
      <c r="I47" s="14"/>
      <c r="J47" s="14"/>
      <c r="K47" s="14"/>
      <c r="L47" s="14"/>
      <c r="M47" s="14"/>
      <c r="N47" s="14"/>
      <c r="O47" s="116"/>
    </row>
    <row r="48" spans="2:15" x14ac:dyDescent="0.2">
      <c r="B48" s="115"/>
      <c r="C48" s="14"/>
      <c r="D48" s="14"/>
      <c r="E48" s="14"/>
      <c r="F48" s="14"/>
      <c r="G48" s="14"/>
      <c r="H48" s="14"/>
      <c r="I48" s="14"/>
      <c r="J48" s="14"/>
      <c r="K48" s="14"/>
      <c r="L48" s="14"/>
      <c r="M48" s="14"/>
      <c r="N48" s="14"/>
      <c r="O48" s="116"/>
    </row>
    <row r="49" spans="2:15" x14ac:dyDescent="0.2">
      <c r="B49" s="115"/>
      <c r="C49" s="14"/>
      <c r="D49" s="14"/>
      <c r="E49" s="14"/>
      <c r="F49" s="14"/>
      <c r="G49" s="14"/>
      <c r="H49" s="14"/>
      <c r="I49" s="14"/>
      <c r="J49" s="14"/>
      <c r="K49" s="14"/>
      <c r="L49" s="14"/>
      <c r="M49" s="14"/>
      <c r="N49" s="14"/>
      <c r="O49" s="116"/>
    </row>
    <row r="50" spans="2:15" ht="12" thickBot="1" x14ac:dyDescent="0.25">
      <c r="B50" s="117"/>
      <c r="C50" s="118"/>
      <c r="D50" s="118"/>
      <c r="E50" s="118"/>
      <c r="F50" s="118"/>
      <c r="G50" s="118"/>
      <c r="H50" s="118"/>
      <c r="I50" s="118"/>
      <c r="J50" s="118"/>
      <c r="K50" s="118"/>
      <c r="L50" s="118"/>
      <c r="M50" s="118"/>
      <c r="N50" s="118"/>
      <c r="O50" s="119"/>
    </row>
  </sheetData>
  <customSheetViews>
    <customSheetView guid="{0B466410-FB7E-451A-AFD3-95886095C000}" showGridLines="0" showRowCol="0">
      <pageMargins left="0.7" right="0.7" top="0.75" bottom="0.75" header="0.3" footer="0.3"/>
      <pageSetup paperSize="9" orientation="portrait" r:id="rId1"/>
    </customSheetView>
  </customSheetViews>
  <mergeCells count="3">
    <mergeCell ref="B29:G29"/>
    <mergeCell ref="I29:O29"/>
    <mergeCell ref="B2:M2"/>
  </mergeCell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0"/>
  <sheetViews>
    <sheetView workbookViewId="0">
      <pane ySplit="4" topLeftCell="A5" activePane="bottomLeft" state="frozen"/>
      <selection pane="bottomLeft"/>
    </sheetView>
  </sheetViews>
  <sheetFormatPr defaultRowHeight="11.25" x14ac:dyDescent="0.2"/>
  <cols>
    <col min="1" max="1" width="42.5" customWidth="1"/>
    <col min="2" max="2" width="21.5" customWidth="1"/>
    <col min="3" max="3" width="33.6640625" bestFit="1" customWidth="1"/>
    <col min="4" max="4" width="12" customWidth="1"/>
    <col min="5" max="5" width="38.5" bestFit="1" customWidth="1"/>
    <col min="6" max="6" width="8.1640625" customWidth="1"/>
    <col min="7" max="7" width="6" customWidth="1"/>
  </cols>
  <sheetData>
    <row r="1" spans="1:6" ht="12.75" x14ac:dyDescent="0.2">
      <c r="A1" s="68" t="s">
        <v>457</v>
      </c>
    </row>
    <row r="3" spans="1:6" x14ac:dyDescent="0.2">
      <c r="A3" s="120" t="s">
        <v>651</v>
      </c>
    </row>
    <row r="4" spans="1:6" ht="41.25" customHeight="1" x14ac:dyDescent="0.2">
      <c r="A4" s="137" t="s">
        <v>617</v>
      </c>
      <c r="B4" s="137" t="s">
        <v>615</v>
      </c>
      <c r="C4" s="137" t="s">
        <v>535</v>
      </c>
      <c r="D4" s="137" t="s">
        <v>534</v>
      </c>
      <c r="E4" s="137" t="s">
        <v>0</v>
      </c>
      <c r="F4" s="137" t="s">
        <v>1</v>
      </c>
    </row>
    <row r="5" spans="1:6" x14ac:dyDescent="0.2">
      <c r="A5" t="s">
        <v>472</v>
      </c>
      <c r="B5" t="s">
        <v>473</v>
      </c>
      <c r="C5" s="53" t="s">
        <v>499</v>
      </c>
      <c r="D5" s="54" t="s">
        <v>25</v>
      </c>
      <c r="E5" s="53" t="s">
        <v>26</v>
      </c>
      <c r="F5" s="55" t="s">
        <v>27</v>
      </c>
    </row>
    <row r="6" spans="1:6" x14ac:dyDescent="0.2">
      <c r="A6" t="s">
        <v>470</v>
      </c>
      <c r="B6" t="s">
        <v>471</v>
      </c>
      <c r="C6" s="53" t="s">
        <v>502</v>
      </c>
      <c r="D6" s="54" t="s">
        <v>36</v>
      </c>
      <c r="E6" s="53" t="s">
        <v>37</v>
      </c>
      <c r="F6" s="55" t="s">
        <v>38</v>
      </c>
    </row>
    <row r="7" spans="1:6" x14ac:dyDescent="0.2">
      <c r="A7" t="s">
        <v>572</v>
      </c>
      <c r="B7" t="s">
        <v>571</v>
      </c>
      <c r="C7" s="53" t="s">
        <v>504</v>
      </c>
      <c r="D7" s="54" t="s">
        <v>44</v>
      </c>
      <c r="E7" s="53" t="s">
        <v>47</v>
      </c>
      <c r="F7" s="55" t="s">
        <v>48</v>
      </c>
    </row>
    <row r="8" spans="1:6" x14ac:dyDescent="0.2">
      <c r="A8" t="s">
        <v>464</v>
      </c>
      <c r="B8" t="s">
        <v>465</v>
      </c>
      <c r="C8" s="53" t="s">
        <v>494</v>
      </c>
      <c r="D8" s="54" t="s">
        <v>6</v>
      </c>
      <c r="E8" s="53" t="s">
        <v>54</v>
      </c>
      <c r="F8" s="55" t="s">
        <v>55</v>
      </c>
    </row>
    <row r="9" spans="1:6" x14ac:dyDescent="0.2">
      <c r="A9" t="s">
        <v>464</v>
      </c>
      <c r="B9" t="s">
        <v>465</v>
      </c>
      <c r="C9" s="53" t="s">
        <v>494</v>
      </c>
      <c r="D9" s="54" t="s">
        <v>6</v>
      </c>
      <c r="E9" s="53" t="s">
        <v>71</v>
      </c>
      <c r="F9" s="55" t="s">
        <v>72</v>
      </c>
    </row>
    <row r="10" spans="1:6" x14ac:dyDescent="0.2">
      <c r="A10" t="s">
        <v>482</v>
      </c>
      <c r="B10" t="s">
        <v>483</v>
      </c>
      <c r="C10" s="53" t="s">
        <v>512</v>
      </c>
      <c r="D10" s="54" t="s">
        <v>106</v>
      </c>
      <c r="E10" s="53" t="s">
        <v>107</v>
      </c>
      <c r="F10" s="55" t="s">
        <v>108</v>
      </c>
    </row>
    <row r="11" spans="1:6" x14ac:dyDescent="0.2">
      <c r="A11" t="s">
        <v>482</v>
      </c>
      <c r="B11" t="s">
        <v>483</v>
      </c>
      <c r="C11" s="53" t="s">
        <v>513</v>
      </c>
      <c r="D11" s="54" t="s">
        <v>109</v>
      </c>
      <c r="E11" s="53" t="s">
        <v>110</v>
      </c>
      <c r="F11" s="55" t="s">
        <v>111</v>
      </c>
    </row>
    <row r="12" spans="1:6" x14ac:dyDescent="0.2">
      <c r="A12" t="s">
        <v>572</v>
      </c>
      <c r="B12" t="s">
        <v>571</v>
      </c>
      <c r="C12" s="53" t="s">
        <v>504</v>
      </c>
      <c r="D12" s="54" t="s">
        <v>44</v>
      </c>
      <c r="E12" s="53" t="s">
        <v>159</v>
      </c>
      <c r="F12" s="55" t="s">
        <v>160</v>
      </c>
    </row>
    <row r="13" spans="1:6" x14ac:dyDescent="0.2">
      <c r="A13" t="s">
        <v>480</v>
      </c>
      <c r="B13" t="s">
        <v>481</v>
      </c>
      <c r="C13" s="53" t="s">
        <v>518</v>
      </c>
      <c r="D13" s="54" t="s">
        <v>146</v>
      </c>
      <c r="E13" s="53" t="s">
        <v>172</v>
      </c>
      <c r="F13" s="55" t="s">
        <v>173</v>
      </c>
    </row>
    <row r="14" spans="1:6" x14ac:dyDescent="0.2">
      <c r="A14" t="s">
        <v>485</v>
      </c>
      <c r="B14" t="s">
        <v>486</v>
      </c>
      <c r="C14" s="53" t="s">
        <v>519</v>
      </c>
      <c r="D14" s="54" t="s">
        <v>165</v>
      </c>
      <c r="E14" s="53" t="s">
        <v>213</v>
      </c>
      <c r="F14" s="55" t="s">
        <v>214</v>
      </c>
    </row>
    <row r="15" spans="1:6" x14ac:dyDescent="0.2">
      <c r="A15" s="8" t="s">
        <v>482</v>
      </c>
      <c r="B15" s="8" t="s">
        <v>483</v>
      </c>
      <c r="C15" s="53" t="s">
        <v>512</v>
      </c>
      <c r="D15" s="54" t="s">
        <v>106</v>
      </c>
      <c r="E15" s="8" t="s">
        <v>253</v>
      </c>
      <c r="F15" s="67" t="s">
        <v>254</v>
      </c>
    </row>
    <row r="16" spans="1:6" x14ac:dyDescent="0.2">
      <c r="A16" t="s">
        <v>472</v>
      </c>
      <c r="B16" t="s">
        <v>473</v>
      </c>
      <c r="C16" s="53" t="s">
        <v>499</v>
      </c>
      <c r="D16" s="54" t="s">
        <v>25</v>
      </c>
      <c r="E16" s="53" t="s">
        <v>263</v>
      </c>
      <c r="F16" s="55" t="s">
        <v>264</v>
      </c>
    </row>
    <row r="17" spans="1:6" x14ac:dyDescent="0.2">
      <c r="A17" t="s">
        <v>482</v>
      </c>
      <c r="B17" t="s">
        <v>483</v>
      </c>
      <c r="C17" s="53" t="s">
        <v>512</v>
      </c>
      <c r="D17" s="54" t="s">
        <v>106</v>
      </c>
      <c r="E17" s="53" t="s">
        <v>283</v>
      </c>
      <c r="F17" s="55" t="s">
        <v>284</v>
      </c>
    </row>
    <row r="18" spans="1:6" x14ac:dyDescent="0.2">
      <c r="A18" t="s">
        <v>570</v>
      </c>
      <c r="B18" t="s">
        <v>569</v>
      </c>
      <c r="C18" s="53" t="s">
        <v>505</v>
      </c>
      <c r="D18" s="54" t="s">
        <v>49</v>
      </c>
      <c r="E18" s="53" t="s">
        <v>299</v>
      </c>
      <c r="F18" s="55" t="s">
        <v>300</v>
      </c>
    </row>
    <row r="19" spans="1:6" x14ac:dyDescent="0.2">
      <c r="A19" t="s">
        <v>464</v>
      </c>
      <c r="B19" t="s">
        <v>465</v>
      </c>
      <c r="C19" s="53" t="s">
        <v>498</v>
      </c>
      <c r="D19" s="54" t="s">
        <v>22</v>
      </c>
      <c r="E19" s="53" t="s">
        <v>311</v>
      </c>
      <c r="F19" s="55" t="s">
        <v>312</v>
      </c>
    </row>
    <row r="20" spans="1:6" x14ac:dyDescent="0.2">
      <c r="A20" t="s">
        <v>468</v>
      </c>
      <c r="B20" t="s">
        <v>469</v>
      </c>
      <c r="C20" s="53" t="s">
        <v>496</v>
      </c>
      <c r="D20" s="54" t="s">
        <v>14</v>
      </c>
      <c r="E20" s="53" t="s">
        <v>327</v>
      </c>
      <c r="F20" s="55" t="s">
        <v>328</v>
      </c>
    </row>
    <row r="21" spans="1:6" x14ac:dyDescent="0.2">
      <c r="A21" t="s">
        <v>474</v>
      </c>
      <c r="B21" t="s">
        <v>475</v>
      </c>
      <c r="C21" s="53" t="s">
        <v>515</v>
      </c>
      <c r="D21" s="54" t="s">
        <v>129</v>
      </c>
      <c r="E21" s="53" t="s">
        <v>343</v>
      </c>
      <c r="F21" s="55" t="s">
        <v>344</v>
      </c>
    </row>
    <row r="22" spans="1:6" x14ac:dyDescent="0.2">
      <c r="A22" t="s">
        <v>485</v>
      </c>
      <c r="B22" t="s">
        <v>486</v>
      </c>
      <c r="C22" s="53" t="s">
        <v>519</v>
      </c>
      <c r="D22" s="54" t="s">
        <v>165</v>
      </c>
      <c r="E22" s="53" t="s">
        <v>351</v>
      </c>
      <c r="F22" s="55" t="s">
        <v>352</v>
      </c>
    </row>
    <row r="23" spans="1:6" x14ac:dyDescent="0.2">
      <c r="A23" t="s">
        <v>482</v>
      </c>
      <c r="B23" t="s">
        <v>483</v>
      </c>
      <c r="C23" s="53" t="s">
        <v>512</v>
      </c>
      <c r="D23" s="54" t="s">
        <v>106</v>
      </c>
      <c r="E23" s="53" t="s">
        <v>355</v>
      </c>
      <c r="F23" s="55" t="s">
        <v>356</v>
      </c>
    </row>
    <row r="24" spans="1:6" x14ac:dyDescent="0.2">
      <c r="A24" t="s">
        <v>485</v>
      </c>
      <c r="B24" t="s">
        <v>486</v>
      </c>
      <c r="C24" s="53" t="s">
        <v>519</v>
      </c>
      <c r="D24" s="54" t="s">
        <v>165</v>
      </c>
      <c r="E24" s="53" t="s">
        <v>373</v>
      </c>
      <c r="F24" s="55" t="s">
        <v>374</v>
      </c>
    </row>
    <row r="25" spans="1:6" x14ac:dyDescent="0.2">
      <c r="A25" t="s">
        <v>570</v>
      </c>
      <c r="B25" t="s">
        <v>569</v>
      </c>
      <c r="C25" s="53" t="s">
        <v>505</v>
      </c>
      <c r="D25" s="54" t="s">
        <v>49</v>
      </c>
      <c r="E25" s="53" t="s">
        <v>377</v>
      </c>
      <c r="F25" s="55" t="s">
        <v>378</v>
      </c>
    </row>
    <row r="26" spans="1:6" x14ac:dyDescent="0.2">
      <c r="A26" t="s">
        <v>480</v>
      </c>
      <c r="B26" t="s">
        <v>481</v>
      </c>
      <c r="C26" s="53" t="s">
        <v>510</v>
      </c>
      <c r="D26" s="54" t="s">
        <v>78</v>
      </c>
      <c r="E26" s="53" t="s">
        <v>379</v>
      </c>
      <c r="F26" s="55" t="s">
        <v>380</v>
      </c>
    </row>
    <row r="27" spans="1:6" x14ac:dyDescent="0.2">
      <c r="A27" t="s">
        <v>482</v>
      </c>
      <c r="B27" t="s">
        <v>483</v>
      </c>
      <c r="C27" s="53" t="s">
        <v>512</v>
      </c>
      <c r="D27" s="54" t="s">
        <v>106</v>
      </c>
      <c r="E27" s="53" t="s">
        <v>381</v>
      </c>
      <c r="F27" s="55" t="s">
        <v>382</v>
      </c>
    </row>
    <row r="28" spans="1:6" x14ac:dyDescent="0.2">
      <c r="A28" t="s">
        <v>476</v>
      </c>
      <c r="B28" t="s">
        <v>477</v>
      </c>
      <c r="C28" s="53" t="s">
        <v>503</v>
      </c>
      <c r="D28" s="54" t="s">
        <v>39</v>
      </c>
      <c r="E28" s="53" t="s">
        <v>411</v>
      </c>
      <c r="F28" s="55" t="s">
        <v>412</v>
      </c>
    </row>
    <row r="29" spans="1:6" x14ac:dyDescent="0.2">
      <c r="A29" t="s">
        <v>472</v>
      </c>
      <c r="B29" t="s">
        <v>473</v>
      </c>
      <c r="C29" s="53" t="s">
        <v>499</v>
      </c>
      <c r="D29" s="54" t="s">
        <v>25</v>
      </c>
      <c r="E29" s="53" t="s">
        <v>423</v>
      </c>
      <c r="F29" s="55" t="s">
        <v>424</v>
      </c>
    </row>
    <row r="30" spans="1:6" x14ac:dyDescent="0.2">
      <c r="A30" t="s">
        <v>472</v>
      </c>
      <c r="B30" t="s">
        <v>473</v>
      </c>
      <c r="C30" s="53" t="s">
        <v>509</v>
      </c>
      <c r="D30" s="54" t="s">
        <v>73</v>
      </c>
      <c r="E30" s="53" t="s">
        <v>435</v>
      </c>
      <c r="F30" s="55" t="s">
        <v>436</v>
      </c>
    </row>
  </sheetData>
  <sortState ref="A5:F99">
    <sortCondition ref="E5:E99"/>
  </sortState>
  <customSheetViews>
    <customSheetView guid="{0B466410-FB7E-451A-AFD3-95886095C000}">
      <pane xSplit="1" ySplit="4" topLeftCell="B5" activePane="bottomRight" state="frozen"/>
      <selection pane="bottomRight" activeCell="H7" sqref="H7"/>
      <pageMargins left="0.7" right="0.7" top="0.75" bottom="0.75" header="0.3" footer="0.3"/>
      <pageSetup paperSize="9" orientation="portrait" r:id="rId1"/>
    </customSheetView>
  </customSheetViews>
  <conditionalFormatting sqref="E5:E30">
    <cfRule type="expression" dxfId="20" priority="1">
      <formula>$AF5="yes"</formula>
    </cfRule>
    <cfRule type="expression" dxfId="19" priority="2">
      <formula>AND($AF5="no",$AG5="up")</formula>
    </cfRule>
  </conditionalFormatting>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78"/>
  <sheetViews>
    <sheetView workbookViewId="0">
      <pane ySplit="4" topLeftCell="A5" activePane="bottomLeft" state="frozen"/>
      <selection pane="bottomLeft"/>
    </sheetView>
  </sheetViews>
  <sheetFormatPr defaultRowHeight="11.25" x14ac:dyDescent="0.2"/>
  <cols>
    <col min="1" max="1" width="48" customWidth="1"/>
    <col min="2" max="2" width="16.33203125" customWidth="1"/>
    <col min="3" max="3" width="34.33203125" bestFit="1" customWidth="1"/>
    <col min="4" max="4" width="12.6640625" customWidth="1"/>
    <col min="5" max="5" width="38.5" bestFit="1" customWidth="1"/>
    <col min="6" max="6" width="9.83203125" customWidth="1"/>
    <col min="7" max="7" width="4.1640625" customWidth="1"/>
  </cols>
  <sheetData>
    <row r="1" spans="1:9" ht="12.75" x14ac:dyDescent="0.2">
      <c r="A1" s="12" t="s">
        <v>456</v>
      </c>
    </row>
    <row r="3" spans="1:9" x14ac:dyDescent="0.2">
      <c r="A3" s="120" t="s">
        <v>650</v>
      </c>
    </row>
    <row r="4" spans="1:9" ht="33.75" x14ac:dyDescent="0.2">
      <c r="A4" s="121" t="s">
        <v>614</v>
      </c>
      <c r="B4" s="121" t="s">
        <v>615</v>
      </c>
      <c r="C4" s="121" t="s">
        <v>535</v>
      </c>
      <c r="D4" s="121" t="s">
        <v>534</v>
      </c>
      <c r="E4" s="121" t="s">
        <v>0</v>
      </c>
      <c r="F4" s="121" t="s">
        <v>1</v>
      </c>
    </row>
    <row r="5" spans="1:9" x14ac:dyDescent="0.2">
      <c r="A5" s="23" t="s">
        <v>464</v>
      </c>
      <c r="B5" s="23" t="s">
        <v>465</v>
      </c>
      <c r="C5" s="2" t="s">
        <v>652</v>
      </c>
      <c r="D5" s="2" t="s">
        <v>6</v>
      </c>
      <c r="E5" s="2" t="s">
        <v>7</v>
      </c>
      <c r="F5" s="199" t="s">
        <v>8</v>
      </c>
      <c r="I5" s="2"/>
    </row>
    <row r="6" spans="1:9" x14ac:dyDescent="0.2">
      <c r="A6" s="23" t="s">
        <v>466</v>
      </c>
      <c r="B6" s="23" t="s">
        <v>467</v>
      </c>
      <c r="C6" s="2" t="s">
        <v>653</v>
      </c>
      <c r="D6" s="2" t="s">
        <v>11</v>
      </c>
      <c r="E6" s="2" t="s">
        <v>12</v>
      </c>
      <c r="F6" s="24" t="s">
        <v>13</v>
      </c>
      <c r="I6" s="2"/>
    </row>
    <row r="7" spans="1:9" x14ac:dyDescent="0.2">
      <c r="A7" s="23" t="s">
        <v>468</v>
      </c>
      <c r="B7" s="23" t="s">
        <v>469</v>
      </c>
      <c r="C7" s="2" t="s">
        <v>654</v>
      </c>
      <c r="D7" s="2" t="s">
        <v>14</v>
      </c>
      <c r="E7" s="2" t="s">
        <v>15</v>
      </c>
      <c r="F7" s="24" t="s">
        <v>16</v>
      </c>
      <c r="I7" s="2"/>
    </row>
    <row r="8" spans="1:9" x14ac:dyDescent="0.2">
      <c r="A8" s="23" t="s">
        <v>470</v>
      </c>
      <c r="B8" s="23" t="s">
        <v>471</v>
      </c>
      <c r="C8" s="2" t="s">
        <v>655</v>
      </c>
      <c r="D8" s="2" t="s">
        <v>17</v>
      </c>
      <c r="E8" s="2" t="s">
        <v>20</v>
      </c>
      <c r="F8" s="24" t="s">
        <v>21</v>
      </c>
      <c r="I8" s="2"/>
    </row>
    <row r="9" spans="1:9" x14ac:dyDescent="0.2">
      <c r="A9" s="23" t="s">
        <v>464</v>
      </c>
      <c r="B9" s="23" t="s">
        <v>465</v>
      </c>
      <c r="C9" s="2" t="s">
        <v>656</v>
      </c>
      <c r="D9" s="2" t="s">
        <v>22</v>
      </c>
      <c r="E9" s="2" t="s">
        <v>23</v>
      </c>
      <c r="F9" s="24" t="s">
        <v>24</v>
      </c>
      <c r="I9" s="2"/>
    </row>
    <row r="10" spans="1:9" x14ac:dyDescent="0.2">
      <c r="A10" s="23" t="s">
        <v>472</v>
      </c>
      <c r="B10" s="23" t="s">
        <v>473</v>
      </c>
      <c r="C10" s="2" t="s">
        <v>657</v>
      </c>
      <c r="D10" s="2" t="s">
        <v>25</v>
      </c>
      <c r="E10" s="2" t="s">
        <v>26</v>
      </c>
      <c r="F10" s="27" t="s">
        <v>27</v>
      </c>
      <c r="I10" s="2"/>
    </row>
    <row r="11" spans="1:9" x14ac:dyDescent="0.2">
      <c r="A11" s="23" t="s">
        <v>464</v>
      </c>
      <c r="B11" s="23" t="s">
        <v>465</v>
      </c>
      <c r="C11" s="2" t="s">
        <v>656</v>
      </c>
      <c r="D11" s="2" t="s">
        <v>22</v>
      </c>
      <c r="E11" s="2" t="s">
        <v>28</v>
      </c>
      <c r="F11" s="24" t="s">
        <v>29</v>
      </c>
      <c r="I11" s="2"/>
    </row>
    <row r="12" spans="1:9" x14ac:dyDescent="0.2">
      <c r="A12" s="23" t="s">
        <v>468</v>
      </c>
      <c r="B12" s="23" t="s">
        <v>469</v>
      </c>
      <c r="C12" s="2" t="s">
        <v>658</v>
      </c>
      <c r="D12" s="2" t="s">
        <v>30</v>
      </c>
      <c r="E12" s="2" t="s">
        <v>31</v>
      </c>
      <c r="F12" s="27" t="s">
        <v>32</v>
      </c>
      <c r="I12" s="2"/>
    </row>
    <row r="13" spans="1:9" x14ac:dyDescent="0.2">
      <c r="A13" s="23" t="s">
        <v>474</v>
      </c>
      <c r="B13" s="23" t="s">
        <v>475</v>
      </c>
      <c r="C13" s="2" t="s">
        <v>659</v>
      </c>
      <c r="D13" s="2" t="s">
        <v>33</v>
      </c>
      <c r="E13" s="2" t="s">
        <v>34</v>
      </c>
      <c r="F13" s="24" t="s">
        <v>35</v>
      </c>
      <c r="I13" s="2"/>
    </row>
    <row r="14" spans="1:9" x14ac:dyDescent="0.2">
      <c r="A14" s="23" t="s">
        <v>470</v>
      </c>
      <c r="B14" s="23" t="s">
        <v>471</v>
      </c>
      <c r="C14" s="2" t="s">
        <v>660</v>
      </c>
      <c r="D14" s="2" t="s">
        <v>36</v>
      </c>
      <c r="E14" s="2" t="s">
        <v>37</v>
      </c>
      <c r="F14" s="24" t="s">
        <v>38</v>
      </c>
      <c r="I14" s="2"/>
    </row>
    <row r="15" spans="1:9" x14ac:dyDescent="0.2">
      <c r="A15" s="23" t="s">
        <v>476</v>
      </c>
      <c r="B15" s="23" t="s">
        <v>477</v>
      </c>
      <c r="C15" s="2" t="s">
        <v>661</v>
      </c>
      <c r="D15" s="2" t="s">
        <v>39</v>
      </c>
      <c r="E15" s="2" t="s">
        <v>40</v>
      </c>
      <c r="F15" s="24" t="s">
        <v>41</v>
      </c>
      <c r="I15" s="2"/>
    </row>
    <row r="16" spans="1:9" x14ac:dyDescent="0.2">
      <c r="A16" s="23" t="s">
        <v>476</v>
      </c>
      <c r="B16" s="23" t="s">
        <v>477</v>
      </c>
      <c r="C16" s="2" t="s">
        <v>661</v>
      </c>
      <c r="D16" s="2" t="s">
        <v>39</v>
      </c>
      <c r="E16" s="2" t="s">
        <v>42</v>
      </c>
      <c r="F16" s="24" t="s">
        <v>43</v>
      </c>
      <c r="I16" s="2"/>
    </row>
    <row r="17" spans="1:9" x14ac:dyDescent="0.2">
      <c r="A17" s="23" t="s">
        <v>572</v>
      </c>
      <c r="B17" s="23" t="s">
        <v>571</v>
      </c>
      <c r="C17" s="2" t="s">
        <v>662</v>
      </c>
      <c r="D17" s="2" t="s">
        <v>44</v>
      </c>
      <c r="E17" s="2" t="s">
        <v>45</v>
      </c>
      <c r="F17" s="24" t="s">
        <v>46</v>
      </c>
      <c r="I17" s="2"/>
    </row>
    <row r="18" spans="1:9" x14ac:dyDescent="0.2">
      <c r="A18" s="23" t="s">
        <v>572</v>
      </c>
      <c r="B18" s="23" t="s">
        <v>571</v>
      </c>
      <c r="C18" s="2" t="s">
        <v>662</v>
      </c>
      <c r="D18" s="2" t="s">
        <v>44</v>
      </c>
      <c r="E18" s="2" t="s">
        <v>47</v>
      </c>
      <c r="F18" s="24" t="s">
        <v>48</v>
      </c>
      <c r="I18" s="2"/>
    </row>
    <row r="19" spans="1:9" x14ac:dyDescent="0.2">
      <c r="A19" s="23" t="s">
        <v>570</v>
      </c>
      <c r="B19" s="23" t="s">
        <v>569</v>
      </c>
      <c r="C19" s="2" t="s">
        <v>663</v>
      </c>
      <c r="D19" s="2" t="s">
        <v>49</v>
      </c>
      <c r="E19" s="2" t="s">
        <v>50</v>
      </c>
      <c r="F19" s="24" t="s">
        <v>51</v>
      </c>
      <c r="I19" s="2"/>
    </row>
    <row r="20" spans="1:9" x14ac:dyDescent="0.2">
      <c r="A20" s="23" t="s">
        <v>468</v>
      </c>
      <c r="B20" s="23" t="s">
        <v>469</v>
      </c>
      <c r="C20" s="2" t="s">
        <v>654</v>
      </c>
      <c r="D20" s="2" t="s">
        <v>14</v>
      </c>
      <c r="E20" s="2" t="s">
        <v>52</v>
      </c>
      <c r="F20" s="24" t="s">
        <v>53</v>
      </c>
      <c r="I20" s="2"/>
    </row>
    <row r="21" spans="1:9" x14ac:dyDescent="0.2">
      <c r="A21" s="23" t="s">
        <v>464</v>
      </c>
      <c r="B21" s="23" t="s">
        <v>465</v>
      </c>
      <c r="C21" s="2" t="s">
        <v>652</v>
      </c>
      <c r="D21" s="2" t="s">
        <v>6</v>
      </c>
      <c r="E21" s="2" t="s">
        <v>54</v>
      </c>
      <c r="F21" s="24" t="s">
        <v>55</v>
      </c>
      <c r="I21" s="2"/>
    </row>
    <row r="22" spans="1:9" x14ac:dyDescent="0.2">
      <c r="A22" s="23" t="s">
        <v>464</v>
      </c>
      <c r="B22" s="23" t="s">
        <v>465</v>
      </c>
      <c r="C22" s="2" t="s">
        <v>652</v>
      </c>
      <c r="D22" s="2" t="s">
        <v>6</v>
      </c>
      <c r="E22" s="2" t="s">
        <v>56</v>
      </c>
      <c r="F22" s="24" t="s">
        <v>57</v>
      </c>
      <c r="I22" s="2"/>
    </row>
    <row r="23" spans="1:9" x14ac:dyDescent="0.2">
      <c r="A23" s="23" t="s">
        <v>466</v>
      </c>
      <c r="B23" s="23" t="s">
        <v>467</v>
      </c>
      <c r="C23" s="2" t="s">
        <v>664</v>
      </c>
      <c r="D23" s="2" t="s">
        <v>61</v>
      </c>
      <c r="E23" s="2" t="s">
        <v>62</v>
      </c>
      <c r="F23" s="24" t="s">
        <v>63</v>
      </c>
      <c r="I23" s="2"/>
    </row>
    <row r="24" spans="1:9" x14ac:dyDescent="0.2">
      <c r="A24" s="23" t="s">
        <v>478</v>
      </c>
      <c r="B24" s="23" t="s">
        <v>479</v>
      </c>
      <c r="C24" s="2" t="s">
        <v>665</v>
      </c>
      <c r="D24" s="2" t="s">
        <v>64</v>
      </c>
      <c r="E24" s="2" t="s">
        <v>65</v>
      </c>
      <c r="F24" s="24" t="s">
        <v>66</v>
      </c>
      <c r="I24" s="2"/>
    </row>
    <row r="25" spans="1:9" x14ac:dyDescent="0.2">
      <c r="A25" s="23" t="s">
        <v>470</v>
      </c>
      <c r="B25" s="23" t="s">
        <v>471</v>
      </c>
      <c r="C25" s="2" t="s">
        <v>660</v>
      </c>
      <c r="D25" s="2" t="s">
        <v>36</v>
      </c>
      <c r="E25" s="2" t="s">
        <v>67</v>
      </c>
      <c r="F25" s="24" t="s">
        <v>68</v>
      </c>
      <c r="I25" s="2"/>
    </row>
    <row r="26" spans="1:9" x14ac:dyDescent="0.2">
      <c r="A26" s="23" t="s">
        <v>570</v>
      </c>
      <c r="B26" s="23" t="s">
        <v>569</v>
      </c>
      <c r="C26" s="2" t="s">
        <v>663</v>
      </c>
      <c r="D26" s="2" t="s">
        <v>49</v>
      </c>
      <c r="E26" s="2" t="s">
        <v>69</v>
      </c>
      <c r="F26" s="24" t="s">
        <v>70</v>
      </c>
      <c r="I26" s="2"/>
    </row>
    <row r="27" spans="1:9" x14ac:dyDescent="0.2">
      <c r="A27" s="23" t="s">
        <v>464</v>
      </c>
      <c r="B27" s="23" t="s">
        <v>465</v>
      </c>
      <c r="C27" s="2" t="s">
        <v>652</v>
      </c>
      <c r="D27" s="2" t="s">
        <v>6</v>
      </c>
      <c r="E27" s="2" t="s">
        <v>71</v>
      </c>
      <c r="F27" s="24" t="s">
        <v>72</v>
      </c>
      <c r="I27" s="2"/>
    </row>
    <row r="28" spans="1:9" x14ac:dyDescent="0.2">
      <c r="A28" s="23" t="s">
        <v>470</v>
      </c>
      <c r="B28" s="23" t="s">
        <v>471</v>
      </c>
      <c r="C28" s="7" t="s">
        <v>655</v>
      </c>
      <c r="D28" s="7" t="s">
        <v>17</v>
      </c>
      <c r="E28" s="7" t="s">
        <v>76</v>
      </c>
      <c r="F28" s="26" t="s">
        <v>77</v>
      </c>
      <c r="I28" s="2"/>
    </row>
    <row r="29" spans="1:9" x14ac:dyDescent="0.2">
      <c r="A29" s="23" t="s">
        <v>480</v>
      </c>
      <c r="B29" s="23" t="s">
        <v>481</v>
      </c>
      <c r="C29" s="2" t="s">
        <v>666</v>
      </c>
      <c r="D29" s="2" t="s">
        <v>78</v>
      </c>
      <c r="E29" s="2" t="s">
        <v>79</v>
      </c>
      <c r="F29" s="24" t="s">
        <v>80</v>
      </c>
      <c r="I29" s="2"/>
    </row>
    <row r="30" spans="1:9" x14ac:dyDescent="0.2">
      <c r="A30" s="23" t="s">
        <v>466</v>
      </c>
      <c r="B30" s="23" t="s">
        <v>467</v>
      </c>
      <c r="C30" s="2" t="s">
        <v>653</v>
      </c>
      <c r="D30" s="2" t="s">
        <v>11</v>
      </c>
      <c r="E30" s="2" t="s">
        <v>81</v>
      </c>
      <c r="F30" s="27" t="s">
        <v>82</v>
      </c>
      <c r="I30" s="2"/>
    </row>
    <row r="31" spans="1:9" x14ac:dyDescent="0.2">
      <c r="A31" s="23" t="s">
        <v>570</v>
      </c>
      <c r="B31" s="23" t="s">
        <v>569</v>
      </c>
      <c r="C31" s="2" t="s">
        <v>663</v>
      </c>
      <c r="D31" s="2" t="s">
        <v>49</v>
      </c>
      <c r="E31" s="2" t="s">
        <v>87</v>
      </c>
      <c r="F31" s="24" t="s">
        <v>88</v>
      </c>
      <c r="I31" s="2"/>
    </row>
    <row r="32" spans="1:9" x14ac:dyDescent="0.2">
      <c r="A32" s="23" t="s">
        <v>468</v>
      </c>
      <c r="B32" s="23" t="s">
        <v>469</v>
      </c>
      <c r="C32" s="2" t="s">
        <v>654</v>
      </c>
      <c r="D32" s="2" t="s">
        <v>14</v>
      </c>
      <c r="E32" s="2" t="s">
        <v>89</v>
      </c>
      <c r="F32" s="24" t="s">
        <v>90</v>
      </c>
      <c r="I32" s="2"/>
    </row>
    <row r="33" spans="1:9" x14ac:dyDescent="0.2">
      <c r="A33" s="23" t="s">
        <v>470</v>
      </c>
      <c r="B33" s="23" t="s">
        <v>471</v>
      </c>
      <c r="C33" s="2" t="s">
        <v>655</v>
      </c>
      <c r="D33" s="2" t="s">
        <v>17</v>
      </c>
      <c r="E33" s="2" t="s">
        <v>93</v>
      </c>
      <c r="F33" s="24" t="s">
        <v>94</v>
      </c>
      <c r="I33" s="2"/>
    </row>
    <row r="34" spans="1:9" x14ac:dyDescent="0.2">
      <c r="A34" s="23" t="s">
        <v>474</v>
      </c>
      <c r="B34" s="23" t="s">
        <v>475</v>
      </c>
      <c r="C34" s="2" t="s">
        <v>659</v>
      </c>
      <c r="D34" s="2" t="s">
        <v>33</v>
      </c>
      <c r="E34" s="2" t="s">
        <v>97</v>
      </c>
      <c r="F34" s="24" t="s">
        <v>98</v>
      </c>
      <c r="I34" s="2"/>
    </row>
    <row r="35" spans="1:9" x14ac:dyDescent="0.2">
      <c r="A35" s="23" t="s">
        <v>476</v>
      </c>
      <c r="B35" s="23" t="s">
        <v>477</v>
      </c>
      <c r="C35" s="2" t="s">
        <v>667</v>
      </c>
      <c r="D35" s="2" t="s">
        <v>99</v>
      </c>
      <c r="E35" s="2" t="s">
        <v>100</v>
      </c>
      <c r="F35" s="24" t="s">
        <v>101</v>
      </c>
      <c r="I35" s="2"/>
    </row>
    <row r="36" spans="1:9" x14ac:dyDescent="0.2">
      <c r="A36" s="23" t="s">
        <v>470</v>
      </c>
      <c r="B36" s="23" t="s">
        <v>471</v>
      </c>
      <c r="C36" s="2" t="s">
        <v>660</v>
      </c>
      <c r="D36" s="2" t="s">
        <v>36</v>
      </c>
      <c r="E36" s="2" t="s">
        <v>104</v>
      </c>
      <c r="F36" s="24" t="s">
        <v>105</v>
      </c>
      <c r="I36" s="2"/>
    </row>
    <row r="37" spans="1:9" x14ac:dyDescent="0.2">
      <c r="A37" s="23" t="s">
        <v>482</v>
      </c>
      <c r="B37" s="23" t="s">
        <v>483</v>
      </c>
      <c r="C37" s="2" t="s">
        <v>668</v>
      </c>
      <c r="D37" s="2" t="s">
        <v>106</v>
      </c>
      <c r="E37" s="2" t="s">
        <v>107</v>
      </c>
      <c r="F37" s="24" t="s">
        <v>108</v>
      </c>
      <c r="I37" s="2"/>
    </row>
    <row r="38" spans="1:9" x14ac:dyDescent="0.2">
      <c r="A38" s="23" t="s">
        <v>482</v>
      </c>
      <c r="B38" s="23" t="s">
        <v>483</v>
      </c>
      <c r="C38" s="2" t="s">
        <v>669</v>
      </c>
      <c r="D38" s="2" t="s">
        <v>109</v>
      </c>
      <c r="E38" s="2" t="s">
        <v>110</v>
      </c>
      <c r="F38" s="24" t="s">
        <v>111</v>
      </c>
      <c r="I38" s="2"/>
    </row>
    <row r="39" spans="1:9" x14ac:dyDescent="0.2">
      <c r="A39" s="23" t="s">
        <v>464</v>
      </c>
      <c r="B39" s="23" t="s">
        <v>465</v>
      </c>
      <c r="C39" s="2" t="s">
        <v>656</v>
      </c>
      <c r="D39" s="2" t="s">
        <v>22</v>
      </c>
      <c r="E39" s="2" t="s">
        <v>114</v>
      </c>
      <c r="F39" s="24" t="s">
        <v>115</v>
      </c>
      <c r="I39" s="2"/>
    </row>
    <row r="40" spans="1:9" x14ac:dyDescent="0.2">
      <c r="A40" s="23" t="s">
        <v>484</v>
      </c>
      <c r="B40" s="23" t="s">
        <v>116</v>
      </c>
      <c r="C40" s="2" t="s">
        <v>670</v>
      </c>
      <c r="D40" s="2" t="s">
        <v>116</v>
      </c>
      <c r="E40" s="2" t="s">
        <v>117</v>
      </c>
      <c r="F40" s="24" t="s">
        <v>118</v>
      </c>
      <c r="I40" s="2"/>
    </row>
    <row r="41" spans="1:9" x14ac:dyDescent="0.2">
      <c r="A41" s="23" t="s">
        <v>476</v>
      </c>
      <c r="B41" s="23" t="s">
        <v>477</v>
      </c>
      <c r="C41" s="2" t="s">
        <v>661</v>
      </c>
      <c r="D41" s="2" t="s">
        <v>39</v>
      </c>
      <c r="E41" s="2" t="s">
        <v>119</v>
      </c>
      <c r="F41" s="24" t="s">
        <v>120</v>
      </c>
      <c r="I41" s="2"/>
    </row>
    <row r="42" spans="1:9" x14ac:dyDescent="0.2">
      <c r="A42" s="23" t="s">
        <v>482</v>
      </c>
      <c r="B42" s="23" t="s">
        <v>483</v>
      </c>
      <c r="C42" s="2" t="s">
        <v>669</v>
      </c>
      <c r="D42" s="2" t="s">
        <v>109</v>
      </c>
      <c r="E42" s="2" t="s">
        <v>121</v>
      </c>
      <c r="F42" s="24" t="s">
        <v>122</v>
      </c>
      <c r="I42" s="2"/>
    </row>
    <row r="43" spans="1:9" x14ac:dyDescent="0.2">
      <c r="A43" s="23" t="s">
        <v>470</v>
      </c>
      <c r="B43" s="23" t="s">
        <v>471</v>
      </c>
      <c r="C43" s="2" t="s">
        <v>671</v>
      </c>
      <c r="D43" s="2" t="s">
        <v>58</v>
      </c>
      <c r="E43" s="2" t="s">
        <v>123</v>
      </c>
      <c r="F43" s="24" t="s">
        <v>124</v>
      </c>
      <c r="I43" s="2"/>
    </row>
    <row r="44" spans="1:9" x14ac:dyDescent="0.2">
      <c r="A44" s="23" t="s">
        <v>474</v>
      </c>
      <c r="B44" s="23" t="s">
        <v>475</v>
      </c>
      <c r="C44" s="2" t="s">
        <v>659</v>
      </c>
      <c r="D44" s="2" t="s">
        <v>33</v>
      </c>
      <c r="E44" s="2" t="s">
        <v>125</v>
      </c>
      <c r="F44" s="24" t="s">
        <v>126</v>
      </c>
      <c r="I44" s="2"/>
    </row>
    <row r="45" spans="1:9" x14ac:dyDescent="0.2">
      <c r="A45" s="23" t="s">
        <v>572</v>
      </c>
      <c r="B45" s="23" t="s">
        <v>571</v>
      </c>
      <c r="C45" s="2" t="s">
        <v>662</v>
      </c>
      <c r="D45" s="2" t="s">
        <v>44</v>
      </c>
      <c r="E45" s="2" t="s">
        <v>127</v>
      </c>
      <c r="F45" s="24" t="s">
        <v>128</v>
      </c>
      <c r="I45" s="2"/>
    </row>
    <row r="46" spans="1:9" x14ac:dyDescent="0.2">
      <c r="A46" s="23" t="s">
        <v>464</v>
      </c>
      <c r="B46" s="23" t="s">
        <v>465</v>
      </c>
      <c r="C46" s="2" t="s">
        <v>672</v>
      </c>
      <c r="D46" s="2" t="s">
        <v>132</v>
      </c>
      <c r="E46" s="2" t="s">
        <v>133</v>
      </c>
      <c r="F46" s="24" t="s">
        <v>134</v>
      </c>
      <c r="I46" s="2"/>
    </row>
    <row r="47" spans="1:9" x14ac:dyDescent="0.2">
      <c r="A47" s="23" t="s">
        <v>480</v>
      </c>
      <c r="B47" s="23" t="s">
        <v>481</v>
      </c>
      <c r="C47" s="2" t="s">
        <v>666</v>
      </c>
      <c r="D47" s="2" t="s">
        <v>78</v>
      </c>
      <c r="E47" s="2" t="s">
        <v>135</v>
      </c>
      <c r="F47" s="24" t="s">
        <v>136</v>
      </c>
      <c r="I47" s="2"/>
    </row>
    <row r="48" spans="1:9" x14ac:dyDescent="0.2">
      <c r="A48" s="23" t="s">
        <v>466</v>
      </c>
      <c r="B48" s="23" t="s">
        <v>467</v>
      </c>
      <c r="C48" s="2" t="s">
        <v>664</v>
      </c>
      <c r="D48" s="2" t="s">
        <v>61</v>
      </c>
      <c r="E48" s="2" t="s">
        <v>139</v>
      </c>
      <c r="F48" s="24" t="s">
        <v>140</v>
      </c>
      <c r="I48" s="2"/>
    </row>
    <row r="49" spans="1:9" x14ac:dyDescent="0.2">
      <c r="A49" s="23" t="s">
        <v>485</v>
      </c>
      <c r="B49" s="23" t="s">
        <v>486</v>
      </c>
      <c r="C49" s="2" t="s">
        <v>673</v>
      </c>
      <c r="D49" s="2" t="s">
        <v>141</v>
      </c>
      <c r="E49" s="2" t="s">
        <v>142</v>
      </c>
      <c r="F49" s="24" t="s">
        <v>143</v>
      </c>
      <c r="I49" s="2"/>
    </row>
    <row r="50" spans="1:9" x14ac:dyDescent="0.2">
      <c r="A50" s="23" t="s">
        <v>480</v>
      </c>
      <c r="B50" s="23" t="s">
        <v>481</v>
      </c>
      <c r="C50" s="2" t="s">
        <v>674</v>
      </c>
      <c r="D50" s="2" t="s">
        <v>146</v>
      </c>
      <c r="E50" s="2" t="s">
        <v>147</v>
      </c>
      <c r="F50" s="24" t="s">
        <v>148</v>
      </c>
      <c r="I50" s="2"/>
    </row>
    <row r="51" spans="1:9" x14ac:dyDescent="0.2">
      <c r="A51" s="23" t="s">
        <v>484</v>
      </c>
      <c r="B51" s="23" t="s">
        <v>116</v>
      </c>
      <c r="C51" s="2" t="s">
        <v>670</v>
      </c>
      <c r="D51" s="2" t="s">
        <v>116</v>
      </c>
      <c r="E51" s="2" t="s">
        <v>149</v>
      </c>
      <c r="F51" s="24" t="s">
        <v>150</v>
      </c>
      <c r="I51" s="2"/>
    </row>
    <row r="52" spans="1:9" x14ac:dyDescent="0.2">
      <c r="A52" s="23" t="s">
        <v>572</v>
      </c>
      <c r="B52" s="23" t="s">
        <v>571</v>
      </c>
      <c r="C52" s="2" t="s">
        <v>662</v>
      </c>
      <c r="D52" s="2" t="s">
        <v>44</v>
      </c>
      <c r="E52" s="2" t="s">
        <v>151</v>
      </c>
      <c r="F52" s="24" t="s">
        <v>152</v>
      </c>
      <c r="I52" s="2"/>
    </row>
    <row r="53" spans="1:9" x14ac:dyDescent="0.2">
      <c r="A53" s="23" t="s">
        <v>468</v>
      </c>
      <c r="B53" s="23" t="s">
        <v>469</v>
      </c>
      <c r="C53" s="2" t="s">
        <v>658</v>
      </c>
      <c r="D53" s="2" t="s">
        <v>30</v>
      </c>
      <c r="E53" s="2" t="s">
        <v>153</v>
      </c>
      <c r="F53" s="24" t="s">
        <v>154</v>
      </c>
      <c r="I53" s="2"/>
    </row>
    <row r="54" spans="1:9" x14ac:dyDescent="0.2">
      <c r="A54" s="23" t="s">
        <v>472</v>
      </c>
      <c r="B54" s="23" t="s">
        <v>473</v>
      </c>
      <c r="C54" s="2" t="s">
        <v>675</v>
      </c>
      <c r="D54" s="2" t="s">
        <v>73</v>
      </c>
      <c r="E54" s="2" t="s">
        <v>155</v>
      </c>
      <c r="F54" s="24" t="s">
        <v>156</v>
      </c>
      <c r="I54" s="2"/>
    </row>
    <row r="55" spans="1:9" x14ac:dyDescent="0.2">
      <c r="A55" s="23" t="s">
        <v>464</v>
      </c>
      <c r="B55" s="23" t="s">
        <v>465</v>
      </c>
      <c r="C55" s="2" t="s">
        <v>652</v>
      </c>
      <c r="D55" s="2" t="s">
        <v>6</v>
      </c>
      <c r="E55" s="2" t="s">
        <v>157</v>
      </c>
      <c r="F55" s="24" t="s">
        <v>158</v>
      </c>
      <c r="I55" s="2"/>
    </row>
    <row r="56" spans="1:9" x14ac:dyDescent="0.2">
      <c r="A56" s="23" t="s">
        <v>470</v>
      </c>
      <c r="B56" s="23" t="s">
        <v>471</v>
      </c>
      <c r="C56" s="2" t="s">
        <v>660</v>
      </c>
      <c r="D56" s="2" t="s">
        <v>36</v>
      </c>
      <c r="E56" s="2" t="s">
        <v>161</v>
      </c>
      <c r="F56" s="24" t="s">
        <v>162</v>
      </c>
      <c r="I56" s="2"/>
    </row>
    <row r="57" spans="1:9" x14ac:dyDescent="0.2">
      <c r="A57" s="23" t="s">
        <v>466</v>
      </c>
      <c r="B57" s="23" t="s">
        <v>467</v>
      </c>
      <c r="C57" s="2" t="s">
        <v>664</v>
      </c>
      <c r="D57" s="2" t="s">
        <v>61</v>
      </c>
      <c r="E57" s="2" t="s">
        <v>163</v>
      </c>
      <c r="F57" s="24" t="s">
        <v>164</v>
      </c>
      <c r="I57" s="2"/>
    </row>
    <row r="58" spans="1:9" x14ac:dyDescent="0.2">
      <c r="A58" s="23" t="s">
        <v>485</v>
      </c>
      <c r="B58" s="23" t="s">
        <v>486</v>
      </c>
      <c r="C58" s="2" t="s">
        <v>676</v>
      </c>
      <c r="D58" s="2" t="s">
        <v>165</v>
      </c>
      <c r="E58" s="2" t="s">
        <v>166</v>
      </c>
      <c r="F58" s="24" t="s">
        <v>167</v>
      </c>
      <c r="I58" s="2"/>
    </row>
    <row r="59" spans="1:9" x14ac:dyDescent="0.2">
      <c r="A59" s="23" t="s">
        <v>464</v>
      </c>
      <c r="B59" s="23" t="s">
        <v>465</v>
      </c>
      <c r="C59" s="2" t="s">
        <v>672</v>
      </c>
      <c r="D59" s="2" t="s">
        <v>132</v>
      </c>
      <c r="E59" s="2" t="s">
        <v>168</v>
      </c>
      <c r="F59" s="24" t="s">
        <v>169</v>
      </c>
      <c r="I59" s="2"/>
    </row>
    <row r="60" spans="1:9" x14ac:dyDescent="0.2">
      <c r="A60" s="23" t="s">
        <v>480</v>
      </c>
      <c r="B60" s="23" t="s">
        <v>481</v>
      </c>
      <c r="C60" s="2" t="s">
        <v>674</v>
      </c>
      <c r="D60" s="2" t="s">
        <v>146</v>
      </c>
      <c r="E60" s="2" t="s">
        <v>172</v>
      </c>
      <c r="F60" s="24" t="s">
        <v>173</v>
      </c>
      <c r="I60" s="2"/>
    </row>
    <row r="61" spans="1:9" x14ac:dyDescent="0.2">
      <c r="A61" s="23" t="s">
        <v>464</v>
      </c>
      <c r="B61" s="23" t="s">
        <v>465</v>
      </c>
      <c r="C61" s="2" t="s">
        <v>672</v>
      </c>
      <c r="D61" s="2" t="s">
        <v>132</v>
      </c>
      <c r="E61" s="2" t="s">
        <v>176</v>
      </c>
      <c r="F61" s="27" t="s">
        <v>177</v>
      </c>
      <c r="I61" s="2"/>
    </row>
    <row r="62" spans="1:9" x14ac:dyDescent="0.2">
      <c r="A62" s="23" t="s">
        <v>482</v>
      </c>
      <c r="B62" s="23" t="s">
        <v>483</v>
      </c>
      <c r="C62" s="2" t="s">
        <v>669</v>
      </c>
      <c r="D62" s="2" t="s">
        <v>109</v>
      </c>
      <c r="E62" s="2" t="s">
        <v>180</v>
      </c>
      <c r="F62" s="24" t="s">
        <v>181</v>
      </c>
      <c r="I62" s="2"/>
    </row>
    <row r="63" spans="1:9" x14ac:dyDescent="0.2">
      <c r="A63" s="23" t="s">
        <v>466</v>
      </c>
      <c r="B63" s="23" t="s">
        <v>467</v>
      </c>
      <c r="C63" s="2" t="s">
        <v>664</v>
      </c>
      <c r="D63" s="2" t="s">
        <v>61</v>
      </c>
      <c r="E63" s="2" t="s">
        <v>182</v>
      </c>
      <c r="F63" s="24" t="s">
        <v>183</v>
      </c>
      <c r="I63" s="2"/>
    </row>
    <row r="64" spans="1:9" x14ac:dyDescent="0.2">
      <c r="A64" s="23" t="s">
        <v>476</v>
      </c>
      <c r="B64" s="23" t="s">
        <v>477</v>
      </c>
      <c r="C64" s="2" t="s">
        <v>667</v>
      </c>
      <c r="D64" s="2" t="s">
        <v>99</v>
      </c>
      <c r="E64" s="2" t="s">
        <v>186</v>
      </c>
      <c r="F64" s="24" t="s">
        <v>187</v>
      </c>
      <c r="I64" s="2"/>
    </row>
    <row r="65" spans="1:9" x14ac:dyDescent="0.2">
      <c r="A65" s="23" t="s">
        <v>474</v>
      </c>
      <c r="B65" s="23" t="s">
        <v>475</v>
      </c>
      <c r="C65" s="2" t="s">
        <v>659</v>
      </c>
      <c r="D65" s="2" t="s">
        <v>33</v>
      </c>
      <c r="E65" s="2" t="s">
        <v>188</v>
      </c>
      <c r="F65" s="24" t="s">
        <v>189</v>
      </c>
      <c r="I65" s="2"/>
    </row>
    <row r="66" spans="1:9" x14ac:dyDescent="0.2">
      <c r="A66" s="23" t="s">
        <v>570</v>
      </c>
      <c r="B66" s="23" t="s">
        <v>569</v>
      </c>
      <c r="C66" s="2" t="s">
        <v>663</v>
      </c>
      <c r="D66" s="2" t="s">
        <v>49</v>
      </c>
      <c r="E66" s="2" t="s">
        <v>190</v>
      </c>
      <c r="F66" s="24" t="s">
        <v>191</v>
      </c>
      <c r="I66" s="2"/>
    </row>
    <row r="67" spans="1:9" x14ac:dyDescent="0.2">
      <c r="A67" s="23" t="s">
        <v>470</v>
      </c>
      <c r="B67" s="23" t="s">
        <v>471</v>
      </c>
      <c r="C67" s="2" t="s">
        <v>671</v>
      </c>
      <c r="D67" s="2" t="s">
        <v>58</v>
      </c>
      <c r="E67" s="2" t="s">
        <v>198</v>
      </c>
      <c r="F67" s="24" t="s">
        <v>199</v>
      </c>
      <c r="I67" s="2"/>
    </row>
    <row r="68" spans="1:9" x14ac:dyDescent="0.2">
      <c r="A68" s="23" t="s">
        <v>464</v>
      </c>
      <c r="B68" s="23" t="s">
        <v>465</v>
      </c>
      <c r="C68" s="2" t="s">
        <v>672</v>
      </c>
      <c r="D68" s="2" t="s">
        <v>132</v>
      </c>
      <c r="E68" s="2" t="s">
        <v>200</v>
      </c>
      <c r="F68" s="24" t="s">
        <v>201</v>
      </c>
      <c r="I68" s="2"/>
    </row>
    <row r="69" spans="1:9" x14ac:dyDescent="0.2">
      <c r="A69" s="23" t="s">
        <v>484</v>
      </c>
      <c r="B69" s="23" t="s">
        <v>116</v>
      </c>
      <c r="C69" s="2" t="s">
        <v>670</v>
      </c>
      <c r="D69" s="2" t="s">
        <v>116</v>
      </c>
      <c r="E69" s="2" t="s">
        <v>204</v>
      </c>
      <c r="F69" s="24" t="s">
        <v>205</v>
      </c>
      <c r="I69" s="2"/>
    </row>
    <row r="70" spans="1:9" x14ac:dyDescent="0.2">
      <c r="A70" s="23" t="s">
        <v>470</v>
      </c>
      <c r="B70" s="23" t="s">
        <v>471</v>
      </c>
      <c r="C70" s="2" t="s">
        <v>655</v>
      </c>
      <c r="D70" s="2" t="s">
        <v>17</v>
      </c>
      <c r="E70" s="2" t="s">
        <v>206</v>
      </c>
      <c r="F70" s="24" t="s">
        <v>207</v>
      </c>
      <c r="I70" s="2"/>
    </row>
    <row r="71" spans="1:9" x14ac:dyDescent="0.2">
      <c r="A71" s="23" t="s">
        <v>478</v>
      </c>
      <c r="B71" s="23" t="s">
        <v>479</v>
      </c>
      <c r="C71" s="2" t="s">
        <v>677</v>
      </c>
      <c r="D71" s="2" t="s">
        <v>208</v>
      </c>
      <c r="E71" s="2" t="s">
        <v>209</v>
      </c>
      <c r="F71" s="24" t="s">
        <v>210</v>
      </c>
      <c r="I71" s="2"/>
    </row>
    <row r="72" spans="1:9" x14ac:dyDescent="0.2">
      <c r="A72" s="23" t="s">
        <v>470</v>
      </c>
      <c r="B72" s="23" t="s">
        <v>471</v>
      </c>
      <c r="C72" s="2" t="s">
        <v>660</v>
      </c>
      <c r="D72" s="2" t="s">
        <v>36</v>
      </c>
      <c r="E72" s="2" t="s">
        <v>211</v>
      </c>
      <c r="F72" s="24" t="s">
        <v>212</v>
      </c>
      <c r="I72" s="2"/>
    </row>
    <row r="73" spans="1:9" x14ac:dyDescent="0.2">
      <c r="A73" s="23" t="s">
        <v>485</v>
      </c>
      <c r="B73" s="23" t="s">
        <v>486</v>
      </c>
      <c r="C73" s="2" t="s">
        <v>676</v>
      </c>
      <c r="D73" s="2" t="s">
        <v>165</v>
      </c>
      <c r="E73" s="2" t="s">
        <v>213</v>
      </c>
      <c r="F73" s="24" t="s">
        <v>214</v>
      </c>
      <c r="I73" s="2"/>
    </row>
    <row r="74" spans="1:9" x14ac:dyDescent="0.2">
      <c r="A74" s="23" t="s">
        <v>470</v>
      </c>
      <c r="B74" s="23" t="s">
        <v>471</v>
      </c>
      <c r="C74" s="2" t="s">
        <v>660</v>
      </c>
      <c r="D74" s="2" t="s">
        <v>36</v>
      </c>
      <c r="E74" s="2" t="s">
        <v>215</v>
      </c>
      <c r="F74" s="24" t="s">
        <v>216</v>
      </c>
      <c r="I74" s="2"/>
    </row>
    <row r="75" spans="1:9" x14ac:dyDescent="0.2">
      <c r="A75" s="23" t="s">
        <v>572</v>
      </c>
      <c r="B75" s="23" t="s">
        <v>571</v>
      </c>
      <c r="C75" s="2" t="s">
        <v>662</v>
      </c>
      <c r="D75" s="2" t="s">
        <v>44</v>
      </c>
      <c r="E75" s="2" t="s">
        <v>217</v>
      </c>
      <c r="F75" s="24" t="s">
        <v>218</v>
      </c>
      <c r="I75" s="2"/>
    </row>
    <row r="76" spans="1:9" x14ac:dyDescent="0.2">
      <c r="A76" s="23" t="s">
        <v>464</v>
      </c>
      <c r="B76" s="23" t="s">
        <v>465</v>
      </c>
      <c r="C76" s="2" t="s">
        <v>652</v>
      </c>
      <c r="D76" s="2" t="s">
        <v>6</v>
      </c>
      <c r="E76" s="2" t="s">
        <v>219</v>
      </c>
      <c r="F76" s="24" t="s">
        <v>220</v>
      </c>
      <c r="I76" s="2"/>
    </row>
    <row r="77" spans="1:9" x14ac:dyDescent="0.2">
      <c r="A77" s="23" t="s">
        <v>464</v>
      </c>
      <c r="B77" s="23" t="s">
        <v>465</v>
      </c>
      <c r="C77" s="2" t="s">
        <v>652</v>
      </c>
      <c r="D77" s="2" t="s">
        <v>6</v>
      </c>
      <c r="E77" s="2" t="s">
        <v>221</v>
      </c>
      <c r="F77" s="24" t="s">
        <v>222</v>
      </c>
      <c r="I77" s="2"/>
    </row>
    <row r="78" spans="1:9" x14ac:dyDescent="0.2">
      <c r="A78" s="23" t="s">
        <v>464</v>
      </c>
      <c r="B78" s="23" t="s">
        <v>465</v>
      </c>
      <c r="C78" s="2" t="s">
        <v>652</v>
      </c>
      <c r="D78" s="2" t="s">
        <v>6</v>
      </c>
      <c r="E78" s="2" t="s">
        <v>223</v>
      </c>
      <c r="F78" s="24" t="s">
        <v>224</v>
      </c>
      <c r="I78" s="2"/>
    </row>
    <row r="79" spans="1:9" x14ac:dyDescent="0.2">
      <c r="A79" s="23" t="s">
        <v>474</v>
      </c>
      <c r="B79" s="23" t="s">
        <v>475</v>
      </c>
      <c r="C79" s="2" t="s">
        <v>678</v>
      </c>
      <c r="D79" s="2" t="s">
        <v>129</v>
      </c>
      <c r="E79" s="2" t="s">
        <v>225</v>
      </c>
      <c r="F79" s="24" t="s">
        <v>226</v>
      </c>
      <c r="I79" s="2"/>
    </row>
    <row r="80" spans="1:9" x14ac:dyDescent="0.2">
      <c r="A80" s="23" t="s">
        <v>470</v>
      </c>
      <c r="B80" s="23" t="s">
        <v>471</v>
      </c>
      <c r="C80" s="2" t="s">
        <v>660</v>
      </c>
      <c r="D80" s="2" t="s">
        <v>36</v>
      </c>
      <c r="E80" s="2" t="s">
        <v>227</v>
      </c>
      <c r="F80" s="24" t="s">
        <v>228</v>
      </c>
      <c r="I80" s="2"/>
    </row>
    <row r="81" spans="1:9" x14ac:dyDescent="0.2">
      <c r="A81" s="23" t="s">
        <v>474</v>
      </c>
      <c r="B81" s="23" t="s">
        <v>475</v>
      </c>
      <c r="C81" s="2" t="s">
        <v>678</v>
      </c>
      <c r="D81" s="2" t="s">
        <v>129</v>
      </c>
      <c r="E81" s="2" t="s">
        <v>229</v>
      </c>
      <c r="F81" s="24" t="s">
        <v>230</v>
      </c>
      <c r="I81" s="2"/>
    </row>
    <row r="82" spans="1:9" x14ac:dyDescent="0.2">
      <c r="A82" s="23" t="s">
        <v>474</v>
      </c>
      <c r="B82" s="23" t="s">
        <v>475</v>
      </c>
      <c r="C82" s="2" t="s">
        <v>678</v>
      </c>
      <c r="D82" s="2" t="s">
        <v>129</v>
      </c>
      <c r="E82" s="2" t="s">
        <v>231</v>
      </c>
      <c r="F82" s="24" t="s">
        <v>232</v>
      </c>
      <c r="I82" s="2"/>
    </row>
    <row r="83" spans="1:9" x14ac:dyDescent="0.2">
      <c r="A83" s="23" t="s">
        <v>485</v>
      </c>
      <c r="B83" s="23" t="s">
        <v>486</v>
      </c>
      <c r="C83" s="2" t="s">
        <v>676</v>
      </c>
      <c r="D83" s="2" t="s">
        <v>165</v>
      </c>
      <c r="E83" s="2" t="s">
        <v>233</v>
      </c>
      <c r="F83" s="24" t="s">
        <v>234</v>
      </c>
      <c r="I83" s="2"/>
    </row>
    <row r="84" spans="1:9" x14ac:dyDescent="0.2">
      <c r="A84" s="23" t="s">
        <v>474</v>
      </c>
      <c r="B84" s="23" t="s">
        <v>475</v>
      </c>
      <c r="C84" s="2" t="s">
        <v>659</v>
      </c>
      <c r="D84" s="2" t="s">
        <v>33</v>
      </c>
      <c r="E84" s="2" t="s">
        <v>235</v>
      </c>
      <c r="F84" s="24" t="s">
        <v>236</v>
      </c>
      <c r="I84" s="2"/>
    </row>
    <row r="85" spans="1:9" x14ac:dyDescent="0.2">
      <c r="A85" s="23" t="s">
        <v>480</v>
      </c>
      <c r="B85" s="23" t="s">
        <v>481</v>
      </c>
      <c r="C85" s="2" t="s">
        <v>674</v>
      </c>
      <c r="D85" s="2" t="s">
        <v>146</v>
      </c>
      <c r="E85" s="2" t="s">
        <v>237</v>
      </c>
      <c r="F85" s="27" t="s">
        <v>238</v>
      </c>
      <c r="I85" s="2"/>
    </row>
    <row r="86" spans="1:9" x14ac:dyDescent="0.2">
      <c r="A86" s="23" t="s">
        <v>470</v>
      </c>
      <c r="B86" s="23" t="s">
        <v>471</v>
      </c>
      <c r="C86" s="2" t="s">
        <v>660</v>
      </c>
      <c r="D86" s="2" t="s">
        <v>36</v>
      </c>
      <c r="E86" s="2" t="s">
        <v>241</v>
      </c>
      <c r="F86" s="24" t="s">
        <v>242</v>
      </c>
      <c r="I86" s="2"/>
    </row>
    <row r="87" spans="1:9" x14ac:dyDescent="0.2">
      <c r="A87" s="23" t="s">
        <v>472</v>
      </c>
      <c r="B87" s="23" t="s">
        <v>473</v>
      </c>
      <c r="C87" s="2" t="s">
        <v>657</v>
      </c>
      <c r="D87" s="2" t="s">
        <v>25</v>
      </c>
      <c r="E87" s="2" t="s">
        <v>243</v>
      </c>
      <c r="F87" s="24" t="s">
        <v>244</v>
      </c>
      <c r="I87" s="2"/>
    </row>
    <row r="88" spans="1:9" x14ac:dyDescent="0.2">
      <c r="A88" s="23" t="s">
        <v>474</v>
      </c>
      <c r="B88" s="23" t="s">
        <v>475</v>
      </c>
      <c r="C88" s="2" t="s">
        <v>659</v>
      </c>
      <c r="D88" s="2" t="s">
        <v>33</v>
      </c>
      <c r="E88" s="2" t="s">
        <v>245</v>
      </c>
      <c r="F88" s="24" t="s">
        <v>246</v>
      </c>
      <c r="I88" s="2"/>
    </row>
    <row r="89" spans="1:9" x14ac:dyDescent="0.2">
      <c r="A89" s="23" t="s">
        <v>474</v>
      </c>
      <c r="B89" s="23" t="s">
        <v>475</v>
      </c>
      <c r="C89" s="2" t="s">
        <v>659</v>
      </c>
      <c r="D89" s="2" t="s">
        <v>33</v>
      </c>
      <c r="E89" s="2" t="s">
        <v>247</v>
      </c>
      <c r="F89" s="24" t="s">
        <v>248</v>
      </c>
      <c r="I89" s="2"/>
    </row>
    <row r="90" spans="1:9" x14ac:dyDescent="0.2">
      <c r="A90" s="23" t="s">
        <v>480</v>
      </c>
      <c r="B90" s="23" t="s">
        <v>481</v>
      </c>
      <c r="C90" s="2" t="s">
        <v>674</v>
      </c>
      <c r="D90" s="2" t="s">
        <v>146</v>
      </c>
      <c r="E90" s="2" t="s">
        <v>249</v>
      </c>
      <c r="F90" s="24" t="s">
        <v>250</v>
      </c>
      <c r="I90" s="2"/>
    </row>
    <row r="91" spans="1:9" x14ac:dyDescent="0.2">
      <c r="A91" s="23" t="s">
        <v>468</v>
      </c>
      <c r="B91" s="23" t="s">
        <v>469</v>
      </c>
      <c r="C91" s="2" t="s">
        <v>654</v>
      </c>
      <c r="D91" s="2" t="s">
        <v>14</v>
      </c>
      <c r="E91" s="2" t="s">
        <v>251</v>
      </c>
      <c r="F91" s="24" t="s">
        <v>252</v>
      </c>
      <c r="I91" s="2"/>
    </row>
    <row r="92" spans="1:9" x14ac:dyDescent="0.2">
      <c r="A92" s="28" t="s">
        <v>482</v>
      </c>
      <c r="B92" s="28" t="s">
        <v>483</v>
      </c>
      <c r="C92" s="8" t="s">
        <v>668</v>
      </c>
      <c r="D92" s="8" t="s">
        <v>106</v>
      </c>
      <c r="E92" s="8" t="s">
        <v>253</v>
      </c>
      <c r="F92" s="29" t="s">
        <v>254</v>
      </c>
      <c r="I92" s="2"/>
    </row>
    <row r="93" spans="1:9" x14ac:dyDescent="0.2">
      <c r="A93" s="23" t="s">
        <v>470</v>
      </c>
      <c r="B93" s="23" t="s">
        <v>471</v>
      </c>
      <c r="C93" s="2" t="s">
        <v>655</v>
      </c>
      <c r="D93" s="2" t="s">
        <v>17</v>
      </c>
      <c r="E93" s="2" t="s">
        <v>255</v>
      </c>
      <c r="F93" s="24" t="s">
        <v>256</v>
      </c>
      <c r="I93" s="2"/>
    </row>
    <row r="94" spans="1:9" x14ac:dyDescent="0.2">
      <c r="A94" s="23" t="s">
        <v>468</v>
      </c>
      <c r="B94" s="23" t="s">
        <v>469</v>
      </c>
      <c r="C94" s="2" t="s">
        <v>654</v>
      </c>
      <c r="D94" s="2" t="s">
        <v>14</v>
      </c>
      <c r="E94" s="2" t="s">
        <v>257</v>
      </c>
      <c r="F94" s="24" t="s">
        <v>258</v>
      </c>
      <c r="I94" s="2"/>
    </row>
    <row r="95" spans="1:9" x14ac:dyDescent="0.2">
      <c r="A95" s="23" t="s">
        <v>480</v>
      </c>
      <c r="B95" s="23" t="s">
        <v>481</v>
      </c>
      <c r="C95" s="2" t="s">
        <v>674</v>
      </c>
      <c r="D95" s="2" t="s">
        <v>146</v>
      </c>
      <c r="E95" s="2" t="s">
        <v>259</v>
      </c>
      <c r="F95" s="24" t="s">
        <v>260</v>
      </c>
      <c r="I95" s="2"/>
    </row>
    <row r="96" spans="1:9" x14ac:dyDescent="0.2">
      <c r="A96" s="23" t="s">
        <v>482</v>
      </c>
      <c r="B96" s="23" t="s">
        <v>483</v>
      </c>
      <c r="C96" s="2" t="s">
        <v>669</v>
      </c>
      <c r="D96" s="2" t="s">
        <v>109</v>
      </c>
      <c r="E96" s="2" t="s">
        <v>261</v>
      </c>
      <c r="F96" s="24" t="s">
        <v>262</v>
      </c>
      <c r="I96" s="2"/>
    </row>
    <row r="97" spans="1:9" x14ac:dyDescent="0.2">
      <c r="A97" s="23" t="s">
        <v>472</v>
      </c>
      <c r="B97" s="23" t="s">
        <v>473</v>
      </c>
      <c r="C97" s="2" t="s">
        <v>657</v>
      </c>
      <c r="D97" s="2" t="s">
        <v>25</v>
      </c>
      <c r="E97" s="2" t="s">
        <v>263</v>
      </c>
      <c r="F97" s="24" t="s">
        <v>264</v>
      </c>
      <c r="I97" s="2"/>
    </row>
    <row r="98" spans="1:9" x14ac:dyDescent="0.2">
      <c r="A98" s="23" t="s">
        <v>484</v>
      </c>
      <c r="B98" s="23" t="s">
        <v>116</v>
      </c>
      <c r="C98" s="2" t="s">
        <v>670</v>
      </c>
      <c r="D98" s="2" t="s">
        <v>116</v>
      </c>
      <c r="E98" s="2" t="s">
        <v>265</v>
      </c>
      <c r="F98" s="24" t="s">
        <v>266</v>
      </c>
      <c r="I98" s="2"/>
    </row>
    <row r="99" spans="1:9" x14ac:dyDescent="0.2">
      <c r="A99" s="23" t="s">
        <v>464</v>
      </c>
      <c r="B99" s="23" t="s">
        <v>465</v>
      </c>
      <c r="C99" s="2" t="s">
        <v>672</v>
      </c>
      <c r="D99" s="2" t="s">
        <v>132</v>
      </c>
      <c r="E99" s="2" t="s">
        <v>267</v>
      </c>
      <c r="F99" s="24" t="s">
        <v>268</v>
      </c>
      <c r="I99" s="2"/>
    </row>
    <row r="100" spans="1:9" x14ac:dyDescent="0.2">
      <c r="A100" s="23" t="s">
        <v>484</v>
      </c>
      <c r="B100" s="23" t="s">
        <v>116</v>
      </c>
      <c r="C100" s="2" t="s">
        <v>670</v>
      </c>
      <c r="D100" s="2" t="s">
        <v>116</v>
      </c>
      <c r="E100" s="2" t="s">
        <v>269</v>
      </c>
      <c r="F100" s="24" t="s">
        <v>270</v>
      </c>
      <c r="I100" s="2"/>
    </row>
    <row r="101" spans="1:9" x14ac:dyDescent="0.2">
      <c r="A101" s="23" t="s">
        <v>464</v>
      </c>
      <c r="B101" s="23" t="s">
        <v>465</v>
      </c>
      <c r="C101" s="2" t="s">
        <v>652</v>
      </c>
      <c r="D101" s="2" t="s">
        <v>6</v>
      </c>
      <c r="E101" s="2" t="s">
        <v>271</v>
      </c>
      <c r="F101" s="24" t="s">
        <v>272</v>
      </c>
      <c r="I101" s="2"/>
    </row>
    <row r="102" spans="1:9" x14ac:dyDescent="0.2">
      <c r="A102" s="23" t="s">
        <v>464</v>
      </c>
      <c r="B102" s="23" t="s">
        <v>465</v>
      </c>
      <c r="C102" s="2" t="s">
        <v>672</v>
      </c>
      <c r="D102" s="2" t="s">
        <v>132</v>
      </c>
      <c r="E102" s="2" t="s">
        <v>273</v>
      </c>
      <c r="F102" s="24" t="s">
        <v>274</v>
      </c>
      <c r="I102" s="2"/>
    </row>
    <row r="103" spans="1:9" x14ac:dyDescent="0.2">
      <c r="A103" s="23" t="s">
        <v>570</v>
      </c>
      <c r="B103" s="23" t="s">
        <v>569</v>
      </c>
      <c r="C103" s="2" t="s">
        <v>663</v>
      </c>
      <c r="D103" s="2" t="s">
        <v>49</v>
      </c>
      <c r="E103" s="2" t="s">
        <v>275</v>
      </c>
      <c r="F103" s="24" t="s">
        <v>276</v>
      </c>
      <c r="I103" s="2"/>
    </row>
    <row r="104" spans="1:9" x14ac:dyDescent="0.2">
      <c r="A104" s="23" t="s">
        <v>472</v>
      </c>
      <c r="B104" s="23" t="s">
        <v>473</v>
      </c>
      <c r="C104" s="2" t="s">
        <v>675</v>
      </c>
      <c r="D104" s="2" t="s">
        <v>73</v>
      </c>
      <c r="E104" s="2" t="s">
        <v>277</v>
      </c>
      <c r="F104" s="24" t="s">
        <v>278</v>
      </c>
      <c r="I104" s="2"/>
    </row>
    <row r="105" spans="1:9" x14ac:dyDescent="0.2">
      <c r="A105" s="23" t="s">
        <v>478</v>
      </c>
      <c r="B105" s="23" t="s">
        <v>479</v>
      </c>
      <c r="C105" s="2" t="s">
        <v>665</v>
      </c>
      <c r="D105" s="2" t="s">
        <v>64</v>
      </c>
      <c r="E105" s="2" t="s">
        <v>279</v>
      </c>
      <c r="F105" s="24" t="s">
        <v>280</v>
      </c>
      <c r="I105" s="2"/>
    </row>
    <row r="106" spans="1:9" x14ac:dyDescent="0.2">
      <c r="A106" s="23" t="s">
        <v>480</v>
      </c>
      <c r="B106" s="23" t="s">
        <v>481</v>
      </c>
      <c r="C106" s="2" t="s">
        <v>666</v>
      </c>
      <c r="D106" s="2" t="s">
        <v>78</v>
      </c>
      <c r="E106" s="2" t="s">
        <v>281</v>
      </c>
      <c r="F106" s="24" t="s">
        <v>282</v>
      </c>
      <c r="I106" s="2"/>
    </row>
    <row r="107" spans="1:9" x14ac:dyDescent="0.2">
      <c r="A107" s="23" t="s">
        <v>482</v>
      </c>
      <c r="B107" s="23" t="s">
        <v>483</v>
      </c>
      <c r="C107" s="2" t="s">
        <v>668</v>
      </c>
      <c r="D107" s="2" t="s">
        <v>106</v>
      </c>
      <c r="E107" s="2" t="s">
        <v>283</v>
      </c>
      <c r="F107" s="24" t="s">
        <v>284</v>
      </c>
      <c r="I107" s="2"/>
    </row>
    <row r="108" spans="1:9" x14ac:dyDescent="0.2">
      <c r="A108" s="23" t="s">
        <v>466</v>
      </c>
      <c r="B108" s="23" t="s">
        <v>467</v>
      </c>
      <c r="C108" s="2" t="s">
        <v>664</v>
      </c>
      <c r="D108" s="2" t="s">
        <v>61</v>
      </c>
      <c r="E108" s="2" t="s">
        <v>285</v>
      </c>
      <c r="F108" s="24" t="s">
        <v>286</v>
      </c>
      <c r="I108" s="2"/>
    </row>
    <row r="109" spans="1:9" x14ac:dyDescent="0.2">
      <c r="A109" s="23" t="s">
        <v>482</v>
      </c>
      <c r="B109" s="23" t="s">
        <v>483</v>
      </c>
      <c r="C109" s="2" t="s">
        <v>668</v>
      </c>
      <c r="D109" s="2" t="s">
        <v>106</v>
      </c>
      <c r="E109" s="2" t="s">
        <v>289</v>
      </c>
      <c r="F109" s="24" t="s">
        <v>290</v>
      </c>
      <c r="I109" s="2"/>
    </row>
    <row r="110" spans="1:9" x14ac:dyDescent="0.2">
      <c r="A110" s="23" t="s">
        <v>472</v>
      </c>
      <c r="B110" s="23" t="s">
        <v>473</v>
      </c>
      <c r="C110" s="2" t="s">
        <v>675</v>
      </c>
      <c r="D110" s="2" t="s">
        <v>73</v>
      </c>
      <c r="E110" s="2" t="s">
        <v>291</v>
      </c>
      <c r="F110" s="24" t="s">
        <v>292</v>
      </c>
      <c r="I110" s="2"/>
    </row>
    <row r="111" spans="1:9" x14ac:dyDescent="0.2">
      <c r="A111" s="23" t="s">
        <v>480</v>
      </c>
      <c r="B111" s="23" t="s">
        <v>481</v>
      </c>
      <c r="C111" s="2" t="s">
        <v>674</v>
      </c>
      <c r="D111" s="2" t="s">
        <v>146</v>
      </c>
      <c r="E111" s="2" t="s">
        <v>293</v>
      </c>
      <c r="F111" s="24" t="s">
        <v>294</v>
      </c>
      <c r="I111" s="2"/>
    </row>
    <row r="112" spans="1:9" x14ac:dyDescent="0.2">
      <c r="A112" s="23" t="s">
        <v>480</v>
      </c>
      <c r="B112" s="23" t="s">
        <v>481</v>
      </c>
      <c r="C112" s="2" t="s">
        <v>674</v>
      </c>
      <c r="D112" s="2" t="s">
        <v>146</v>
      </c>
      <c r="E112" s="2" t="s">
        <v>295</v>
      </c>
      <c r="F112" s="24" t="s">
        <v>296</v>
      </c>
      <c r="I112" s="2"/>
    </row>
    <row r="113" spans="1:9" x14ac:dyDescent="0.2">
      <c r="A113" s="23" t="s">
        <v>480</v>
      </c>
      <c r="B113" s="23" t="s">
        <v>481</v>
      </c>
      <c r="C113" s="2" t="s">
        <v>674</v>
      </c>
      <c r="D113" s="2" t="s">
        <v>146</v>
      </c>
      <c r="E113" s="2" t="s">
        <v>297</v>
      </c>
      <c r="F113" s="24" t="s">
        <v>298</v>
      </c>
      <c r="I113" s="2"/>
    </row>
    <row r="114" spans="1:9" x14ac:dyDescent="0.2">
      <c r="A114" s="23" t="s">
        <v>570</v>
      </c>
      <c r="B114" s="23" t="s">
        <v>569</v>
      </c>
      <c r="C114" s="2" t="s">
        <v>663</v>
      </c>
      <c r="D114" s="2" t="s">
        <v>49</v>
      </c>
      <c r="E114" s="2" t="s">
        <v>299</v>
      </c>
      <c r="F114" s="24" t="s">
        <v>300</v>
      </c>
      <c r="I114" s="2"/>
    </row>
    <row r="115" spans="1:9" x14ac:dyDescent="0.2">
      <c r="A115" s="23" t="s">
        <v>468</v>
      </c>
      <c r="B115" s="23" t="s">
        <v>469</v>
      </c>
      <c r="C115" s="2" t="s">
        <v>654</v>
      </c>
      <c r="D115" s="2" t="s">
        <v>14</v>
      </c>
      <c r="E115" s="2" t="s">
        <v>301</v>
      </c>
      <c r="F115" s="24" t="s">
        <v>302</v>
      </c>
      <c r="I115" s="2"/>
    </row>
    <row r="116" spans="1:9" x14ac:dyDescent="0.2">
      <c r="A116" s="23" t="s">
        <v>484</v>
      </c>
      <c r="B116" s="23" t="s">
        <v>116</v>
      </c>
      <c r="C116" s="2" t="s">
        <v>670</v>
      </c>
      <c r="D116" s="2" t="s">
        <v>116</v>
      </c>
      <c r="E116" s="2" t="s">
        <v>303</v>
      </c>
      <c r="F116" s="24" t="s">
        <v>304</v>
      </c>
      <c r="I116" s="2"/>
    </row>
    <row r="117" spans="1:9" x14ac:dyDescent="0.2">
      <c r="A117" s="23" t="s">
        <v>476</v>
      </c>
      <c r="B117" s="23" t="s">
        <v>477</v>
      </c>
      <c r="C117" s="2" t="s">
        <v>667</v>
      </c>
      <c r="D117" s="2" t="s">
        <v>99</v>
      </c>
      <c r="E117" s="2" t="s">
        <v>307</v>
      </c>
      <c r="F117" s="24" t="s">
        <v>308</v>
      </c>
      <c r="I117" s="2"/>
    </row>
    <row r="118" spans="1:9" x14ac:dyDescent="0.2">
      <c r="A118" s="23" t="s">
        <v>464</v>
      </c>
      <c r="B118" s="23" t="s">
        <v>465</v>
      </c>
      <c r="C118" s="2" t="s">
        <v>656</v>
      </c>
      <c r="D118" s="2" t="s">
        <v>22</v>
      </c>
      <c r="E118" s="2" t="s">
        <v>311</v>
      </c>
      <c r="F118" s="24" t="s">
        <v>312</v>
      </c>
      <c r="I118" s="2"/>
    </row>
    <row r="119" spans="1:9" x14ac:dyDescent="0.2">
      <c r="A119" s="23" t="s">
        <v>480</v>
      </c>
      <c r="B119" s="23" t="s">
        <v>481</v>
      </c>
      <c r="C119" s="2" t="s">
        <v>674</v>
      </c>
      <c r="D119" s="2" t="s">
        <v>146</v>
      </c>
      <c r="E119" s="2" t="s">
        <v>313</v>
      </c>
      <c r="F119" s="24" t="s">
        <v>314</v>
      </c>
      <c r="I119" s="2"/>
    </row>
    <row r="120" spans="1:9" x14ac:dyDescent="0.2">
      <c r="A120" s="23" t="s">
        <v>570</v>
      </c>
      <c r="B120" s="23" t="s">
        <v>569</v>
      </c>
      <c r="C120" s="2" t="s">
        <v>663</v>
      </c>
      <c r="D120" s="2" t="s">
        <v>49</v>
      </c>
      <c r="E120" s="2" t="s">
        <v>315</v>
      </c>
      <c r="F120" s="24" t="s">
        <v>316</v>
      </c>
      <c r="I120" s="2"/>
    </row>
    <row r="121" spans="1:9" x14ac:dyDescent="0.2">
      <c r="A121" s="23" t="s">
        <v>476</v>
      </c>
      <c r="B121" s="23" t="s">
        <v>477</v>
      </c>
      <c r="C121" s="2" t="s">
        <v>661</v>
      </c>
      <c r="D121" s="2" t="s">
        <v>39</v>
      </c>
      <c r="E121" s="2" t="s">
        <v>317</v>
      </c>
      <c r="F121" s="24" t="s">
        <v>318</v>
      </c>
    </row>
    <row r="122" spans="1:9" x14ac:dyDescent="0.2">
      <c r="A122" s="23" t="s">
        <v>464</v>
      </c>
      <c r="B122" s="23" t="s">
        <v>465</v>
      </c>
      <c r="C122" s="2" t="s">
        <v>672</v>
      </c>
      <c r="D122" s="2" t="s">
        <v>132</v>
      </c>
      <c r="E122" s="2" t="s">
        <v>319</v>
      </c>
      <c r="F122" s="24" t="s">
        <v>320</v>
      </c>
    </row>
    <row r="123" spans="1:9" x14ac:dyDescent="0.2">
      <c r="A123" s="23" t="s">
        <v>480</v>
      </c>
      <c r="B123" s="23" t="s">
        <v>481</v>
      </c>
      <c r="C123" s="2" t="s">
        <v>666</v>
      </c>
      <c r="D123" s="2" t="s">
        <v>78</v>
      </c>
      <c r="E123" s="2" t="s">
        <v>321</v>
      </c>
      <c r="F123" s="24" t="s">
        <v>322</v>
      </c>
    </row>
    <row r="124" spans="1:9" x14ac:dyDescent="0.2">
      <c r="A124" s="23" t="s">
        <v>464</v>
      </c>
      <c r="B124" s="23" t="s">
        <v>465</v>
      </c>
      <c r="C124" s="2" t="s">
        <v>656</v>
      </c>
      <c r="D124" s="2" t="s">
        <v>22</v>
      </c>
      <c r="E124" s="2" t="s">
        <v>323</v>
      </c>
      <c r="F124" s="24" t="s">
        <v>324</v>
      </c>
    </row>
    <row r="125" spans="1:9" x14ac:dyDescent="0.2">
      <c r="A125" s="23" t="s">
        <v>480</v>
      </c>
      <c r="B125" s="23" t="s">
        <v>481</v>
      </c>
      <c r="C125" s="2" t="s">
        <v>666</v>
      </c>
      <c r="D125" s="2" t="s">
        <v>78</v>
      </c>
      <c r="E125" s="2" t="s">
        <v>325</v>
      </c>
      <c r="F125" s="24" t="s">
        <v>326</v>
      </c>
    </row>
    <row r="126" spans="1:9" x14ac:dyDescent="0.2">
      <c r="A126" s="23" t="s">
        <v>468</v>
      </c>
      <c r="B126" s="23" t="s">
        <v>469</v>
      </c>
      <c r="C126" s="2" t="s">
        <v>654</v>
      </c>
      <c r="D126" s="2" t="s">
        <v>14</v>
      </c>
      <c r="E126" s="2" t="s">
        <v>327</v>
      </c>
      <c r="F126" s="24" t="s">
        <v>328</v>
      </c>
    </row>
    <row r="127" spans="1:9" x14ac:dyDescent="0.2">
      <c r="A127" s="23" t="s">
        <v>476</v>
      </c>
      <c r="B127" s="23" t="s">
        <v>477</v>
      </c>
      <c r="C127" s="2" t="s">
        <v>661</v>
      </c>
      <c r="D127" s="2" t="s">
        <v>39</v>
      </c>
      <c r="E127" s="2" t="s">
        <v>329</v>
      </c>
      <c r="F127" s="24" t="s">
        <v>330</v>
      </c>
    </row>
    <row r="128" spans="1:9" x14ac:dyDescent="0.2">
      <c r="A128" s="23" t="s">
        <v>478</v>
      </c>
      <c r="B128" s="23" t="s">
        <v>479</v>
      </c>
      <c r="C128" s="2" t="s">
        <v>665</v>
      </c>
      <c r="D128" s="2" t="s">
        <v>64</v>
      </c>
      <c r="E128" s="2" t="s">
        <v>331</v>
      </c>
      <c r="F128" s="24" t="s">
        <v>332</v>
      </c>
    </row>
    <row r="129" spans="1:6" x14ac:dyDescent="0.2">
      <c r="A129" s="23" t="s">
        <v>485</v>
      </c>
      <c r="B129" s="23" t="s">
        <v>486</v>
      </c>
      <c r="C129" s="2" t="s">
        <v>673</v>
      </c>
      <c r="D129" s="2" t="s">
        <v>141</v>
      </c>
      <c r="E129" s="2" t="s">
        <v>333</v>
      </c>
      <c r="F129" s="24" t="s">
        <v>334</v>
      </c>
    </row>
    <row r="130" spans="1:6" x14ac:dyDescent="0.2">
      <c r="A130" s="23" t="s">
        <v>484</v>
      </c>
      <c r="B130" s="23" t="s">
        <v>116</v>
      </c>
      <c r="C130" s="7" t="s">
        <v>670</v>
      </c>
      <c r="D130" s="7" t="s">
        <v>116</v>
      </c>
      <c r="E130" s="7" t="s">
        <v>337</v>
      </c>
      <c r="F130" s="26" t="s">
        <v>338</v>
      </c>
    </row>
    <row r="131" spans="1:6" x14ac:dyDescent="0.2">
      <c r="A131" s="23" t="s">
        <v>478</v>
      </c>
      <c r="B131" s="23" t="s">
        <v>479</v>
      </c>
      <c r="C131" s="2" t="s">
        <v>665</v>
      </c>
      <c r="D131" s="2" t="s">
        <v>64</v>
      </c>
      <c r="E131" s="2" t="s">
        <v>339</v>
      </c>
      <c r="F131" s="24" t="s">
        <v>340</v>
      </c>
    </row>
    <row r="132" spans="1:6" x14ac:dyDescent="0.2">
      <c r="A132" s="23" t="s">
        <v>466</v>
      </c>
      <c r="B132" s="23" t="s">
        <v>467</v>
      </c>
      <c r="C132" s="2" t="s">
        <v>653</v>
      </c>
      <c r="D132" s="2" t="s">
        <v>11</v>
      </c>
      <c r="E132" s="2" t="s">
        <v>341</v>
      </c>
      <c r="F132" s="24" t="s">
        <v>342</v>
      </c>
    </row>
    <row r="133" spans="1:6" x14ac:dyDescent="0.2">
      <c r="A133" s="23" t="s">
        <v>570</v>
      </c>
      <c r="B133" s="23" t="s">
        <v>569</v>
      </c>
      <c r="C133" s="2" t="s">
        <v>663</v>
      </c>
      <c r="D133" s="2" t="s">
        <v>49</v>
      </c>
      <c r="E133" s="2" t="s">
        <v>345</v>
      </c>
      <c r="F133" s="24" t="s">
        <v>346</v>
      </c>
    </row>
    <row r="134" spans="1:6" x14ac:dyDescent="0.2">
      <c r="A134" s="23" t="s">
        <v>472</v>
      </c>
      <c r="B134" s="23" t="s">
        <v>473</v>
      </c>
      <c r="C134" s="2" t="s">
        <v>675</v>
      </c>
      <c r="D134" s="2" t="s">
        <v>73</v>
      </c>
      <c r="E134" s="2" t="s">
        <v>347</v>
      </c>
      <c r="F134" s="24" t="s">
        <v>348</v>
      </c>
    </row>
    <row r="135" spans="1:6" x14ac:dyDescent="0.2">
      <c r="A135" s="23" t="s">
        <v>468</v>
      </c>
      <c r="B135" s="23" t="s">
        <v>469</v>
      </c>
      <c r="C135" s="2" t="s">
        <v>654</v>
      </c>
      <c r="D135" s="2" t="s">
        <v>14</v>
      </c>
      <c r="E135" s="2" t="s">
        <v>349</v>
      </c>
      <c r="F135" s="24" t="s">
        <v>350</v>
      </c>
    </row>
    <row r="136" spans="1:6" x14ac:dyDescent="0.2">
      <c r="A136" s="23" t="s">
        <v>485</v>
      </c>
      <c r="B136" s="23" t="s">
        <v>486</v>
      </c>
      <c r="C136" s="2" t="s">
        <v>676</v>
      </c>
      <c r="D136" s="2" t="s">
        <v>165</v>
      </c>
      <c r="E136" s="2" t="s">
        <v>351</v>
      </c>
      <c r="F136" s="24" t="s">
        <v>352</v>
      </c>
    </row>
    <row r="137" spans="1:6" x14ac:dyDescent="0.2">
      <c r="A137" s="23" t="s">
        <v>482</v>
      </c>
      <c r="B137" s="23" t="s">
        <v>483</v>
      </c>
      <c r="C137" s="2" t="s">
        <v>669</v>
      </c>
      <c r="D137" s="2" t="s">
        <v>109</v>
      </c>
      <c r="E137" s="2" t="s">
        <v>353</v>
      </c>
      <c r="F137" s="24" t="s">
        <v>354</v>
      </c>
    </row>
    <row r="138" spans="1:6" x14ac:dyDescent="0.2">
      <c r="A138" s="23" t="s">
        <v>482</v>
      </c>
      <c r="B138" s="23" t="s">
        <v>483</v>
      </c>
      <c r="C138" s="2" t="s">
        <v>668</v>
      </c>
      <c r="D138" s="2" t="s">
        <v>106</v>
      </c>
      <c r="E138" s="2" t="s">
        <v>355</v>
      </c>
      <c r="F138" s="24" t="s">
        <v>356</v>
      </c>
    </row>
    <row r="139" spans="1:6" x14ac:dyDescent="0.2">
      <c r="A139" s="23" t="s">
        <v>476</v>
      </c>
      <c r="B139" s="23" t="s">
        <v>477</v>
      </c>
      <c r="C139" s="2" t="s">
        <v>667</v>
      </c>
      <c r="D139" s="2" t="s">
        <v>99</v>
      </c>
      <c r="E139" s="2" t="s">
        <v>357</v>
      </c>
      <c r="F139" s="24" t="s">
        <v>358</v>
      </c>
    </row>
    <row r="140" spans="1:6" x14ac:dyDescent="0.2">
      <c r="A140" s="23" t="s">
        <v>484</v>
      </c>
      <c r="B140" s="23" t="s">
        <v>116</v>
      </c>
      <c r="C140" s="2" t="s">
        <v>670</v>
      </c>
      <c r="D140" s="2" t="s">
        <v>116</v>
      </c>
      <c r="E140" s="2" t="s">
        <v>363</v>
      </c>
      <c r="F140" s="24" t="s">
        <v>364</v>
      </c>
    </row>
    <row r="141" spans="1:6" x14ac:dyDescent="0.2">
      <c r="A141" s="23" t="s">
        <v>480</v>
      </c>
      <c r="B141" s="23" t="s">
        <v>481</v>
      </c>
      <c r="C141" s="2" t="s">
        <v>674</v>
      </c>
      <c r="D141" s="2" t="s">
        <v>146</v>
      </c>
      <c r="E141" s="2" t="s">
        <v>367</v>
      </c>
      <c r="F141" s="24" t="s">
        <v>368</v>
      </c>
    </row>
    <row r="142" spans="1:6" x14ac:dyDescent="0.2">
      <c r="A142" s="23" t="s">
        <v>485</v>
      </c>
      <c r="B142" s="23" t="s">
        <v>486</v>
      </c>
      <c r="C142" s="2" t="s">
        <v>676</v>
      </c>
      <c r="D142" s="2" t="s">
        <v>165</v>
      </c>
      <c r="E142" s="2" t="s">
        <v>369</v>
      </c>
      <c r="F142" s="24" t="s">
        <v>370</v>
      </c>
    </row>
    <row r="143" spans="1:6" x14ac:dyDescent="0.2">
      <c r="A143" s="23" t="s">
        <v>470</v>
      </c>
      <c r="B143" s="23" t="s">
        <v>471</v>
      </c>
      <c r="C143" s="2" t="s">
        <v>660</v>
      </c>
      <c r="D143" s="2" t="s">
        <v>36</v>
      </c>
      <c r="E143" s="2" t="s">
        <v>371</v>
      </c>
      <c r="F143" s="24" t="s">
        <v>372</v>
      </c>
    </row>
    <row r="144" spans="1:6" x14ac:dyDescent="0.2">
      <c r="A144" s="23" t="s">
        <v>485</v>
      </c>
      <c r="B144" s="23" t="s">
        <v>486</v>
      </c>
      <c r="C144" s="2" t="s">
        <v>676</v>
      </c>
      <c r="D144" s="2" t="s">
        <v>165</v>
      </c>
      <c r="E144" s="2" t="s">
        <v>373</v>
      </c>
      <c r="F144" s="24" t="s">
        <v>374</v>
      </c>
    </row>
    <row r="145" spans="1:6" x14ac:dyDescent="0.2">
      <c r="A145" s="23" t="s">
        <v>480</v>
      </c>
      <c r="B145" s="23" t="s">
        <v>481</v>
      </c>
      <c r="C145" s="2" t="s">
        <v>666</v>
      </c>
      <c r="D145" s="2" t="s">
        <v>78</v>
      </c>
      <c r="E145" s="2" t="s">
        <v>375</v>
      </c>
      <c r="F145" s="24" t="s">
        <v>376</v>
      </c>
    </row>
    <row r="146" spans="1:6" x14ac:dyDescent="0.2">
      <c r="A146" s="23" t="s">
        <v>570</v>
      </c>
      <c r="B146" s="23" t="s">
        <v>569</v>
      </c>
      <c r="C146" s="2" t="s">
        <v>663</v>
      </c>
      <c r="D146" s="2" t="s">
        <v>49</v>
      </c>
      <c r="E146" s="2" t="s">
        <v>377</v>
      </c>
      <c r="F146" s="24" t="s">
        <v>378</v>
      </c>
    </row>
    <row r="147" spans="1:6" x14ac:dyDescent="0.2">
      <c r="A147" s="23" t="s">
        <v>480</v>
      </c>
      <c r="B147" s="23" t="s">
        <v>481</v>
      </c>
      <c r="C147" s="2" t="s">
        <v>666</v>
      </c>
      <c r="D147" s="2" t="s">
        <v>78</v>
      </c>
      <c r="E147" s="2" t="s">
        <v>379</v>
      </c>
      <c r="F147" s="24" t="s">
        <v>380</v>
      </c>
    </row>
    <row r="148" spans="1:6" x14ac:dyDescent="0.2">
      <c r="A148" s="23" t="s">
        <v>482</v>
      </c>
      <c r="B148" s="23" t="s">
        <v>483</v>
      </c>
      <c r="C148" s="2" t="s">
        <v>668</v>
      </c>
      <c r="D148" s="2" t="s">
        <v>106</v>
      </c>
      <c r="E148" s="2" t="s">
        <v>381</v>
      </c>
      <c r="F148" s="24" t="s">
        <v>382</v>
      </c>
    </row>
    <row r="149" spans="1:6" x14ac:dyDescent="0.2">
      <c r="A149" s="23" t="s">
        <v>466</v>
      </c>
      <c r="B149" s="23" t="s">
        <v>467</v>
      </c>
      <c r="C149" s="2" t="s">
        <v>664</v>
      </c>
      <c r="D149" s="2" t="s">
        <v>61</v>
      </c>
      <c r="E149" s="2" t="s">
        <v>383</v>
      </c>
      <c r="F149" s="24" t="s">
        <v>384</v>
      </c>
    </row>
    <row r="150" spans="1:6" x14ac:dyDescent="0.2">
      <c r="A150" s="23" t="s">
        <v>466</v>
      </c>
      <c r="B150" s="23" t="s">
        <v>467</v>
      </c>
      <c r="C150" s="2" t="s">
        <v>664</v>
      </c>
      <c r="D150" s="2" t="s">
        <v>61</v>
      </c>
      <c r="E150" s="2" t="s">
        <v>385</v>
      </c>
      <c r="F150" s="24" t="s">
        <v>386</v>
      </c>
    </row>
    <row r="151" spans="1:6" x14ac:dyDescent="0.2">
      <c r="A151" s="23" t="s">
        <v>470</v>
      </c>
      <c r="B151" s="23" t="s">
        <v>471</v>
      </c>
      <c r="C151" s="2" t="s">
        <v>660</v>
      </c>
      <c r="D151" s="2" t="s">
        <v>36</v>
      </c>
      <c r="E151" s="2" t="s">
        <v>387</v>
      </c>
      <c r="F151" s="24" t="s">
        <v>388</v>
      </c>
    </row>
    <row r="152" spans="1:6" x14ac:dyDescent="0.2">
      <c r="A152" s="23" t="s">
        <v>466</v>
      </c>
      <c r="B152" s="23" t="s">
        <v>467</v>
      </c>
      <c r="C152" s="2" t="s">
        <v>653</v>
      </c>
      <c r="D152" s="2" t="s">
        <v>11</v>
      </c>
      <c r="E152" s="2" t="s">
        <v>389</v>
      </c>
      <c r="F152" s="24" t="s">
        <v>390</v>
      </c>
    </row>
    <row r="153" spans="1:6" x14ac:dyDescent="0.2">
      <c r="A153" s="23" t="s">
        <v>468</v>
      </c>
      <c r="B153" s="23" t="s">
        <v>469</v>
      </c>
      <c r="C153" s="2" t="s">
        <v>658</v>
      </c>
      <c r="D153" s="2" t="s">
        <v>30</v>
      </c>
      <c r="E153" s="2" t="s">
        <v>391</v>
      </c>
      <c r="F153" s="24" t="s">
        <v>392</v>
      </c>
    </row>
    <row r="154" spans="1:6" x14ac:dyDescent="0.2">
      <c r="A154" s="23" t="s">
        <v>570</v>
      </c>
      <c r="B154" s="23" t="s">
        <v>569</v>
      </c>
      <c r="C154" s="2" t="s">
        <v>663</v>
      </c>
      <c r="D154" s="2" t="s">
        <v>49</v>
      </c>
      <c r="E154" s="2" t="s">
        <v>393</v>
      </c>
      <c r="F154" s="24" t="s">
        <v>394</v>
      </c>
    </row>
    <row r="155" spans="1:6" x14ac:dyDescent="0.2">
      <c r="A155" s="23" t="s">
        <v>480</v>
      </c>
      <c r="B155" s="23" t="s">
        <v>481</v>
      </c>
      <c r="C155" s="2" t="s">
        <v>666</v>
      </c>
      <c r="D155" s="2" t="s">
        <v>78</v>
      </c>
      <c r="E155" s="2" t="s">
        <v>395</v>
      </c>
      <c r="F155" s="24" t="s">
        <v>396</v>
      </c>
    </row>
    <row r="156" spans="1:6" x14ac:dyDescent="0.2">
      <c r="A156" s="23" t="s">
        <v>466</v>
      </c>
      <c r="B156" s="23" t="s">
        <v>467</v>
      </c>
      <c r="C156" s="2" t="s">
        <v>653</v>
      </c>
      <c r="D156" s="2" t="s">
        <v>11</v>
      </c>
      <c r="E156" s="2" t="s">
        <v>397</v>
      </c>
      <c r="F156" s="27" t="s">
        <v>398</v>
      </c>
    </row>
    <row r="157" spans="1:6" x14ac:dyDescent="0.2">
      <c r="A157" s="23" t="s">
        <v>472</v>
      </c>
      <c r="B157" s="23" t="s">
        <v>473</v>
      </c>
      <c r="C157" s="2" t="s">
        <v>657</v>
      </c>
      <c r="D157" s="2" t="s">
        <v>25</v>
      </c>
      <c r="E157" s="2" t="s">
        <v>399</v>
      </c>
      <c r="F157" s="24" t="s">
        <v>400</v>
      </c>
    </row>
    <row r="158" spans="1:6" x14ac:dyDescent="0.2">
      <c r="A158" s="23" t="s">
        <v>470</v>
      </c>
      <c r="B158" s="23" t="s">
        <v>471</v>
      </c>
      <c r="C158" s="2" t="s">
        <v>655</v>
      </c>
      <c r="D158" s="2" t="s">
        <v>17</v>
      </c>
      <c r="E158" s="2" t="s">
        <v>401</v>
      </c>
      <c r="F158" s="24" t="s">
        <v>402</v>
      </c>
    </row>
    <row r="159" spans="1:6" x14ac:dyDescent="0.2">
      <c r="A159" s="23" t="s">
        <v>464</v>
      </c>
      <c r="B159" s="23" t="s">
        <v>465</v>
      </c>
      <c r="C159" s="2" t="s">
        <v>672</v>
      </c>
      <c r="D159" s="2" t="s">
        <v>132</v>
      </c>
      <c r="E159" s="2" t="s">
        <v>405</v>
      </c>
      <c r="F159" s="24" t="s">
        <v>406</v>
      </c>
    </row>
    <row r="160" spans="1:6" x14ac:dyDescent="0.2">
      <c r="A160" s="23" t="s">
        <v>485</v>
      </c>
      <c r="B160" s="23" t="s">
        <v>486</v>
      </c>
      <c r="C160" s="2" t="s">
        <v>673</v>
      </c>
      <c r="D160" s="2" t="s">
        <v>141</v>
      </c>
      <c r="E160" s="2" t="s">
        <v>407</v>
      </c>
      <c r="F160" s="24" t="s">
        <v>408</v>
      </c>
    </row>
    <row r="161" spans="1:6" x14ac:dyDescent="0.2">
      <c r="A161" s="23" t="s">
        <v>464</v>
      </c>
      <c r="B161" s="23" t="s">
        <v>465</v>
      </c>
      <c r="C161" s="2" t="s">
        <v>652</v>
      </c>
      <c r="D161" s="2" t="s">
        <v>6</v>
      </c>
      <c r="E161" s="2" t="s">
        <v>409</v>
      </c>
      <c r="F161" s="24" t="s">
        <v>410</v>
      </c>
    </row>
    <row r="162" spans="1:6" x14ac:dyDescent="0.2">
      <c r="A162" s="23" t="s">
        <v>476</v>
      </c>
      <c r="B162" s="23" t="s">
        <v>477</v>
      </c>
      <c r="C162" s="2" t="s">
        <v>661</v>
      </c>
      <c r="D162" s="2" t="s">
        <v>39</v>
      </c>
      <c r="E162" s="2" t="s">
        <v>411</v>
      </c>
      <c r="F162" s="24" t="s">
        <v>412</v>
      </c>
    </row>
    <row r="163" spans="1:6" x14ac:dyDescent="0.2">
      <c r="A163" s="23" t="s">
        <v>470</v>
      </c>
      <c r="B163" s="23" t="s">
        <v>471</v>
      </c>
      <c r="C163" s="2" t="s">
        <v>655</v>
      </c>
      <c r="D163" s="2" t="s">
        <v>17</v>
      </c>
      <c r="E163" s="2" t="s">
        <v>413</v>
      </c>
      <c r="F163" s="24" t="s">
        <v>414</v>
      </c>
    </row>
    <row r="164" spans="1:6" x14ac:dyDescent="0.2">
      <c r="A164" s="23" t="s">
        <v>470</v>
      </c>
      <c r="B164" s="23" t="s">
        <v>471</v>
      </c>
      <c r="C164" s="2" t="s">
        <v>660</v>
      </c>
      <c r="D164" s="2" t="s">
        <v>36</v>
      </c>
      <c r="E164" s="2" t="s">
        <v>415</v>
      </c>
      <c r="F164" s="24" t="s">
        <v>416</v>
      </c>
    </row>
    <row r="165" spans="1:6" x14ac:dyDescent="0.2">
      <c r="A165" s="23" t="s">
        <v>485</v>
      </c>
      <c r="B165" s="23" t="s">
        <v>486</v>
      </c>
      <c r="C165" s="2" t="s">
        <v>673</v>
      </c>
      <c r="D165" s="2" t="s">
        <v>141</v>
      </c>
      <c r="E165" s="2" t="s">
        <v>417</v>
      </c>
      <c r="F165" s="27" t="s">
        <v>418</v>
      </c>
    </row>
    <row r="166" spans="1:6" x14ac:dyDescent="0.2">
      <c r="A166" s="23" t="s">
        <v>476</v>
      </c>
      <c r="B166" s="23" t="s">
        <v>477</v>
      </c>
      <c r="C166" s="2" t="s">
        <v>667</v>
      </c>
      <c r="D166" s="2" t="s">
        <v>99</v>
      </c>
      <c r="E166" s="2" t="s">
        <v>419</v>
      </c>
      <c r="F166" s="24" t="s">
        <v>420</v>
      </c>
    </row>
    <row r="167" spans="1:6" x14ac:dyDescent="0.2">
      <c r="A167" s="23" t="s">
        <v>485</v>
      </c>
      <c r="B167" s="23" t="s">
        <v>486</v>
      </c>
      <c r="C167" s="2" t="s">
        <v>673</v>
      </c>
      <c r="D167" s="2" t="s">
        <v>141</v>
      </c>
      <c r="E167" s="2" t="s">
        <v>421</v>
      </c>
      <c r="F167" s="24" t="s">
        <v>422</v>
      </c>
    </row>
    <row r="168" spans="1:6" x14ac:dyDescent="0.2">
      <c r="A168" s="23" t="s">
        <v>472</v>
      </c>
      <c r="B168" s="23" t="s">
        <v>473</v>
      </c>
      <c r="C168" s="2" t="s">
        <v>657</v>
      </c>
      <c r="D168" s="2" t="s">
        <v>25</v>
      </c>
      <c r="E168" s="2" t="s">
        <v>423</v>
      </c>
      <c r="F168" s="24" t="s">
        <v>424</v>
      </c>
    </row>
    <row r="169" spans="1:6" x14ac:dyDescent="0.2">
      <c r="A169" s="23" t="s">
        <v>466</v>
      </c>
      <c r="B169" s="23" t="s">
        <v>467</v>
      </c>
      <c r="C169" s="2" t="s">
        <v>653</v>
      </c>
      <c r="D169" s="2" t="s">
        <v>11</v>
      </c>
      <c r="E169" s="2" t="s">
        <v>427</v>
      </c>
      <c r="F169" s="24" t="s">
        <v>428</v>
      </c>
    </row>
    <row r="170" spans="1:6" x14ac:dyDescent="0.2">
      <c r="A170" s="23" t="s">
        <v>572</v>
      </c>
      <c r="B170" s="23" t="s">
        <v>571</v>
      </c>
      <c r="C170" s="2" t="s">
        <v>662</v>
      </c>
      <c r="D170" s="2" t="s">
        <v>44</v>
      </c>
      <c r="E170" s="2" t="s">
        <v>429</v>
      </c>
      <c r="F170" s="24" t="s">
        <v>430</v>
      </c>
    </row>
    <row r="171" spans="1:6" x14ac:dyDescent="0.2">
      <c r="A171" s="23" t="s">
        <v>474</v>
      </c>
      <c r="B171" s="23" t="s">
        <v>475</v>
      </c>
      <c r="C171" s="2" t="s">
        <v>678</v>
      </c>
      <c r="D171" s="2" t="s">
        <v>129</v>
      </c>
      <c r="E171" s="2" t="s">
        <v>431</v>
      </c>
      <c r="F171" s="24" t="s">
        <v>432</v>
      </c>
    </row>
    <row r="172" spans="1:6" x14ac:dyDescent="0.2">
      <c r="A172" s="23" t="s">
        <v>472</v>
      </c>
      <c r="B172" s="23" t="s">
        <v>473</v>
      </c>
      <c r="C172" s="2" t="s">
        <v>675</v>
      </c>
      <c r="D172" s="2" t="s">
        <v>73</v>
      </c>
      <c r="E172" s="2" t="s">
        <v>435</v>
      </c>
      <c r="F172" s="24" t="s">
        <v>436</v>
      </c>
    </row>
    <row r="173" spans="1:6" x14ac:dyDescent="0.2">
      <c r="A173" s="23" t="s">
        <v>570</v>
      </c>
      <c r="B173" s="23" t="s">
        <v>569</v>
      </c>
      <c r="C173" s="2" t="s">
        <v>663</v>
      </c>
      <c r="D173" s="2" t="s">
        <v>49</v>
      </c>
      <c r="E173" s="2" t="s">
        <v>439</v>
      </c>
      <c r="F173" s="24" t="s">
        <v>440</v>
      </c>
    </row>
    <row r="174" spans="1:6" x14ac:dyDescent="0.2">
      <c r="A174" s="23" t="s">
        <v>468</v>
      </c>
      <c r="B174" s="23" t="s">
        <v>469</v>
      </c>
      <c r="C174" s="2" t="s">
        <v>658</v>
      </c>
      <c r="D174" s="2" t="s">
        <v>30</v>
      </c>
      <c r="E174" s="2" t="s">
        <v>441</v>
      </c>
      <c r="F174" s="24" t="s">
        <v>442</v>
      </c>
    </row>
    <row r="175" spans="1:6" x14ac:dyDescent="0.2">
      <c r="A175" s="23" t="s">
        <v>468</v>
      </c>
      <c r="B175" s="23" t="s">
        <v>469</v>
      </c>
      <c r="C175" s="2" t="s">
        <v>654</v>
      </c>
      <c r="D175" s="2" t="s">
        <v>14</v>
      </c>
      <c r="E175" s="2" t="s">
        <v>443</v>
      </c>
      <c r="F175" s="24" t="s">
        <v>444</v>
      </c>
    </row>
    <row r="176" spans="1:6" x14ac:dyDescent="0.2">
      <c r="A176" s="23" t="s">
        <v>468</v>
      </c>
      <c r="B176" s="23" t="s">
        <v>469</v>
      </c>
      <c r="C176" s="2" t="s">
        <v>654</v>
      </c>
      <c r="D176" s="2" t="s">
        <v>14</v>
      </c>
      <c r="E176" s="2" t="s">
        <v>447</v>
      </c>
      <c r="F176" s="24" t="s">
        <v>448</v>
      </c>
    </row>
    <row r="177" spans="1:6" x14ac:dyDescent="0.2">
      <c r="A177" s="23" t="s">
        <v>476</v>
      </c>
      <c r="B177" s="23" t="s">
        <v>477</v>
      </c>
      <c r="C177" s="2" t="s">
        <v>661</v>
      </c>
      <c r="D177" s="2" t="s">
        <v>39</v>
      </c>
      <c r="E177" s="2" t="s">
        <v>449</v>
      </c>
      <c r="F177" s="24" t="s">
        <v>450</v>
      </c>
    </row>
    <row r="178" spans="1:6" x14ac:dyDescent="0.2">
      <c r="A178" s="23" t="s">
        <v>476</v>
      </c>
      <c r="B178" s="23" t="s">
        <v>477</v>
      </c>
      <c r="C178" s="2" t="s">
        <v>667</v>
      </c>
      <c r="D178" s="2" t="s">
        <v>99</v>
      </c>
      <c r="E178" s="2" t="s">
        <v>451</v>
      </c>
      <c r="F178" s="24" t="s">
        <v>452</v>
      </c>
    </row>
  </sheetData>
  <customSheetViews>
    <customSheetView guid="{0B466410-FB7E-451A-AFD3-95886095C000}">
      <pane xSplit="1" ySplit="4" topLeftCell="B5" activePane="bottomRight" state="frozen"/>
      <selection pane="bottomRight" activeCell="H8" sqref="H8"/>
      <pageMargins left="0.7" right="0.7" top="0.75" bottom="0.75" header="0.3" footer="0.3"/>
    </customSheetView>
  </customSheetViews>
  <conditionalFormatting sqref="I5:I120">
    <cfRule type="expression" dxfId="18" priority="11">
      <formula>AND($AD5="no",$AE5="up")</formula>
    </cfRule>
    <cfRule type="expression" dxfId="17" priority="12">
      <formula>$AD5="yes"</formula>
    </cfRule>
  </conditionalFormatting>
  <conditionalFormatting sqref="E5:E178">
    <cfRule type="expression" dxfId="16" priority="1">
      <formula>AND($AF5="no",$AG5="up")</formula>
    </cfRule>
    <cfRule type="expression" dxfId="15" priority="2">
      <formula>$AF5="yes"</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42"/>
  <sheetViews>
    <sheetView workbookViewId="0">
      <pane ySplit="4" topLeftCell="A5" activePane="bottomLeft" state="frozen"/>
      <selection pane="bottomLeft"/>
    </sheetView>
  </sheetViews>
  <sheetFormatPr defaultRowHeight="11.25" x14ac:dyDescent="0.2"/>
  <cols>
    <col min="1" max="1" width="44.83203125" customWidth="1"/>
    <col min="2" max="2" width="19.5" customWidth="1"/>
    <col min="3" max="3" width="34.33203125" bestFit="1" customWidth="1"/>
    <col min="4" max="4" width="12.33203125" bestFit="1" customWidth="1"/>
    <col min="5" max="5" width="38.83203125" bestFit="1" customWidth="1"/>
    <col min="6" max="6" width="8" customWidth="1"/>
    <col min="7" max="7" width="4.6640625" customWidth="1"/>
  </cols>
  <sheetData>
    <row r="1" spans="1:6" ht="12.75" x14ac:dyDescent="0.2">
      <c r="A1" s="12" t="s">
        <v>456</v>
      </c>
    </row>
    <row r="3" spans="1:6" x14ac:dyDescent="0.2">
      <c r="A3" s="120" t="s">
        <v>651</v>
      </c>
    </row>
    <row r="4" spans="1:6" ht="34.5" customHeight="1" x14ac:dyDescent="0.2">
      <c r="A4" s="137" t="s">
        <v>614</v>
      </c>
      <c r="B4" s="137" t="s">
        <v>615</v>
      </c>
      <c r="C4" s="137" t="s">
        <v>535</v>
      </c>
      <c r="D4" s="137" t="s">
        <v>534</v>
      </c>
      <c r="E4" s="137" t="s">
        <v>0</v>
      </c>
      <c r="F4" s="137" t="s">
        <v>1</v>
      </c>
    </row>
    <row r="5" spans="1:6" x14ac:dyDescent="0.2">
      <c r="A5" s="23" t="s">
        <v>470</v>
      </c>
      <c r="B5" s="23" t="s">
        <v>471</v>
      </c>
      <c r="C5" s="7" t="s">
        <v>655</v>
      </c>
      <c r="D5" s="7" t="s">
        <v>17</v>
      </c>
      <c r="E5" s="7" t="s">
        <v>18</v>
      </c>
      <c r="F5" s="26" t="s">
        <v>19</v>
      </c>
    </row>
    <row r="6" spans="1:6" x14ac:dyDescent="0.2">
      <c r="A6" s="23" t="s">
        <v>470</v>
      </c>
      <c r="B6" s="23" t="s">
        <v>471</v>
      </c>
      <c r="C6" s="2" t="s">
        <v>671</v>
      </c>
      <c r="D6" s="2" t="s">
        <v>58</v>
      </c>
      <c r="E6" s="2" t="s">
        <v>59</v>
      </c>
      <c r="F6" s="24" t="s">
        <v>60</v>
      </c>
    </row>
    <row r="7" spans="1:6" x14ac:dyDescent="0.2">
      <c r="A7" s="23" t="s">
        <v>472</v>
      </c>
      <c r="B7" s="23" t="s">
        <v>473</v>
      </c>
      <c r="C7" s="2" t="s">
        <v>675</v>
      </c>
      <c r="D7" s="2" t="s">
        <v>73</v>
      </c>
      <c r="E7" s="2" t="s">
        <v>74</v>
      </c>
      <c r="F7" s="24" t="s">
        <v>75</v>
      </c>
    </row>
    <row r="8" spans="1:6" x14ac:dyDescent="0.2">
      <c r="A8" s="23" t="s">
        <v>472</v>
      </c>
      <c r="B8" s="23" t="s">
        <v>473</v>
      </c>
      <c r="C8" s="2" t="s">
        <v>657</v>
      </c>
      <c r="D8" s="2" t="s">
        <v>25</v>
      </c>
      <c r="E8" s="2" t="s">
        <v>83</v>
      </c>
      <c r="F8" s="24" t="s">
        <v>84</v>
      </c>
    </row>
    <row r="9" spans="1:6" x14ac:dyDescent="0.2">
      <c r="A9" s="23" t="s">
        <v>470</v>
      </c>
      <c r="B9" s="23" t="s">
        <v>471</v>
      </c>
      <c r="C9" s="7" t="s">
        <v>671</v>
      </c>
      <c r="D9" s="7" t="s">
        <v>58</v>
      </c>
      <c r="E9" s="7" t="s">
        <v>85</v>
      </c>
      <c r="F9" s="26" t="s">
        <v>86</v>
      </c>
    </row>
    <row r="10" spans="1:6" x14ac:dyDescent="0.2">
      <c r="A10" s="23" t="s">
        <v>572</v>
      </c>
      <c r="B10" s="23" t="s">
        <v>571</v>
      </c>
      <c r="C10" s="2" t="s">
        <v>662</v>
      </c>
      <c r="D10" s="2" t="s">
        <v>44</v>
      </c>
      <c r="E10" s="2" t="s">
        <v>91</v>
      </c>
      <c r="F10" s="24" t="s">
        <v>92</v>
      </c>
    </row>
    <row r="11" spans="1:6" x14ac:dyDescent="0.2">
      <c r="A11" s="23" t="s">
        <v>466</v>
      </c>
      <c r="B11" s="23" t="s">
        <v>467</v>
      </c>
      <c r="C11" s="2" t="s">
        <v>664</v>
      </c>
      <c r="D11" s="2" t="s">
        <v>61</v>
      </c>
      <c r="E11" s="2" t="s">
        <v>95</v>
      </c>
      <c r="F11" s="24" t="s">
        <v>96</v>
      </c>
    </row>
    <row r="12" spans="1:6" x14ac:dyDescent="0.2">
      <c r="A12" s="23" t="s">
        <v>466</v>
      </c>
      <c r="B12" s="23" t="s">
        <v>467</v>
      </c>
      <c r="C12" s="2" t="s">
        <v>664</v>
      </c>
      <c r="D12" s="2" t="s">
        <v>61</v>
      </c>
      <c r="E12" s="2" t="s">
        <v>102</v>
      </c>
      <c r="F12" s="24" t="s">
        <v>103</v>
      </c>
    </row>
    <row r="13" spans="1:6" x14ac:dyDescent="0.2">
      <c r="A13" s="23" t="s">
        <v>466</v>
      </c>
      <c r="B13" s="23" t="s">
        <v>467</v>
      </c>
      <c r="C13" s="2" t="s">
        <v>653</v>
      </c>
      <c r="D13" s="2" t="s">
        <v>11</v>
      </c>
      <c r="E13" s="2" t="s">
        <v>112</v>
      </c>
      <c r="F13" s="24" t="s">
        <v>113</v>
      </c>
    </row>
    <row r="14" spans="1:6" x14ac:dyDescent="0.2">
      <c r="A14" s="23" t="s">
        <v>474</v>
      </c>
      <c r="B14" s="23" t="s">
        <v>475</v>
      </c>
      <c r="C14" s="2" t="s">
        <v>678</v>
      </c>
      <c r="D14" s="2" t="s">
        <v>129</v>
      </c>
      <c r="E14" s="2" t="s">
        <v>130</v>
      </c>
      <c r="F14" s="24" t="s">
        <v>131</v>
      </c>
    </row>
    <row r="15" spans="1:6" x14ac:dyDescent="0.2">
      <c r="A15" s="23" t="s">
        <v>466</v>
      </c>
      <c r="B15" s="23" t="s">
        <v>467</v>
      </c>
      <c r="C15" s="2" t="s">
        <v>664</v>
      </c>
      <c r="D15" s="2" t="s">
        <v>61</v>
      </c>
      <c r="E15" s="2" t="s">
        <v>137</v>
      </c>
      <c r="F15" s="24" t="s">
        <v>138</v>
      </c>
    </row>
    <row r="16" spans="1:6" x14ac:dyDescent="0.2">
      <c r="A16" s="23" t="s">
        <v>470</v>
      </c>
      <c r="B16" s="23" t="s">
        <v>471</v>
      </c>
      <c r="C16" s="7" t="s">
        <v>655</v>
      </c>
      <c r="D16" s="7" t="s">
        <v>17</v>
      </c>
      <c r="E16" s="7" t="s">
        <v>144</v>
      </c>
      <c r="F16" s="26" t="s">
        <v>145</v>
      </c>
    </row>
    <row r="17" spans="1:6" x14ac:dyDescent="0.2">
      <c r="A17" s="23" t="s">
        <v>572</v>
      </c>
      <c r="B17" s="23" t="s">
        <v>571</v>
      </c>
      <c r="C17" s="2" t="s">
        <v>662</v>
      </c>
      <c r="D17" s="2" t="s">
        <v>44</v>
      </c>
      <c r="E17" s="2" t="s">
        <v>159</v>
      </c>
      <c r="F17" s="27" t="s">
        <v>160</v>
      </c>
    </row>
    <row r="18" spans="1:6" x14ac:dyDescent="0.2">
      <c r="A18" s="23" t="s">
        <v>470</v>
      </c>
      <c r="B18" s="23" t="s">
        <v>471</v>
      </c>
      <c r="C18" s="2" t="s">
        <v>671</v>
      </c>
      <c r="D18" s="2" t="s">
        <v>58</v>
      </c>
      <c r="E18" s="2" t="s">
        <v>170</v>
      </c>
      <c r="F18" s="24" t="s">
        <v>171</v>
      </c>
    </row>
    <row r="19" spans="1:6" x14ac:dyDescent="0.2">
      <c r="A19" s="23" t="s">
        <v>470</v>
      </c>
      <c r="B19" s="23" t="s">
        <v>471</v>
      </c>
      <c r="C19" s="2" t="s">
        <v>655</v>
      </c>
      <c r="D19" s="2" t="s">
        <v>17</v>
      </c>
      <c r="E19" s="2" t="s">
        <v>174</v>
      </c>
      <c r="F19" s="24" t="s">
        <v>175</v>
      </c>
    </row>
    <row r="20" spans="1:6" x14ac:dyDescent="0.2">
      <c r="A20" s="23" t="s">
        <v>470</v>
      </c>
      <c r="B20" s="23" t="s">
        <v>471</v>
      </c>
      <c r="C20" s="2" t="s">
        <v>671</v>
      </c>
      <c r="D20" s="2" t="s">
        <v>58</v>
      </c>
      <c r="E20" s="2" t="s">
        <v>178</v>
      </c>
      <c r="F20" s="27" t="s">
        <v>179</v>
      </c>
    </row>
    <row r="21" spans="1:6" x14ac:dyDescent="0.2">
      <c r="A21" s="23" t="s">
        <v>470</v>
      </c>
      <c r="B21" s="23" t="s">
        <v>471</v>
      </c>
      <c r="C21" s="2" t="s">
        <v>655</v>
      </c>
      <c r="D21" s="2" t="s">
        <v>17</v>
      </c>
      <c r="E21" s="2" t="s">
        <v>184</v>
      </c>
      <c r="F21" s="24" t="s">
        <v>185</v>
      </c>
    </row>
    <row r="22" spans="1:6" x14ac:dyDescent="0.2">
      <c r="A22" s="23" t="s">
        <v>466</v>
      </c>
      <c r="B22" s="23" t="s">
        <v>467</v>
      </c>
      <c r="C22" s="2" t="s">
        <v>664</v>
      </c>
      <c r="D22" s="2" t="s">
        <v>61</v>
      </c>
      <c r="E22" s="2" t="s">
        <v>192</v>
      </c>
      <c r="F22" s="24" t="s">
        <v>193</v>
      </c>
    </row>
    <row r="23" spans="1:6" x14ac:dyDescent="0.2">
      <c r="A23" s="23" t="s">
        <v>470</v>
      </c>
      <c r="B23" s="23" t="s">
        <v>471</v>
      </c>
      <c r="C23" s="2" t="s">
        <v>671</v>
      </c>
      <c r="D23" s="2" t="s">
        <v>58</v>
      </c>
      <c r="E23" s="2" t="s">
        <v>194</v>
      </c>
      <c r="F23" s="24" t="s">
        <v>195</v>
      </c>
    </row>
    <row r="24" spans="1:6" x14ac:dyDescent="0.2">
      <c r="A24" s="23" t="s">
        <v>466</v>
      </c>
      <c r="B24" s="23" t="s">
        <v>467</v>
      </c>
      <c r="C24" s="2" t="s">
        <v>664</v>
      </c>
      <c r="D24" s="2" t="s">
        <v>61</v>
      </c>
      <c r="E24" s="2" t="s">
        <v>196</v>
      </c>
      <c r="F24" s="24" t="s">
        <v>197</v>
      </c>
    </row>
    <row r="25" spans="1:6" x14ac:dyDescent="0.2">
      <c r="A25" s="23" t="s">
        <v>472</v>
      </c>
      <c r="B25" s="23" t="s">
        <v>473</v>
      </c>
      <c r="C25" s="2" t="s">
        <v>675</v>
      </c>
      <c r="D25" s="2" t="s">
        <v>73</v>
      </c>
      <c r="E25" s="2" t="s">
        <v>202</v>
      </c>
      <c r="F25" s="24" t="s">
        <v>203</v>
      </c>
    </row>
    <row r="26" spans="1:6" x14ac:dyDescent="0.2">
      <c r="A26" s="23" t="s">
        <v>466</v>
      </c>
      <c r="B26" s="23" t="s">
        <v>467</v>
      </c>
      <c r="C26" s="2" t="s">
        <v>653</v>
      </c>
      <c r="D26" s="2" t="s">
        <v>11</v>
      </c>
      <c r="E26" s="2" t="s">
        <v>239</v>
      </c>
      <c r="F26" s="24" t="s">
        <v>240</v>
      </c>
    </row>
    <row r="27" spans="1:6" x14ac:dyDescent="0.2">
      <c r="A27" s="23" t="s">
        <v>478</v>
      </c>
      <c r="B27" s="23" t="s">
        <v>479</v>
      </c>
      <c r="C27" s="2" t="s">
        <v>677</v>
      </c>
      <c r="D27" s="2" t="s">
        <v>208</v>
      </c>
      <c r="E27" s="2" t="s">
        <v>287</v>
      </c>
      <c r="F27" s="24" t="s">
        <v>288</v>
      </c>
    </row>
    <row r="28" spans="1:6" x14ac:dyDescent="0.2">
      <c r="A28" s="23" t="s">
        <v>470</v>
      </c>
      <c r="B28" s="23" t="s">
        <v>471</v>
      </c>
      <c r="C28" s="2" t="s">
        <v>655</v>
      </c>
      <c r="D28" s="2" t="s">
        <v>17</v>
      </c>
      <c r="E28" s="2" t="s">
        <v>305</v>
      </c>
      <c r="F28" s="24" t="s">
        <v>306</v>
      </c>
    </row>
    <row r="29" spans="1:6" x14ac:dyDescent="0.2">
      <c r="A29" s="23" t="s">
        <v>470</v>
      </c>
      <c r="B29" s="23" t="s">
        <v>471</v>
      </c>
      <c r="C29" s="2" t="s">
        <v>660</v>
      </c>
      <c r="D29" s="2" t="s">
        <v>36</v>
      </c>
      <c r="E29" s="2" t="s">
        <v>309</v>
      </c>
      <c r="F29" s="24" t="s">
        <v>310</v>
      </c>
    </row>
    <row r="30" spans="1:6" x14ac:dyDescent="0.2">
      <c r="A30" s="23" t="s">
        <v>478</v>
      </c>
      <c r="B30" s="23" t="s">
        <v>479</v>
      </c>
      <c r="C30" s="2" t="s">
        <v>677</v>
      </c>
      <c r="D30" s="2" t="s">
        <v>208</v>
      </c>
      <c r="E30" s="2" t="s">
        <v>335</v>
      </c>
      <c r="F30" s="24" t="s">
        <v>336</v>
      </c>
    </row>
    <row r="31" spans="1:6" x14ac:dyDescent="0.2">
      <c r="A31" s="23" t="s">
        <v>474</v>
      </c>
      <c r="B31" s="23" t="s">
        <v>475</v>
      </c>
      <c r="C31" s="2" t="s">
        <v>678</v>
      </c>
      <c r="D31" s="2" t="s">
        <v>129</v>
      </c>
      <c r="E31" s="2" t="s">
        <v>343</v>
      </c>
      <c r="F31" s="24" t="s">
        <v>344</v>
      </c>
    </row>
    <row r="32" spans="1:6" x14ac:dyDescent="0.2">
      <c r="A32" s="23" t="s">
        <v>474</v>
      </c>
      <c r="B32" s="23" t="s">
        <v>475</v>
      </c>
      <c r="C32" s="7" t="s">
        <v>678</v>
      </c>
      <c r="D32" s="7" t="s">
        <v>129</v>
      </c>
      <c r="E32" s="7" t="s">
        <v>359</v>
      </c>
      <c r="F32" s="26" t="s">
        <v>360</v>
      </c>
    </row>
    <row r="33" spans="1:6" x14ac:dyDescent="0.2">
      <c r="A33" s="23" t="s">
        <v>476</v>
      </c>
      <c r="B33" s="23" t="s">
        <v>477</v>
      </c>
      <c r="C33" s="2" t="s">
        <v>667</v>
      </c>
      <c r="D33" s="2" t="s">
        <v>99</v>
      </c>
      <c r="E33" s="2" t="s">
        <v>361</v>
      </c>
      <c r="F33" s="24" t="s">
        <v>362</v>
      </c>
    </row>
    <row r="34" spans="1:6" x14ac:dyDescent="0.2">
      <c r="A34" s="23" t="s">
        <v>472</v>
      </c>
      <c r="B34" s="23" t="s">
        <v>473</v>
      </c>
      <c r="C34" s="2" t="s">
        <v>657</v>
      </c>
      <c r="D34" s="2" t="s">
        <v>25</v>
      </c>
      <c r="E34" s="2" t="s">
        <v>365</v>
      </c>
      <c r="F34" s="24" t="s">
        <v>366</v>
      </c>
    </row>
    <row r="35" spans="1:6" x14ac:dyDescent="0.2">
      <c r="A35" s="23" t="s">
        <v>570</v>
      </c>
      <c r="B35" s="23" t="s">
        <v>569</v>
      </c>
      <c r="C35" s="2" t="s">
        <v>663</v>
      </c>
      <c r="D35" s="2" t="s">
        <v>49</v>
      </c>
      <c r="E35" s="2" t="s">
        <v>403</v>
      </c>
      <c r="F35" s="24" t="s">
        <v>404</v>
      </c>
    </row>
    <row r="36" spans="1:6" x14ac:dyDescent="0.2">
      <c r="A36" s="23" t="s">
        <v>484</v>
      </c>
      <c r="B36" s="23" t="s">
        <v>116</v>
      </c>
      <c r="C36" s="2" t="s">
        <v>670</v>
      </c>
      <c r="D36" s="2" t="s">
        <v>116</v>
      </c>
      <c r="E36" s="2" t="s">
        <v>425</v>
      </c>
      <c r="F36" s="24" t="s">
        <v>426</v>
      </c>
    </row>
    <row r="37" spans="1:6" x14ac:dyDescent="0.2">
      <c r="A37" s="23" t="s">
        <v>470</v>
      </c>
      <c r="B37" s="23" t="s">
        <v>471</v>
      </c>
      <c r="C37" s="2" t="s">
        <v>671</v>
      </c>
      <c r="D37" s="2" t="s">
        <v>58</v>
      </c>
      <c r="E37" s="2" t="s">
        <v>433</v>
      </c>
      <c r="F37" s="24" t="s">
        <v>434</v>
      </c>
    </row>
    <row r="38" spans="1:6" x14ac:dyDescent="0.2">
      <c r="A38" s="23" t="s">
        <v>472</v>
      </c>
      <c r="B38" s="23" t="s">
        <v>473</v>
      </c>
      <c r="C38" s="2" t="s">
        <v>675</v>
      </c>
      <c r="D38" s="2" t="s">
        <v>73</v>
      </c>
      <c r="E38" s="2" t="s">
        <v>437</v>
      </c>
      <c r="F38" s="24" t="s">
        <v>438</v>
      </c>
    </row>
    <row r="39" spans="1:6" x14ac:dyDescent="0.2">
      <c r="A39" s="23" t="s">
        <v>485</v>
      </c>
      <c r="B39" s="23" t="s">
        <v>486</v>
      </c>
      <c r="C39" s="2" t="s">
        <v>673</v>
      </c>
      <c r="D39" s="2" t="s">
        <v>141</v>
      </c>
      <c r="E39" s="2" t="s">
        <v>445</v>
      </c>
      <c r="F39" s="24" t="s">
        <v>446</v>
      </c>
    </row>
    <row r="40" spans="1:6" x14ac:dyDescent="0.2">
      <c r="A40" s="23"/>
      <c r="B40" s="23"/>
      <c r="C40" s="2"/>
      <c r="D40" s="2"/>
      <c r="E40" s="2"/>
      <c r="F40" s="149"/>
    </row>
    <row r="41" spans="1:6" x14ac:dyDescent="0.2">
      <c r="A41" s="23"/>
      <c r="B41" s="23"/>
      <c r="C41" s="2"/>
      <c r="D41" s="2"/>
      <c r="E41" s="2"/>
      <c r="F41" s="149"/>
    </row>
    <row r="42" spans="1:6" x14ac:dyDescent="0.2">
      <c r="A42" s="23"/>
      <c r="B42" s="23"/>
      <c r="C42" s="2"/>
      <c r="D42" s="2"/>
      <c r="E42" s="2"/>
      <c r="F42" s="149"/>
    </row>
  </sheetData>
  <customSheetViews>
    <customSheetView guid="{0B466410-FB7E-451A-AFD3-95886095C000}">
      <pane xSplit="1" ySplit="4" topLeftCell="B5" activePane="bottomRight" state="frozen"/>
      <selection pane="bottomRight" activeCell="I6" sqref="I6"/>
      <pageMargins left="0.7" right="0.7" top="0.75" bottom="0.75" header="0.3" footer="0.3"/>
    </customSheetView>
  </customSheetViews>
  <conditionalFormatting sqref="E38:E40">
    <cfRule type="expression" dxfId="14" priority="7">
      <formula>AND($T38="no",$U38="up")</formula>
    </cfRule>
    <cfRule type="expression" dxfId="13" priority="8">
      <formula>$T38="yes"</formula>
    </cfRule>
  </conditionalFormatting>
  <conditionalFormatting sqref="E5:E37">
    <cfRule type="expression" dxfId="12" priority="1">
      <formula>AND($AF5="no",$AG5="up")</formula>
    </cfRule>
    <cfRule type="expression" dxfId="11" priority="2">
      <formula>$AF5="yes"</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5"/>
  <sheetViews>
    <sheetView showGridLines="0" zoomScale="80" zoomScaleNormal="80" workbookViewId="0"/>
  </sheetViews>
  <sheetFormatPr defaultRowHeight="11.25" x14ac:dyDescent="0.2"/>
  <sheetData>
    <row r="1" spans="1:20" ht="15.75" x14ac:dyDescent="0.25">
      <c r="A1" s="134"/>
      <c r="T1" s="129"/>
    </row>
    <row r="2" spans="1:20" ht="20.25" x14ac:dyDescent="0.3">
      <c r="D2" s="135" t="s">
        <v>618</v>
      </c>
    </row>
    <row r="35" spans="2:2" x14ac:dyDescent="0.2">
      <c r="B35" s="129"/>
    </row>
  </sheetData>
  <customSheetViews>
    <customSheetView guid="{0B466410-FB7E-451A-AFD3-95886095C000}" scale="80" showGridLines="0" showRowCol="0">
      <selection activeCell="Z10" sqref="Z10"/>
      <pageMargins left="0.7" right="0.7" top="0.75" bottom="0.75" header="0.3" footer="0.3"/>
    </customSheetView>
  </customSheetView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44"/>
  <sheetViews>
    <sheetView workbookViewId="0"/>
  </sheetViews>
  <sheetFormatPr defaultRowHeight="11.25" x14ac:dyDescent="0.2"/>
  <cols>
    <col min="1" max="1" width="20.83203125" customWidth="1"/>
    <col min="2" max="2" width="59" customWidth="1"/>
    <col min="3" max="5" width="15.83203125" customWidth="1"/>
    <col min="6" max="6" width="6.5" customWidth="1"/>
    <col min="8" max="9" width="42.83203125" bestFit="1" customWidth="1"/>
    <col min="10" max="10" width="41.33203125" bestFit="1" customWidth="1"/>
    <col min="11" max="11" width="5.33203125" customWidth="1"/>
  </cols>
  <sheetData>
    <row r="1" spans="1:5" x14ac:dyDescent="0.2">
      <c r="A1" s="1" t="s">
        <v>619</v>
      </c>
    </row>
    <row r="3" spans="1:5" x14ac:dyDescent="0.2">
      <c r="A3" s="129" t="s">
        <v>457</v>
      </c>
    </row>
    <row r="5" spans="1:5" x14ac:dyDescent="0.2">
      <c r="A5" s="1" t="s">
        <v>620</v>
      </c>
      <c r="C5" t="s">
        <v>679</v>
      </c>
    </row>
    <row r="6" spans="1:5" ht="33.75" x14ac:dyDescent="0.2">
      <c r="A6" s="181" t="s">
        <v>615</v>
      </c>
      <c r="B6" s="182" t="s">
        <v>621</v>
      </c>
      <c r="C6" s="183" t="s">
        <v>539</v>
      </c>
      <c r="D6" s="183" t="s">
        <v>540</v>
      </c>
      <c r="E6" s="184" t="s">
        <v>541</v>
      </c>
    </row>
    <row r="7" spans="1:5" x14ac:dyDescent="0.2">
      <c r="A7" t="s">
        <v>483</v>
      </c>
      <c r="B7" t="s">
        <v>482</v>
      </c>
      <c r="C7">
        <v>5</v>
      </c>
      <c r="D7">
        <v>6</v>
      </c>
      <c r="E7" s="8">
        <v>11</v>
      </c>
    </row>
    <row r="8" spans="1:5" x14ac:dyDescent="0.2">
      <c r="A8" t="s">
        <v>571</v>
      </c>
      <c r="B8" t="s">
        <v>572</v>
      </c>
      <c r="C8">
        <v>6</v>
      </c>
      <c r="D8">
        <v>2</v>
      </c>
      <c r="E8" s="8">
        <v>8</v>
      </c>
    </row>
    <row r="9" spans="1:5" x14ac:dyDescent="0.2">
      <c r="A9" t="s">
        <v>479</v>
      </c>
      <c r="B9" t="s">
        <v>478</v>
      </c>
      <c r="C9">
        <v>7</v>
      </c>
      <c r="E9" s="8">
        <v>7</v>
      </c>
    </row>
    <row r="10" spans="1:5" x14ac:dyDescent="0.2">
      <c r="A10" t="s">
        <v>116</v>
      </c>
      <c r="B10" t="s">
        <v>484</v>
      </c>
      <c r="C10">
        <v>9</v>
      </c>
      <c r="E10" s="8">
        <v>9</v>
      </c>
    </row>
    <row r="11" spans="1:5" x14ac:dyDescent="0.2">
      <c r="A11" t="s">
        <v>486</v>
      </c>
      <c r="B11" t="s">
        <v>485</v>
      </c>
      <c r="C11">
        <v>9</v>
      </c>
      <c r="D11">
        <v>3</v>
      </c>
      <c r="E11" s="8">
        <v>12</v>
      </c>
    </row>
    <row r="12" spans="1:5" x14ac:dyDescent="0.2">
      <c r="A12" t="s">
        <v>569</v>
      </c>
      <c r="B12" t="s">
        <v>570</v>
      </c>
      <c r="C12">
        <v>10</v>
      </c>
      <c r="D12">
        <v>2</v>
      </c>
      <c r="E12" s="8">
        <v>12</v>
      </c>
    </row>
    <row r="13" spans="1:5" x14ac:dyDescent="0.2">
      <c r="A13" t="s">
        <v>473</v>
      </c>
      <c r="B13" t="s">
        <v>472</v>
      </c>
      <c r="C13">
        <v>11</v>
      </c>
      <c r="D13">
        <v>4</v>
      </c>
      <c r="E13" s="8">
        <v>15</v>
      </c>
    </row>
    <row r="14" spans="1:5" x14ac:dyDescent="0.2">
      <c r="A14" t="s">
        <v>475</v>
      </c>
      <c r="B14" t="s">
        <v>474</v>
      </c>
      <c r="C14">
        <v>13</v>
      </c>
      <c r="D14">
        <v>1</v>
      </c>
      <c r="E14" s="124">
        <v>14</v>
      </c>
    </row>
    <row r="15" spans="1:5" x14ac:dyDescent="0.2">
      <c r="A15" t="s">
        <v>477</v>
      </c>
      <c r="B15" t="s">
        <v>476</v>
      </c>
      <c r="C15">
        <v>13</v>
      </c>
      <c r="D15">
        <v>1</v>
      </c>
      <c r="E15" s="8">
        <v>14</v>
      </c>
    </row>
    <row r="16" spans="1:5" x14ac:dyDescent="0.2">
      <c r="A16" t="s">
        <v>469</v>
      </c>
      <c r="B16" t="s">
        <v>468</v>
      </c>
      <c r="C16">
        <v>13</v>
      </c>
      <c r="D16">
        <v>1</v>
      </c>
      <c r="E16" s="8">
        <v>14</v>
      </c>
    </row>
    <row r="17" spans="1:5" x14ac:dyDescent="0.2">
      <c r="A17" t="s">
        <v>481</v>
      </c>
      <c r="B17" t="s">
        <v>480</v>
      </c>
      <c r="C17">
        <v>16</v>
      </c>
      <c r="D17">
        <v>2</v>
      </c>
      <c r="E17" s="8">
        <v>18</v>
      </c>
    </row>
    <row r="18" spans="1:5" x14ac:dyDescent="0.2">
      <c r="A18" t="s">
        <v>467</v>
      </c>
      <c r="B18" t="s">
        <v>466</v>
      </c>
      <c r="C18">
        <v>20</v>
      </c>
      <c r="E18" s="8">
        <v>20</v>
      </c>
    </row>
    <row r="19" spans="1:5" x14ac:dyDescent="0.2">
      <c r="A19" t="s">
        <v>465</v>
      </c>
      <c r="B19" t="s">
        <v>464</v>
      </c>
      <c r="C19">
        <v>20</v>
      </c>
      <c r="D19">
        <v>3</v>
      </c>
      <c r="E19" s="8">
        <v>23</v>
      </c>
    </row>
    <row r="20" spans="1:5" x14ac:dyDescent="0.2">
      <c r="A20" t="s">
        <v>471</v>
      </c>
      <c r="B20" t="s">
        <v>470</v>
      </c>
      <c r="C20">
        <v>31</v>
      </c>
      <c r="D20">
        <v>1</v>
      </c>
      <c r="E20" s="8">
        <v>32</v>
      </c>
    </row>
    <row r="21" spans="1:5" x14ac:dyDescent="0.2">
      <c r="A21" s="8"/>
      <c r="B21" s="8"/>
      <c r="C21" s="8"/>
      <c r="D21" s="8"/>
      <c r="E21" s="8"/>
    </row>
    <row r="22" spans="1:5" x14ac:dyDescent="0.2">
      <c r="A22" s="8"/>
      <c r="B22" s="8"/>
      <c r="C22" s="8">
        <f>SUBTOTAL(9,C7:C20)</f>
        <v>183</v>
      </c>
      <c r="D22" s="8">
        <f>SUBTOTAL(9,D7:D20)</f>
        <v>26</v>
      </c>
      <c r="E22" s="8">
        <f>SUBTOTAL(9,E7:E20)</f>
        <v>209</v>
      </c>
    </row>
    <row r="25" spans="1:5" x14ac:dyDescent="0.2">
      <c r="A25" s="129" t="s">
        <v>456</v>
      </c>
    </row>
    <row r="27" spans="1:5" x14ac:dyDescent="0.2">
      <c r="A27" s="1" t="s">
        <v>620</v>
      </c>
      <c r="C27" t="s">
        <v>679</v>
      </c>
    </row>
    <row r="28" spans="1:5" ht="33.75" x14ac:dyDescent="0.2">
      <c r="A28" s="130" t="s">
        <v>615</v>
      </c>
      <c r="B28" s="131" t="s">
        <v>621</v>
      </c>
      <c r="C28" s="132" t="s">
        <v>539</v>
      </c>
      <c r="D28" s="132" t="s">
        <v>540</v>
      </c>
      <c r="E28" s="122" t="s">
        <v>541</v>
      </c>
    </row>
    <row r="29" spans="1:5" x14ac:dyDescent="0.2">
      <c r="A29" t="s">
        <v>479</v>
      </c>
      <c r="B29" t="s">
        <v>478</v>
      </c>
      <c r="C29">
        <v>5</v>
      </c>
      <c r="D29">
        <v>2</v>
      </c>
      <c r="E29">
        <v>7</v>
      </c>
    </row>
    <row r="30" spans="1:5" x14ac:dyDescent="0.2">
      <c r="A30" t="s">
        <v>571</v>
      </c>
      <c r="B30" t="s">
        <v>572</v>
      </c>
      <c r="C30">
        <v>6</v>
      </c>
      <c r="D30">
        <v>2</v>
      </c>
      <c r="E30">
        <v>8</v>
      </c>
    </row>
    <row r="31" spans="1:5" x14ac:dyDescent="0.2">
      <c r="A31" t="s">
        <v>116</v>
      </c>
      <c r="B31" t="s">
        <v>484</v>
      </c>
      <c r="C31">
        <v>8</v>
      </c>
      <c r="D31">
        <v>1</v>
      </c>
      <c r="E31">
        <v>9</v>
      </c>
    </row>
    <row r="32" spans="1:5" x14ac:dyDescent="0.2">
      <c r="A32" t="s">
        <v>473</v>
      </c>
      <c r="B32" t="s">
        <v>472</v>
      </c>
      <c r="C32">
        <v>10</v>
      </c>
      <c r="D32">
        <v>5</v>
      </c>
      <c r="E32">
        <v>15</v>
      </c>
    </row>
    <row r="33" spans="1:5" x14ac:dyDescent="0.2">
      <c r="A33" t="s">
        <v>483</v>
      </c>
      <c r="B33" t="s">
        <v>482</v>
      </c>
      <c r="C33">
        <v>11</v>
      </c>
      <c r="E33">
        <v>11</v>
      </c>
    </row>
    <row r="34" spans="1:5" x14ac:dyDescent="0.2">
      <c r="A34" t="s">
        <v>486</v>
      </c>
      <c r="B34" t="s">
        <v>485</v>
      </c>
      <c r="C34">
        <v>11</v>
      </c>
      <c r="D34">
        <v>1</v>
      </c>
      <c r="E34">
        <v>12</v>
      </c>
    </row>
    <row r="35" spans="1:5" x14ac:dyDescent="0.2">
      <c r="A35" t="s">
        <v>569</v>
      </c>
      <c r="B35" t="s">
        <v>570</v>
      </c>
      <c r="C35">
        <v>11</v>
      </c>
      <c r="D35">
        <v>1</v>
      </c>
      <c r="E35">
        <v>12</v>
      </c>
    </row>
    <row r="36" spans="1:5" x14ac:dyDescent="0.2">
      <c r="A36" t="s">
        <v>475</v>
      </c>
      <c r="B36" t="s">
        <v>474</v>
      </c>
      <c r="C36">
        <v>11</v>
      </c>
      <c r="D36">
        <v>3</v>
      </c>
      <c r="E36">
        <v>14</v>
      </c>
    </row>
    <row r="37" spans="1:5" x14ac:dyDescent="0.2">
      <c r="A37" t="s">
        <v>477</v>
      </c>
      <c r="B37" t="s">
        <v>476</v>
      </c>
      <c r="C37">
        <v>13</v>
      </c>
      <c r="D37">
        <v>1</v>
      </c>
      <c r="E37">
        <v>14</v>
      </c>
    </row>
    <row r="38" spans="1:5" x14ac:dyDescent="0.2">
      <c r="A38" t="s">
        <v>467</v>
      </c>
      <c r="B38" t="s">
        <v>466</v>
      </c>
      <c r="C38">
        <v>13</v>
      </c>
      <c r="D38">
        <v>7</v>
      </c>
      <c r="E38">
        <v>20</v>
      </c>
    </row>
    <row r="39" spans="1:5" x14ac:dyDescent="0.2">
      <c r="A39" t="s">
        <v>469</v>
      </c>
      <c r="B39" t="s">
        <v>468</v>
      </c>
      <c r="C39">
        <v>14</v>
      </c>
      <c r="E39">
        <v>14</v>
      </c>
    </row>
    <row r="40" spans="1:5" x14ac:dyDescent="0.2">
      <c r="A40" t="s">
        <v>481</v>
      </c>
      <c r="B40" t="s">
        <v>480</v>
      </c>
      <c r="C40">
        <v>18</v>
      </c>
      <c r="E40">
        <v>18</v>
      </c>
    </row>
    <row r="41" spans="1:5" x14ac:dyDescent="0.2">
      <c r="A41" t="s">
        <v>471</v>
      </c>
      <c r="B41" t="s">
        <v>470</v>
      </c>
      <c r="C41">
        <v>20</v>
      </c>
      <c r="D41">
        <v>12</v>
      </c>
      <c r="E41">
        <v>32</v>
      </c>
    </row>
    <row r="42" spans="1:5" x14ac:dyDescent="0.2">
      <c r="A42" t="s">
        <v>465</v>
      </c>
      <c r="B42" t="s">
        <v>464</v>
      </c>
      <c r="C42">
        <v>23</v>
      </c>
      <c r="E42">
        <v>23</v>
      </c>
    </row>
    <row r="44" spans="1:5" x14ac:dyDescent="0.2">
      <c r="C44">
        <f>SUBTOTAL(9,C29:C42)</f>
        <v>174</v>
      </c>
      <c r="D44">
        <f t="shared" ref="D44:E44" si="0">SUBTOTAL(9,D29:D42)</f>
        <v>35</v>
      </c>
      <c r="E44">
        <f t="shared" si="0"/>
        <v>209</v>
      </c>
    </row>
  </sheetData>
  <sortState ref="A29:E42">
    <sortCondition ref="C29:C42"/>
    <sortCondition ref="D29:D42"/>
    <sortCondition ref="B29:B42"/>
  </sortState>
  <customSheetViews>
    <customSheetView guid="{0B466410-FB7E-451A-AFD3-95886095C000}">
      <selection activeCell="I7" sqref="I7"/>
      <pageMargins left="0.7" right="0.7" top="0.75" bottom="0.75" header="0.3" footer="0.3"/>
    </customSheetView>
  </customSheetView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E32"/>
  <sheetViews>
    <sheetView showGridLines="0" zoomScale="80" zoomScaleNormal="80" workbookViewId="0"/>
  </sheetViews>
  <sheetFormatPr defaultRowHeight="11.25" x14ac:dyDescent="0.2"/>
  <sheetData>
    <row r="2" spans="1:5" ht="20.25" x14ac:dyDescent="0.3">
      <c r="A2" s="135"/>
      <c r="C2" s="136"/>
      <c r="D2" s="135"/>
      <c r="E2" s="135" t="s">
        <v>544</v>
      </c>
    </row>
    <row r="3" spans="1:5" ht="20.25" x14ac:dyDescent="0.2">
      <c r="D3" s="136"/>
    </row>
    <row r="32" spans="3:3" x14ac:dyDescent="0.2">
      <c r="C32" s="129"/>
    </row>
  </sheetData>
  <customSheetViews>
    <customSheetView guid="{0B466410-FB7E-451A-AFD3-95886095C000}" scale="80" showGridLines="0" showRowCol="0">
      <selection activeCell="Y7" sqref="Y7"/>
      <pageMargins left="0.7" right="0.7" top="0.75" bottom="0.75" header="0.3" footer="0.3"/>
    </customSheetView>
  </customSheetView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73"/>
  <sheetViews>
    <sheetView workbookViewId="0"/>
  </sheetViews>
  <sheetFormatPr defaultRowHeight="11.25" x14ac:dyDescent="0.2"/>
  <cols>
    <col min="1" max="1" width="17.83203125" customWidth="1"/>
    <col min="2" max="2" width="51.1640625" customWidth="1"/>
    <col min="3" max="4" width="18.33203125" customWidth="1"/>
    <col min="5" max="5" width="15.1640625" customWidth="1"/>
    <col min="6" max="6" width="6.33203125" customWidth="1"/>
    <col min="7" max="7" width="33.6640625" bestFit="1" customWidth="1"/>
    <col min="8" max="8" width="45.1640625" bestFit="1" customWidth="1"/>
    <col min="12" max="12" width="33.6640625" bestFit="1" customWidth="1"/>
  </cols>
  <sheetData>
    <row r="1" spans="1:5" x14ac:dyDescent="0.2">
      <c r="A1" s="1" t="s">
        <v>546</v>
      </c>
    </row>
    <row r="2" spans="1:5" x14ac:dyDescent="0.2">
      <c r="A2" s="1"/>
    </row>
    <row r="3" spans="1:5" x14ac:dyDescent="0.2">
      <c r="A3" s="129" t="s">
        <v>457</v>
      </c>
    </row>
    <row r="4" spans="1:5" x14ac:dyDescent="0.2">
      <c r="A4" s="129"/>
    </row>
    <row r="5" spans="1:5" x14ac:dyDescent="0.2">
      <c r="A5" s="1" t="s">
        <v>536</v>
      </c>
      <c r="C5" t="s">
        <v>679</v>
      </c>
    </row>
    <row r="6" spans="1:5" ht="22.5" x14ac:dyDescent="0.2">
      <c r="A6" s="130" t="s">
        <v>537</v>
      </c>
      <c r="B6" s="131" t="s">
        <v>538</v>
      </c>
      <c r="C6" s="132" t="s">
        <v>539</v>
      </c>
      <c r="D6" s="132" t="s">
        <v>540</v>
      </c>
      <c r="E6" s="122" t="s">
        <v>541</v>
      </c>
    </row>
    <row r="7" spans="1:5" x14ac:dyDescent="0.2">
      <c r="A7" s="133" t="s">
        <v>106</v>
      </c>
      <c r="B7" s="133" t="s">
        <v>512</v>
      </c>
      <c r="C7">
        <v>1</v>
      </c>
      <c r="D7">
        <v>5</v>
      </c>
      <c r="E7">
        <v>6</v>
      </c>
    </row>
    <row r="8" spans="1:5" x14ac:dyDescent="0.2">
      <c r="A8" s="133" t="s">
        <v>208</v>
      </c>
      <c r="B8" s="133" t="s">
        <v>520</v>
      </c>
      <c r="C8">
        <v>3</v>
      </c>
      <c r="E8">
        <v>3</v>
      </c>
    </row>
    <row r="9" spans="1:5" x14ac:dyDescent="0.2">
      <c r="A9" s="133" t="s">
        <v>165</v>
      </c>
      <c r="B9" s="133" t="s">
        <v>519</v>
      </c>
      <c r="C9">
        <v>3</v>
      </c>
      <c r="D9">
        <v>3</v>
      </c>
      <c r="E9">
        <v>6</v>
      </c>
    </row>
    <row r="10" spans="1:5" x14ac:dyDescent="0.2">
      <c r="A10" s="133" t="s">
        <v>30</v>
      </c>
      <c r="B10" s="133" t="s">
        <v>500</v>
      </c>
      <c r="C10">
        <v>4</v>
      </c>
      <c r="E10">
        <v>4</v>
      </c>
    </row>
    <row r="11" spans="1:5" x14ac:dyDescent="0.2">
      <c r="A11" s="133" t="s">
        <v>64</v>
      </c>
      <c r="B11" s="133" t="s">
        <v>508</v>
      </c>
      <c r="C11">
        <v>4</v>
      </c>
      <c r="E11">
        <v>4</v>
      </c>
    </row>
    <row r="12" spans="1:5" x14ac:dyDescent="0.2">
      <c r="A12" s="133" t="s">
        <v>109</v>
      </c>
      <c r="B12" s="133" t="s">
        <v>513</v>
      </c>
      <c r="C12">
        <v>4</v>
      </c>
      <c r="D12">
        <v>1</v>
      </c>
      <c r="E12">
        <v>5</v>
      </c>
    </row>
    <row r="13" spans="1:5" x14ac:dyDescent="0.2">
      <c r="A13" s="133" t="s">
        <v>22</v>
      </c>
      <c r="B13" s="133" t="s">
        <v>498</v>
      </c>
      <c r="C13">
        <v>4</v>
      </c>
      <c r="D13">
        <v>1</v>
      </c>
      <c r="E13">
        <v>5</v>
      </c>
    </row>
    <row r="14" spans="1:5" x14ac:dyDescent="0.2">
      <c r="A14" s="133" t="s">
        <v>25</v>
      </c>
      <c r="B14" s="133" t="s">
        <v>499</v>
      </c>
      <c r="C14">
        <v>4</v>
      </c>
      <c r="D14">
        <v>3</v>
      </c>
      <c r="E14">
        <v>7</v>
      </c>
    </row>
    <row r="15" spans="1:5" x14ac:dyDescent="0.2">
      <c r="A15" s="133" t="s">
        <v>141</v>
      </c>
      <c r="B15" s="133" t="s">
        <v>517</v>
      </c>
      <c r="C15">
        <v>6</v>
      </c>
      <c r="E15">
        <v>6</v>
      </c>
    </row>
    <row r="16" spans="1:5" x14ac:dyDescent="0.2">
      <c r="A16" s="133" t="s">
        <v>39</v>
      </c>
      <c r="B16" s="133" t="s">
        <v>503</v>
      </c>
      <c r="C16">
        <v>6</v>
      </c>
      <c r="D16">
        <v>1</v>
      </c>
      <c r="E16">
        <v>7</v>
      </c>
    </row>
    <row r="17" spans="1:5" x14ac:dyDescent="0.2">
      <c r="A17" s="133" t="s">
        <v>129</v>
      </c>
      <c r="B17" s="133" t="s">
        <v>515</v>
      </c>
      <c r="C17">
        <v>6</v>
      </c>
      <c r="D17">
        <v>1</v>
      </c>
      <c r="E17">
        <v>7</v>
      </c>
    </row>
    <row r="18" spans="1:5" x14ac:dyDescent="0.2">
      <c r="A18" s="133" t="s">
        <v>44</v>
      </c>
      <c r="B18" s="133" t="s">
        <v>504</v>
      </c>
      <c r="C18">
        <v>6</v>
      </c>
      <c r="D18">
        <v>2</v>
      </c>
      <c r="E18">
        <v>8</v>
      </c>
    </row>
    <row r="19" spans="1:5" x14ac:dyDescent="0.2">
      <c r="A19" s="133" t="s">
        <v>99</v>
      </c>
      <c r="B19" s="133" t="s">
        <v>511</v>
      </c>
      <c r="C19">
        <v>7</v>
      </c>
      <c r="E19">
        <v>7</v>
      </c>
    </row>
    <row r="20" spans="1:5" x14ac:dyDescent="0.2">
      <c r="A20" s="133" t="s">
        <v>33</v>
      </c>
      <c r="B20" s="133" t="s">
        <v>501</v>
      </c>
      <c r="C20">
        <v>7</v>
      </c>
      <c r="E20">
        <v>7</v>
      </c>
    </row>
    <row r="21" spans="1:5" x14ac:dyDescent="0.2">
      <c r="A21" s="133" t="s">
        <v>73</v>
      </c>
      <c r="B21" s="133" t="s">
        <v>509</v>
      </c>
      <c r="C21">
        <v>7</v>
      </c>
      <c r="D21">
        <v>1</v>
      </c>
      <c r="E21">
        <v>8</v>
      </c>
    </row>
    <row r="22" spans="1:5" x14ac:dyDescent="0.2">
      <c r="A22" s="133" t="s">
        <v>78</v>
      </c>
      <c r="B22" s="133" t="s">
        <v>510</v>
      </c>
      <c r="C22">
        <v>7</v>
      </c>
      <c r="D22">
        <v>1</v>
      </c>
      <c r="E22">
        <v>8</v>
      </c>
    </row>
    <row r="23" spans="1:5" x14ac:dyDescent="0.2">
      <c r="A23" s="133" t="s">
        <v>11</v>
      </c>
      <c r="B23" s="133" t="s">
        <v>495</v>
      </c>
      <c r="C23">
        <v>8</v>
      </c>
      <c r="E23">
        <v>8</v>
      </c>
    </row>
    <row r="24" spans="1:5" x14ac:dyDescent="0.2">
      <c r="A24" s="133" t="s">
        <v>58</v>
      </c>
      <c r="B24" s="133" t="s">
        <v>506</v>
      </c>
      <c r="C24">
        <v>8</v>
      </c>
      <c r="E24">
        <v>8</v>
      </c>
    </row>
    <row r="25" spans="1:5" x14ac:dyDescent="0.2">
      <c r="A25" s="133" t="s">
        <v>132</v>
      </c>
      <c r="B25" s="133" t="s">
        <v>516</v>
      </c>
      <c r="C25">
        <v>8</v>
      </c>
      <c r="E25">
        <v>8</v>
      </c>
    </row>
    <row r="26" spans="1:5" x14ac:dyDescent="0.2">
      <c r="A26" s="133" t="s">
        <v>6</v>
      </c>
      <c r="B26" s="133" t="s">
        <v>494</v>
      </c>
      <c r="C26">
        <v>8</v>
      </c>
      <c r="D26">
        <v>2</v>
      </c>
      <c r="E26">
        <v>10</v>
      </c>
    </row>
    <row r="27" spans="1:5" x14ac:dyDescent="0.2">
      <c r="A27" s="133" t="s">
        <v>116</v>
      </c>
      <c r="B27" s="133" t="s">
        <v>514</v>
      </c>
      <c r="C27">
        <v>9</v>
      </c>
      <c r="E27">
        <v>9</v>
      </c>
    </row>
    <row r="28" spans="1:5" x14ac:dyDescent="0.2">
      <c r="A28" s="133" t="s">
        <v>146</v>
      </c>
      <c r="B28" s="133" t="s">
        <v>518</v>
      </c>
      <c r="C28">
        <v>9</v>
      </c>
      <c r="D28">
        <v>1</v>
      </c>
      <c r="E28">
        <v>10</v>
      </c>
    </row>
    <row r="29" spans="1:5" x14ac:dyDescent="0.2">
      <c r="A29" s="133" t="s">
        <v>14</v>
      </c>
      <c r="B29" s="133" t="s">
        <v>496</v>
      </c>
      <c r="C29">
        <v>9</v>
      </c>
      <c r="D29">
        <v>1</v>
      </c>
      <c r="E29">
        <v>10</v>
      </c>
    </row>
    <row r="30" spans="1:5" x14ac:dyDescent="0.2">
      <c r="A30" s="133" t="s">
        <v>49</v>
      </c>
      <c r="B30" s="133" t="s">
        <v>505</v>
      </c>
      <c r="C30">
        <v>10</v>
      </c>
      <c r="D30">
        <v>2</v>
      </c>
      <c r="E30">
        <v>12</v>
      </c>
    </row>
    <row r="31" spans="1:5" x14ac:dyDescent="0.2">
      <c r="A31" s="133" t="s">
        <v>36</v>
      </c>
      <c r="B31" s="133" t="s">
        <v>502</v>
      </c>
      <c r="C31">
        <v>11</v>
      </c>
      <c r="D31">
        <v>1</v>
      </c>
      <c r="E31">
        <v>12</v>
      </c>
    </row>
    <row r="32" spans="1:5" x14ac:dyDescent="0.2">
      <c r="A32" s="133" t="s">
        <v>17</v>
      </c>
      <c r="B32" s="133" t="s">
        <v>497</v>
      </c>
      <c r="C32">
        <v>12</v>
      </c>
      <c r="E32">
        <v>12</v>
      </c>
    </row>
    <row r="33" spans="1:5" x14ac:dyDescent="0.2">
      <c r="A33" s="133" t="s">
        <v>61</v>
      </c>
      <c r="B33" s="133" t="s">
        <v>507</v>
      </c>
      <c r="C33">
        <v>12</v>
      </c>
      <c r="E33">
        <v>12</v>
      </c>
    </row>
    <row r="35" spans="1:5" x14ac:dyDescent="0.2">
      <c r="C35">
        <f>SUBTOTAL(9,C7:C33)</f>
        <v>183</v>
      </c>
      <c r="D35">
        <f>SUBTOTAL(9,D7:D33)</f>
        <v>26</v>
      </c>
      <c r="E35">
        <f>SUBTOTAL(9,E7:E33)</f>
        <v>209</v>
      </c>
    </row>
    <row r="38" spans="1:5" x14ac:dyDescent="0.2">
      <c r="A38" s="129" t="s">
        <v>456</v>
      </c>
    </row>
    <row r="40" spans="1:5" x14ac:dyDescent="0.2">
      <c r="A40" s="1" t="s">
        <v>536</v>
      </c>
      <c r="C40" t="s">
        <v>679</v>
      </c>
    </row>
    <row r="41" spans="1:5" ht="22.5" x14ac:dyDescent="0.2">
      <c r="A41" s="130" t="s">
        <v>537</v>
      </c>
      <c r="B41" s="131" t="s">
        <v>538</v>
      </c>
      <c r="C41" s="132" t="s">
        <v>539</v>
      </c>
      <c r="D41" s="132" t="s">
        <v>540</v>
      </c>
      <c r="E41" s="122" t="s">
        <v>541</v>
      </c>
    </row>
    <row r="42" spans="1:5" x14ac:dyDescent="0.2">
      <c r="A42" s="133" t="s">
        <v>208</v>
      </c>
      <c r="B42" s="133" t="s">
        <v>677</v>
      </c>
      <c r="C42">
        <v>1</v>
      </c>
      <c r="D42">
        <v>2</v>
      </c>
      <c r="E42">
        <v>3</v>
      </c>
    </row>
    <row r="43" spans="1:5" x14ac:dyDescent="0.2">
      <c r="A43" s="133" t="s">
        <v>58</v>
      </c>
      <c r="B43" s="133" t="s">
        <v>671</v>
      </c>
      <c r="C43">
        <v>2</v>
      </c>
      <c r="D43">
        <v>6</v>
      </c>
      <c r="E43">
        <v>8</v>
      </c>
    </row>
    <row r="44" spans="1:5" x14ac:dyDescent="0.2">
      <c r="A44" s="133" t="s">
        <v>30</v>
      </c>
      <c r="B44" s="133" t="s">
        <v>658</v>
      </c>
      <c r="C44">
        <v>4</v>
      </c>
      <c r="E44">
        <v>4</v>
      </c>
    </row>
    <row r="45" spans="1:5" x14ac:dyDescent="0.2">
      <c r="A45" s="133" t="s">
        <v>64</v>
      </c>
      <c r="B45" s="133" t="s">
        <v>665</v>
      </c>
      <c r="C45">
        <v>4</v>
      </c>
      <c r="E45">
        <v>4</v>
      </c>
    </row>
    <row r="46" spans="1:5" x14ac:dyDescent="0.2">
      <c r="A46" s="133" t="s">
        <v>129</v>
      </c>
      <c r="B46" s="133" t="s">
        <v>678</v>
      </c>
      <c r="C46">
        <v>4</v>
      </c>
      <c r="D46">
        <v>3</v>
      </c>
      <c r="E46">
        <v>7</v>
      </c>
    </row>
    <row r="47" spans="1:5" x14ac:dyDescent="0.2">
      <c r="A47" s="133" t="s">
        <v>109</v>
      </c>
      <c r="B47" s="133" t="s">
        <v>669</v>
      </c>
      <c r="C47">
        <v>5</v>
      </c>
      <c r="E47">
        <v>5</v>
      </c>
    </row>
    <row r="48" spans="1:5" x14ac:dyDescent="0.2">
      <c r="A48" s="133" t="s">
        <v>22</v>
      </c>
      <c r="B48" s="133" t="s">
        <v>656</v>
      </c>
      <c r="C48">
        <v>5</v>
      </c>
      <c r="E48">
        <v>5</v>
      </c>
    </row>
    <row r="49" spans="1:5" x14ac:dyDescent="0.2">
      <c r="A49" s="133" t="s">
        <v>141</v>
      </c>
      <c r="B49" s="133" t="s">
        <v>673</v>
      </c>
      <c r="C49">
        <v>5</v>
      </c>
      <c r="D49">
        <v>1</v>
      </c>
      <c r="E49">
        <v>6</v>
      </c>
    </row>
    <row r="50" spans="1:5" x14ac:dyDescent="0.2">
      <c r="A50" s="133" t="s">
        <v>25</v>
      </c>
      <c r="B50" s="133" t="s">
        <v>657</v>
      </c>
      <c r="C50">
        <v>5</v>
      </c>
      <c r="D50">
        <v>2</v>
      </c>
      <c r="E50">
        <v>7</v>
      </c>
    </row>
    <row r="51" spans="1:5" x14ac:dyDescent="0.2">
      <c r="A51" s="133" t="s">
        <v>73</v>
      </c>
      <c r="B51" s="133" t="s">
        <v>675</v>
      </c>
      <c r="C51">
        <v>5</v>
      </c>
      <c r="D51">
        <v>3</v>
      </c>
      <c r="E51">
        <v>8</v>
      </c>
    </row>
    <row r="52" spans="1:5" x14ac:dyDescent="0.2">
      <c r="A52" s="133" t="s">
        <v>106</v>
      </c>
      <c r="B52" s="133" t="s">
        <v>668</v>
      </c>
      <c r="C52">
        <v>6</v>
      </c>
      <c r="E52">
        <v>6</v>
      </c>
    </row>
    <row r="53" spans="1:5" x14ac:dyDescent="0.2">
      <c r="A53" s="133" t="s">
        <v>165</v>
      </c>
      <c r="B53" s="133" t="s">
        <v>676</v>
      </c>
      <c r="C53">
        <v>6</v>
      </c>
      <c r="E53">
        <v>6</v>
      </c>
    </row>
    <row r="54" spans="1:5" x14ac:dyDescent="0.2">
      <c r="A54" s="133" t="s">
        <v>99</v>
      </c>
      <c r="B54" s="133" t="s">
        <v>667</v>
      </c>
      <c r="C54">
        <v>6</v>
      </c>
      <c r="D54">
        <v>1</v>
      </c>
      <c r="E54">
        <v>7</v>
      </c>
    </row>
    <row r="55" spans="1:5" x14ac:dyDescent="0.2">
      <c r="A55" s="133" t="s">
        <v>11</v>
      </c>
      <c r="B55" s="133" t="s">
        <v>653</v>
      </c>
      <c r="C55">
        <v>6</v>
      </c>
      <c r="D55">
        <v>2</v>
      </c>
      <c r="E55">
        <v>8</v>
      </c>
    </row>
    <row r="56" spans="1:5" x14ac:dyDescent="0.2">
      <c r="A56" s="133" t="s">
        <v>44</v>
      </c>
      <c r="B56" s="133" t="s">
        <v>662</v>
      </c>
      <c r="C56">
        <v>6</v>
      </c>
      <c r="D56">
        <v>2</v>
      </c>
      <c r="E56">
        <v>8</v>
      </c>
    </row>
    <row r="57" spans="1:5" x14ac:dyDescent="0.2">
      <c r="A57" s="133" t="s">
        <v>39</v>
      </c>
      <c r="B57" s="133" t="s">
        <v>661</v>
      </c>
      <c r="C57">
        <v>7</v>
      </c>
      <c r="E57">
        <v>7</v>
      </c>
    </row>
    <row r="58" spans="1:5" x14ac:dyDescent="0.2">
      <c r="A58" s="133" t="s">
        <v>33</v>
      </c>
      <c r="B58" s="133" t="s">
        <v>659</v>
      </c>
      <c r="C58">
        <v>7</v>
      </c>
      <c r="E58">
        <v>7</v>
      </c>
    </row>
    <row r="59" spans="1:5" x14ac:dyDescent="0.2">
      <c r="A59" s="133" t="s">
        <v>17</v>
      </c>
      <c r="B59" s="133" t="s">
        <v>655</v>
      </c>
      <c r="C59">
        <v>7</v>
      </c>
      <c r="D59">
        <v>5</v>
      </c>
      <c r="E59">
        <v>12</v>
      </c>
    </row>
    <row r="60" spans="1:5" x14ac:dyDescent="0.2">
      <c r="A60" s="133" t="s">
        <v>61</v>
      </c>
      <c r="B60" s="133" t="s">
        <v>664</v>
      </c>
      <c r="C60">
        <v>7</v>
      </c>
      <c r="D60">
        <v>5</v>
      </c>
      <c r="E60">
        <v>12</v>
      </c>
    </row>
    <row r="61" spans="1:5" x14ac:dyDescent="0.2">
      <c r="A61" s="133" t="s">
        <v>132</v>
      </c>
      <c r="B61" s="133" t="s">
        <v>672</v>
      </c>
      <c r="C61">
        <v>8</v>
      </c>
      <c r="E61">
        <v>8</v>
      </c>
    </row>
    <row r="62" spans="1:5" x14ac:dyDescent="0.2">
      <c r="A62" s="133" t="s">
        <v>78</v>
      </c>
      <c r="B62" s="133" t="s">
        <v>666</v>
      </c>
      <c r="C62">
        <v>8</v>
      </c>
      <c r="E62">
        <v>8</v>
      </c>
    </row>
    <row r="63" spans="1:5" x14ac:dyDescent="0.2">
      <c r="A63" s="133" t="s">
        <v>116</v>
      </c>
      <c r="B63" s="133" t="s">
        <v>670</v>
      </c>
      <c r="C63">
        <v>8</v>
      </c>
      <c r="D63">
        <v>1</v>
      </c>
      <c r="E63">
        <v>9</v>
      </c>
    </row>
    <row r="64" spans="1:5" x14ac:dyDescent="0.2">
      <c r="A64" s="133" t="s">
        <v>146</v>
      </c>
      <c r="B64" s="133" t="s">
        <v>674</v>
      </c>
      <c r="C64">
        <v>10</v>
      </c>
      <c r="E64">
        <v>10</v>
      </c>
    </row>
    <row r="65" spans="1:7" x14ac:dyDescent="0.2">
      <c r="A65" s="133" t="s">
        <v>14</v>
      </c>
      <c r="B65" s="133" t="s">
        <v>654</v>
      </c>
      <c r="C65">
        <v>10</v>
      </c>
      <c r="E65">
        <v>10</v>
      </c>
    </row>
    <row r="66" spans="1:7" x14ac:dyDescent="0.2">
      <c r="A66" s="133" t="s">
        <v>6</v>
      </c>
      <c r="B66" s="133" t="s">
        <v>652</v>
      </c>
      <c r="C66">
        <v>10</v>
      </c>
      <c r="E66">
        <v>10</v>
      </c>
    </row>
    <row r="67" spans="1:7" x14ac:dyDescent="0.2">
      <c r="A67" s="133" t="s">
        <v>49</v>
      </c>
      <c r="B67" s="133" t="s">
        <v>663</v>
      </c>
      <c r="C67">
        <v>11</v>
      </c>
      <c r="D67">
        <v>1</v>
      </c>
      <c r="E67">
        <v>12</v>
      </c>
    </row>
    <row r="68" spans="1:7" x14ac:dyDescent="0.2">
      <c r="A68" s="133" t="s">
        <v>36</v>
      </c>
      <c r="B68" s="133" t="s">
        <v>660</v>
      </c>
      <c r="C68">
        <v>11</v>
      </c>
      <c r="D68">
        <v>1</v>
      </c>
      <c r="E68">
        <v>12</v>
      </c>
    </row>
    <row r="70" spans="1:7" x14ac:dyDescent="0.2">
      <c r="C70">
        <f>SUBTOTAL(9,C42:C68)</f>
        <v>174</v>
      </c>
      <c r="D70">
        <f t="shared" ref="D70:E70" si="0">SUBTOTAL(9,D42:D68)</f>
        <v>35</v>
      </c>
      <c r="E70">
        <f t="shared" si="0"/>
        <v>209</v>
      </c>
    </row>
    <row r="71" spans="1:7" x14ac:dyDescent="0.2">
      <c r="G71" s="133"/>
    </row>
    <row r="72" spans="1:7" x14ac:dyDescent="0.2">
      <c r="G72" s="133"/>
    </row>
    <row r="73" spans="1:7" x14ac:dyDescent="0.2">
      <c r="G73" s="133"/>
    </row>
  </sheetData>
  <sortState ref="A42:D68">
    <sortCondition ref="C42:C68"/>
    <sortCondition ref="D42:D68"/>
    <sortCondition ref="B42:B68"/>
  </sortState>
  <customSheetViews>
    <customSheetView guid="{0B466410-FB7E-451A-AFD3-95886095C000}">
      <pane xSplit="2" ySplit="6" topLeftCell="C7" activePane="bottomRight" state="frozen"/>
      <selection pane="bottomRight" activeCell="H4" sqref="H4"/>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C58"/>
  <sheetViews>
    <sheetView zoomScale="70" zoomScaleNormal="70" workbookViewId="0"/>
  </sheetViews>
  <sheetFormatPr defaultColWidth="0" defaultRowHeight="12.75" customHeight="1" zeroHeight="1" x14ac:dyDescent="0.2"/>
  <cols>
    <col min="1" max="1" width="1.6640625" style="75" customWidth="1"/>
    <col min="2" max="6" width="10.83203125" style="75" customWidth="1"/>
    <col min="7" max="7" width="23.6640625" style="75" customWidth="1"/>
    <col min="8" max="12" width="10.83203125" style="75" customWidth="1"/>
    <col min="13" max="21" width="12.5" style="75" customWidth="1"/>
    <col min="22" max="22" width="9.33203125" style="75" customWidth="1"/>
    <col min="23" max="23" width="4.33203125" style="75" customWidth="1"/>
    <col min="24" max="24" width="8.1640625" style="75" customWidth="1"/>
    <col min="25" max="25" width="5" style="75" customWidth="1"/>
    <col min="26" max="26" width="6" style="75" customWidth="1"/>
    <col min="27" max="27" width="6.6640625" style="75" customWidth="1"/>
    <col min="28" max="28" width="10.83203125" style="75" customWidth="1"/>
    <col min="29" max="29" width="1.6640625" style="75" customWidth="1"/>
    <col min="30" max="16384" width="10.6640625" style="75" hidden="1"/>
  </cols>
  <sheetData>
    <row r="1" spans="1:29" ht="9.9499999999999993" customHeight="1" x14ac:dyDescent="0.2">
      <c r="A1" s="74" t="s">
        <v>681</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row>
    <row r="2" spans="1:29" ht="207" customHeight="1" x14ac:dyDescent="0.2">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row>
    <row r="3" spans="1:29" ht="15" customHeight="1" x14ac:dyDescent="0.2">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row>
    <row r="4" spans="1:29" ht="15" customHeight="1" x14ac:dyDescent="0.2">
      <c r="A4" s="74"/>
      <c r="B4" s="211" t="s">
        <v>521</v>
      </c>
      <c r="C4" s="211"/>
      <c r="D4" s="211"/>
      <c r="E4" s="211"/>
      <c r="F4" s="211"/>
      <c r="G4" s="74"/>
      <c r="H4" s="74"/>
      <c r="I4" s="74"/>
      <c r="J4" s="74"/>
      <c r="K4" s="74"/>
      <c r="L4" s="74"/>
      <c r="M4" s="74"/>
      <c r="N4" s="74"/>
      <c r="O4" s="74"/>
      <c r="P4" s="74"/>
      <c r="Q4" s="74"/>
      <c r="R4" s="74"/>
      <c r="S4" s="74"/>
      <c r="T4" s="74"/>
      <c r="U4" s="74"/>
      <c r="V4" s="74"/>
      <c r="W4" s="74"/>
      <c r="X4" s="74"/>
      <c r="Y4" s="74"/>
      <c r="Z4" s="74"/>
      <c r="AA4" s="74"/>
      <c r="AB4" s="74"/>
      <c r="AC4" s="74"/>
    </row>
    <row r="5" spans="1:29" ht="15" customHeight="1" x14ac:dyDescent="0.2">
      <c r="A5" s="74"/>
      <c r="B5" s="211"/>
      <c r="C5" s="211"/>
      <c r="D5" s="211"/>
      <c r="E5" s="211"/>
      <c r="F5" s="211"/>
      <c r="G5" s="74"/>
      <c r="H5" s="74"/>
      <c r="I5" s="74"/>
      <c r="J5" s="74"/>
      <c r="K5" s="74"/>
      <c r="L5" s="74"/>
      <c r="M5" s="74"/>
      <c r="N5" s="74"/>
      <c r="O5" s="74"/>
      <c r="P5" s="74"/>
      <c r="Q5" s="74"/>
      <c r="R5" s="74"/>
      <c r="S5" s="74"/>
      <c r="T5" s="74"/>
      <c r="U5" s="74"/>
      <c r="V5" s="74"/>
      <c r="W5" s="74"/>
      <c r="X5" s="74"/>
      <c r="Y5" s="74"/>
      <c r="Z5" s="74"/>
      <c r="AA5" s="74"/>
      <c r="AB5" s="74"/>
      <c r="AC5" s="74"/>
    </row>
    <row r="6" spans="1:29" ht="15" customHeight="1" x14ac:dyDescent="0.2">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row>
    <row r="7" spans="1:29" ht="15" customHeight="1" x14ac:dyDescent="0.2">
      <c r="A7" s="74"/>
      <c r="B7" s="74"/>
      <c r="C7" s="74"/>
      <c r="D7" s="74"/>
      <c r="E7" s="74"/>
      <c r="F7" s="74"/>
      <c r="G7" s="74"/>
      <c r="H7" s="74"/>
      <c r="I7" s="74"/>
      <c r="J7" s="74"/>
      <c r="K7" s="74"/>
      <c r="L7" s="74"/>
      <c r="M7" s="74"/>
      <c r="N7" s="74"/>
      <c r="O7" s="74"/>
      <c r="P7" s="74"/>
      <c r="Q7" s="74"/>
      <c r="R7" s="74"/>
      <c r="S7" s="74"/>
      <c r="T7" s="74"/>
      <c r="U7" s="74"/>
      <c r="V7" s="76"/>
      <c r="W7" s="74"/>
      <c r="X7" s="74"/>
      <c r="Y7" s="74"/>
      <c r="Z7" s="74"/>
      <c r="AA7" s="74"/>
      <c r="AB7" s="74"/>
      <c r="AC7" s="74"/>
    </row>
    <row r="8" spans="1:29" ht="15" customHeight="1" x14ac:dyDescent="0.2">
      <c r="A8" s="74"/>
      <c r="B8" s="74"/>
      <c r="C8" s="74"/>
      <c r="D8" s="74"/>
      <c r="E8" s="74"/>
      <c r="F8" s="74"/>
      <c r="G8" s="74"/>
      <c r="H8" s="74"/>
      <c r="I8" s="74"/>
      <c r="J8" s="74"/>
      <c r="K8" s="74"/>
      <c r="L8" s="74"/>
      <c r="M8" s="74"/>
      <c r="N8" s="74"/>
      <c r="O8" s="74"/>
      <c r="P8" s="74"/>
      <c r="Q8" s="74"/>
      <c r="R8" s="74"/>
      <c r="S8" s="74"/>
      <c r="T8" s="74"/>
      <c r="U8" s="74"/>
      <c r="W8" s="74"/>
      <c r="X8" s="74"/>
      <c r="Y8" s="74"/>
      <c r="Z8" s="74"/>
      <c r="AA8" s="74"/>
      <c r="AB8" s="74"/>
      <c r="AC8" s="74"/>
    </row>
    <row r="9" spans="1:29" ht="15" customHeight="1" x14ac:dyDescent="0.2">
      <c r="A9" s="74"/>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row>
    <row r="10" spans="1:29" ht="15" customHeight="1" x14ac:dyDescent="0.2">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row>
    <row r="11" spans="1:29" ht="15" customHeight="1" x14ac:dyDescent="0.2">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row>
    <row r="12" spans="1:29" ht="15" customHeight="1" x14ac:dyDescent="0.2">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row>
    <row r="13" spans="1:29" ht="15" customHeight="1" x14ac:dyDescent="0.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row>
    <row r="14" spans="1:29" ht="15" customHeight="1" x14ac:dyDescent="0.2">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row>
    <row r="15" spans="1:29" ht="15" customHeight="1" x14ac:dyDescent="0.2">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29" ht="15"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row>
    <row r="17" spans="1:29" ht="15"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row>
    <row r="18" spans="1:29" ht="15" customHeight="1" x14ac:dyDescent="0.2">
      <c r="A18" s="74"/>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row>
    <row r="19" spans="1:29" ht="15" customHeight="1" x14ac:dyDescent="0.2">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row>
    <row r="20" spans="1:29" ht="15" customHeight="1" x14ac:dyDescent="0.2">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row>
    <row r="21" spans="1:29" ht="15" customHeight="1" x14ac:dyDescent="0.2">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row>
    <row r="22" spans="1:29" ht="15" customHeight="1" x14ac:dyDescent="0.2">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row>
    <row r="23" spans="1:29" ht="15" customHeight="1" x14ac:dyDescent="0.2">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row>
    <row r="24" spans="1:29" ht="15" customHeight="1" x14ac:dyDescent="0.2">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row>
    <row r="25" spans="1:29" ht="15" customHeight="1" x14ac:dyDescent="0.2">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row>
    <row r="26" spans="1:29" ht="15" customHeight="1" x14ac:dyDescent="0.2">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row>
    <row r="27" spans="1:29" ht="15" customHeight="1" x14ac:dyDescent="0.2">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row>
    <row r="28" spans="1:29" ht="15" customHeight="1" x14ac:dyDescent="0.2">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row>
    <row r="29" spans="1:29" ht="15" customHeight="1" x14ac:dyDescent="0.2">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row>
    <row r="30" spans="1:29" ht="15" customHeight="1" x14ac:dyDescent="0.2">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row>
    <row r="31" spans="1:29" ht="15" customHeight="1" x14ac:dyDescent="0.2">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row>
    <row r="32" spans="1:29" ht="15" customHeight="1" x14ac:dyDescent="0.2">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row>
    <row r="33" spans="1:29" ht="15" customHeight="1" x14ac:dyDescent="0.2">
      <c r="A33" s="74"/>
      <c r="B33" s="74"/>
      <c r="C33" s="74"/>
      <c r="D33" s="74"/>
      <c r="E33" s="74"/>
      <c r="F33" s="74"/>
      <c r="G33" s="74"/>
      <c r="H33" s="74"/>
      <c r="I33" s="74"/>
      <c r="J33" s="74"/>
      <c r="K33" s="77"/>
      <c r="L33" s="74"/>
      <c r="M33" s="74"/>
      <c r="N33" s="74"/>
      <c r="O33" s="74"/>
      <c r="P33" s="74"/>
      <c r="Q33" s="74"/>
      <c r="R33" s="74"/>
      <c r="S33" s="74"/>
      <c r="T33" s="74"/>
      <c r="U33" s="74"/>
      <c r="V33" s="74"/>
      <c r="W33" s="74"/>
      <c r="X33" s="74"/>
      <c r="Y33" s="74"/>
      <c r="Z33" s="74"/>
      <c r="AA33" s="74"/>
      <c r="AB33" s="74"/>
      <c r="AC33" s="76"/>
    </row>
    <row r="34" spans="1:29" ht="15" customHeight="1" x14ac:dyDescent="0.2">
      <c r="A34" s="74"/>
      <c r="B34" s="74"/>
      <c r="C34" s="74"/>
      <c r="D34" s="74"/>
      <c r="E34" s="74"/>
      <c r="F34" s="74"/>
      <c r="G34" s="108" t="s">
        <v>522</v>
      </c>
      <c r="H34" s="212" t="str">
        <f>'CCG chart Data-antibstarpu'!B1</f>
        <v>(All)</v>
      </c>
      <c r="I34" s="213"/>
      <c r="J34" s="213"/>
      <c r="K34" s="214"/>
      <c r="L34" s="74"/>
      <c r="M34" s="221" t="s">
        <v>585</v>
      </c>
      <c r="N34" s="220"/>
      <c r="O34" s="223" t="e">
        <f>VLOOKUP('CCG chart Data-antibstarpu'!$B$1,'CCG Data-antibstarpu'!$D$3:$F$211,3,FALSE)</f>
        <v>#N/A</v>
      </c>
      <c r="P34" s="224"/>
      <c r="Q34" s="74"/>
      <c r="R34" s="74"/>
      <c r="S34" s="74"/>
      <c r="T34" s="74"/>
      <c r="U34" s="74"/>
      <c r="V34" s="74"/>
      <c r="W34" s="74"/>
      <c r="X34" s="74"/>
      <c r="Y34" s="74"/>
      <c r="Z34" s="74"/>
      <c r="AA34" s="74"/>
      <c r="AB34" s="74"/>
      <c r="AC34" s="74"/>
    </row>
    <row r="35" spans="1:29" ht="15" customHeight="1" x14ac:dyDescent="0.2">
      <c r="A35" s="74"/>
      <c r="B35" s="74"/>
      <c r="C35" s="74"/>
      <c r="D35" s="74"/>
      <c r="E35" s="74"/>
      <c r="F35" s="74"/>
      <c r="G35" s="109"/>
      <c r="H35" s="215"/>
      <c r="I35" s="216"/>
      <c r="J35" s="216"/>
      <c r="K35" s="217"/>
      <c r="L35" s="74"/>
      <c r="M35" s="222"/>
      <c r="N35" s="220"/>
      <c r="O35" s="225"/>
      <c r="P35" s="226"/>
      <c r="Q35" s="74"/>
      <c r="R35" s="74"/>
      <c r="S35" s="74"/>
      <c r="T35" s="74"/>
      <c r="U35" s="74"/>
      <c r="V35" s="74"/>
      <c r="W35" s="74"/>
      <c r="X35" s="74"/>
      <c r="Y35" s="74"/>
      <c r="Z35" s="74"/>
      <c r="AA35" s="74"/>
      <c r="AB35" s="74"/>
      <c r="AC35" s="74"/>
    </row>
    <row r="36" spans="1:29" ht="15" customHeight="1" x14ac:dyDescent="0.2">
      <c r="A36" s="74"/>
      <c r="B36" s="74"/>
      <c r="C36" s="74"/>
      <c r="D36" s="74"/>
      <c r="E36" s="74"/>
      <c r="F36" s="74"/>
      <c r="G36" s="74"/>
      <c r="H36" s="74"/>
      <c r="I36" s="74"/>
      <c r="J36" s="74"/>
      <c r="K36" s="74"/>
      <c r="L36" s="74"/>
      <c r="M36" s="74"/>
      <c r="N36" s="78"/>
      <c r="O36" s="74"/>
      <c r="P36" s="74"/>
      <c r="Q36" s="74"/>
      <c r="R36" s="74"/>
      <c r="S36" s="74"/>
      <c r="T36" s="74"/>
      <c r="U36" s="74"/>
      <c r="V36" s="74"/>
      <c r="W36" s="74"/>
      <c r="X36" s="74"/>
      <c r="Y36" s="74"/>
      <c r="Z36" s="74"/>
      <c r="AA36" s="74"/>
      <c r="AB36" s="74"/>
      <c r="AC36" s="74"/>
    </row>
    <row r="37" spans="1:29" ht="15" customHeight="1" x14ac:dyDescent="0.2">
      <c r="A37" s="74"/>
      <c r="B37" s="74"/>
      <c r="C37" s="74"/>
      <c r="D37" s="74"/>
      <c r="E37" s="74"/>
      <c r="F37" s="74"/>
      <c r="G37" s="74"/>
      <c r="H37" s="79">
        <f>'CCG Data-antibstarpu'!H$2</f>
        <v>42430</v>
      </c>
      <c r="I37" s="79">
        <f>'CCG Data-antibstarpu'!I$2</f>
        <v>42461</v>
      </c>
      <c r="J37" s="79">
        <f>'CCG Data-antibstarpu'!J$2</f>
        <v>42491</v>
      </c>
      <c r="K37" s="79">
        <f>'CCG Data-antibstarpu'!K$2</f>
        <v>42522</v>
      </c>
      <c r="L37" s="79">
        <f>'CCG Data-antibstarpu'!L$2</f>
        <v>42552</v>
      </c>
      <c r="M37" s="79">
        <f>'CCG Data-antibstarpu'!M$2</f>
        <v>42583</v>
      </c>
      <c r="N37" s="79">
        <f>'CCG Data-antibstarpu'!N$2</f>
        <v>42614</v>
      </c>
      <c r="O37" s="79">
        <f>'CCG Data-antibstarpu'!O$2</f>
        <v>42644</v>
      </c>
      <c r="P37" s="79">
        <f>'CCG Data-antibstarpu'!P$2</f>
        <v>42675</v>
      </c>
      <c r="Q37" s="79">
        <f>'CCG Data-antibstarpu'!Q$2</f>
        <v>42705</v>
      </c>
      <c r="R37" s="79">
        <f>'CCG Data-antibstarpu'!R$2</f>
        <v>42736</v>
      </c>
      <c r="S37" s="79">
        <f>'CCG Data-antibstarpu'!S$2</f>
        <v>42767</v>
      </c>
      <c r="T37" s="79">
        <f>'CCG Data-antibstarpu'!T$2</f>
        <v>42795</v>
      </c>
      <c r="U37" s="74"/>
      <c r="V37" s="74"/>
      <c r="W37" s="74"/>
      <c r="X37" s="74"/>
      <c r="Y37" s="74"/>
      <c r="Z37" s="74"/>
      <c r="AA37" s="74"/>
      <c r="AB37" s="74"/>
      <c r="AC37" s="74"/>
    </row>
    <row r="38" spans="1:29" ht="15" customHeight="1" x14ac:dyDescent="0.2">
      <c r="A38" s="74"/>
      <c r="B38" s="74"/>
      <c r="C38" s="74"/>
      <c r="D38" s="74"/>
      <c r="E38" s="74"/>
      <c r="F38" s="74"/>
      <c r="G38" s="218" t="s">
        <v>523</v>
      </c>
      <c r="H38" s="207" t="e">
        <f>'CCG chart Data-antibstarpu'!A8</f>
        <v>#N/A</v>
      </c>
      <c r="I38" s="207" t="e">
        <f>'CCG chart Data-antibstarpu'!B8</f>
        <v>#N/A</v>
      </c>
      <c r="J38" s="207" t="e">
        <f>'CCG chart Data-antibstarpu'!C8</f>
        <v>#N/A</v>
      </c>
      <c r="K38" s="207" t="e">
        <f>'CCG chart Data-antibstarpu'!D8</f>
        <v>#N/A</v>
      </c>
      <c r="L38" s="207" t="e">
        <f>'CCG chart Data-antibstarpu'!E8</f>
        <v>#N/A</v>
      </c>
      <c r="M38" s="207" t="e">
        <f>'CCG chart Data-antibstarpu'!F8</f>
        <v>#N/A</v>
      </c>
      <c r="N38" s="207" t="e">
        <f>'CCG chart Data-antibstarpu'!G8</f>
        <v>#N/A</v>
      </c>
      <c r="O38" s="207" t="e">
        <f>'CCG chart Data-antibstarpu'!H8</f>
        <v>#N/A</v>
      </c>
      <c r="P38" s="207" t="e">
        <f>'CCG chart Data-antibstarpu'!I8</f>
        <v>#N/A</v>
      </c>
      <c r="Q38" s="207" t="e">
        <f>'CCG chart Data-antibstarpu'!J8</f>
        <v>#N/A</v>
      </c>
      <c r="R38" s="207" t="e">
        <f>'CCG chart Data-antibstarpu'!K8</f>
        <v>#N/A</v>
      </c>
      <c r="S38" s="207" t="e">
        <f>'CCG chart Data-antibstarpu'!L8</f>
        <v>#N/A</v>
      </c>
      <c r="T38" s="207" t="e">
        <f>'CCG chart Data-antibstarpu'!M8</f>
        <v>#N/A</v>
      </c>
      <c r="U38" s="74"/>
      <c r="V38" s="74"/>
      <c r="W38" s="74"/>
      <c r="X38" s="74"/>
      <c r="Y38" s="74"/>
      <c r="Z38" s="74"/>
      <c r="AA38" s="74"/>
      <c r="AB38" s="74"/>
      <c r="AC38" s="74"/>
    </row>
    <row r="39" spans="1:29" ht="15" customHeight="1" x14ac:dyDescent="0.2">
      <c r="A39" s="74"/>
      <c r="B39" s="74"/>
      <c r="C39" s="74"/>
      <c r="D39" s="74"/>
      <c r="E39" s="74"/>
      <c r="F39" s="74"/>
      <c r="G39" s="220"/>
      <c r="H39" s="208"/>
      <c r="I39" s="208"/>
      <c r="J39" s="208"/>
      <c r="K39" s="208"/>
      <c r="L39" s="208"/>
      <c r="M39" s="208"/>
      <c r="N39" s="208"/>
      <c r="O39" s="208"/>
      <c r="P39" s="208"/>
      <c r="Q39" s="208"/>
      <c r="R39" s="208"/>
      <c r="S39" s="208"/>
      <c r="T39" s="208"/>
      <c r="U39" s="74"/>
      <c r="V39" s="74"/>
      <c r="W39" s="74"/>
      <c r="X39" s="74"/>
      <c r="Y39" s="74"/>
      <c r="Z39" s="74"/>
      <c r="AA39" s="74"/>
      <c r="AB39" s="74"/>
      <c r="AC39" s="74"/>
    </row>
    <row r="40" spans="1:29" ht="15" customHeight="1" x14ac:dyDescent="0.2">
      <c r="A40" s="74"/>
      <c r="B40" s="74"/>
      <c r="C40" s="74"/>
      <c r="D40" s="74"/>
      <c r="E40" s="74"/>
      <c r="F40" s="74"/>
      <c r="G40" s="74"/>
      <c r="H40" s="78"/>
      <c r="I40" s="78"/>
      <c r="J40" s="78"/>
      <c r="K40" s="78"/>
      <c r="L40" s="78"/>
      <c r="M40" s="78"/>
      <c r="N40" s="78"/>
      <c r="O40" s="78"/>
      <c r="P40" s="78"/>
      <c r="Q40" s="74"/>
      <c r="R40" s="74"/>
      <c r="S40" s="74"/>
      <c r="T40" s="74"/>
      <c r="U40" s="74"/>
      <c r="V40" s="74"/>
      <c r="W40" s="74"/>
      <c r="X40" s="74"/>
      <c r="Y40" s="74"/>
      <c r="Z40" s="74"/>
      <c r="AA40" s="74"/>
      <c r="AB40" s="74"/>
      <c r="AC40" s="74"/>
    </row>
    <row r="41" spans="1:29" ht="15" customHeight="1" x14ac:dyDescent="0.2">
      <c r="A41" s="74"/>
      <c r="B41" s="74"/>
      <c r="C41" s="74"/>
      <c r="D41" s="74"/>
      <c r="E41" s="74"/>
      <c r="F41" s="74"/>
      <c r="G41" s="218" t="s">
        <v>524</v>
      </c>
      <c r="H41" s="209">
        <f>'CCG Data-antibstarpu'!H$213</f>
        <v>1.087</v>
      </c>
      <c r="I41" s="209">
        <f>'CCG Data-antibstarpu'!I$213</f>
        <v>1.0940000000000001</v>
      </c>
      <c r="J41" s="209">
        <f>'CCG Data-antibstarpu'!J$213</f>
        <v>1.0940000000000001</v>
      </c>
      <c r="K41" s="209">
        <f>'CCG Data-antibstarpu'!K$213</f>
        <v>1.0860000000000001</v>
      </c>
      <c r="L41" s="209">
        <f>'CCG Data-antibstarpu'!L$213</f>
        <v>1.087</v>
      </c>
      <c r="M41" s="209">
        <f>'CCG Data-antibstarpu'!M$213</f>
        <v>1.091</v>
      </c>
      <c r="N41" s="209">
        <f>'CCG Data-antibstarpu'!N$213</f>
        <v>1.0880000000000001</v>
      </c>
      <c r="O41" s="209">
        <f>'CCG Data-antibstarpu'!O$213</f>
        <v>1.085</v>
      </c>
      <c r="P41" s="209">
        <f>'CCG Data-antibstarpu'!P$213</f>
        <v>1.0920000000000001</v>
      </c>
      <c r="Q41" s="209">
        <f>'CCG Data-antibstarpu'!Q$213</f>
        <v>1.0920000000000001</v>
      </c>
      <c r="R41" s="209">
        <f>'CCG Data-antibstarpu'!R$213</f>
        <v>1.103</v>
      </c>
      <c r="S41" s="209">
        <f>'CCG Data-antibstarpu'!S$213</f>
        <v>1.0960000000000001</v>
      </c>
      <c r="T41" s="209">
        <f>'CCG Data-antibstarpu'!T$213</f>
        <v>1.0860000000000001</v>
      </c>
      <c r="U41" s="74"/>
      <c r="V41" s="74"/>
      <c r="W41" s="74"/>
      <c r="X41" s="74"/>
      <c r="Y41" s="74"/>
      <c r="Z41" s="74"/>
      <c r="AA41" s="74"/>
      <c r="AB41" s="74"/>
      <c r="AC41" s="74"/>
    </row>
    <row r="42" spans="1:29" ht="15" customHeight="1" x14ac:dyDescent="0.2">
      <c r="A42" s="74"/>
      <c r="B42" s="74"/>
      <c r="C42" s="74"/>
      <c r="D42" s="74"/>
      <c r="E42" s="74"/>
      <c r="F42" s="74"/>
      <c r="G42" s="219"/>
      <c r="H42" s="210"/>
      <c r="I42" s="210"/>
      <c r="J42" s="210"/>
      <c r="K42" s="210"/>
      <c r="L42" s="210"/>
      <c r="M42" s="210"/>
      <c r="N42" s="210"/>
      <c r="O42" s="210"/>
      <c r="P42" s="210"/>
      <c r="Q42" s="210"/>
      <c r="R42" s="210"/>
      <c r="S42" s="210"/>
      <c r="T42" s="210"/>
      <c r="U42" s="74"/>
      <c r="V42" s="74"/>
      <c r="W42" s="74"/>
      <c r="X42" s="74"/>
      <c r="Y42" s="74"/>
      <c r="Z42" s="74"/>
      <c r="AA42" s="74"/>
      <c r="AB42" s="74"/>
      <c r="AC42" s="74"/>
    </row>
    <row r="43" spans="1:29" ht="15" customHeight="1" x14ac:dyDescent="0.2">
      <c r="A43" s="74"/>
      <c r="B43" s="74"/>
      <c r="C43" s="74"/>
      <c r="D43" s="74"/>
      <c r="E43" s="74"/>
      <c r="F43" s="74"/>
      <c r="G43" s="78"/>
      <c r="H43" s="78"/>
      <c r="I43" s="78"/>
      <c r="J43" s="78"/>
      <c r="K43" s="78"/>
      <c r="L43" s="78"/>
      <c r="M43" s="78"/>
      <c r="N43" s="78"/>
      <c r="O43" s="78"/>
      <c r="P43" s="78"/>
      <c r="Q43" s="74"/>
      <c r="R43" s="74"/>
      <c r="S43" s="74"/>
      <c r="T43" s="74"/>
      <c r="U43" s="74"/>
      <c r="V43" s="74"/>
      <c r="W43" s="74"/>
      <c r="X43" s="74"/>
      <c r="Y43" s="74"/>
      <c r="Z43" s="74"/>
      <c r="AA43" s="74"/>
      <c r="AB43" s="74"/>
      <c r="AC43" s="74"/>
    </row>
    <row r="44" spans="1:29" ht="15" customHeight="1" x14ac:dyDescent="0.2">
      <c r="A44" s="74"/>
      <c r="B44" s="74"/>
      <c r="C44" s="74"/>
      <c r="D44" s="74"/>
      <c r="E44" s="74"/>
      <c r="F44" s="74"/>
      <c r="G44" s="78"/>
      <c r="H44" s="78"/>
      <c r="I44" s="78"/>
      <c r="J44" s="78"/>
      <c r="K44" s="78"/>
      <c r="L44" s="78"/>
      <c r="M44" s="78"/>
      <c r="N44" s="78"/>
      <c r="O44" s="78"/>
      <c r="P44" s="78"/>
      <c r="Q44" s="78"/>
      <c r="R44" s="74"/>
      <c r="S44" s="74"/>
      <c r="T44" s="74"/>
      <c r="U44" s="74"/>
      <c r="V44" s="74"/>
      <c r="W44" s="74"/>
      <c r="X44" s="74"/>
      <c r="Y44" s="74"/>
      <c r="Z44" s="74"/>
      <c r="AA44" s="74"/>
      <c r="AB44" s="74"/>
      <c r="AC44" s="74"/>
    </row>
    <row r="45" spans="1:29" ht="15" customHeight="1" x14ac:dyDescent="0.2">
      <c r="A45" s="74"/>
      <c r="B45" s="74"/>
      <c r="C45" s="74"/>
      <c r="D45" s="74"/>
      <c r="E45" s="74"/>
      <c r="F45" s="74"/>
      <c r="G45" s="78"/>
      <c r="H45" s="78"/>
      <c r="I45" s="78"/>
      <c r="J45" s="78"/>
      <c r="K45" s="78"/>
      <c r="L45" s="78"/>
      <c r="M45" s="78"/>
      <c r="N45" s="78"/>
      <c r="O45" s="78"/>
      <c r="P45" s="78"/>
      <c r="Q45" s="78"/>
      <c r="R45" s="74"/>
      <c r="S45" s="74"/>
      <c r="T45" s="74"/>
      <c r="U45" s="74"/>
      <c r="V45" s="74"/>
      <c r="W45" s="74"/>
      <c r="X45" s="74"/>
      <c r="Y45" s="74"/>
      <c r="Z45" s="74"/>
      <c r="AA45" s="74"/>
      <c r="AB45" s="74"/>
      <c r="AC45" s="74"/>
    </row>
    <row r="46" spans="1:29" ht="15" customHeight="1" x14ac:dyDescent="0.2">
      <c r="A46" s="74"/>
      <c r="B46" s="74"/>
      <c r="C46" s="74"/>
      <c r="D46" s="74"/>
      <c r="E46" s="74"/>
      <c r="F46" s="74"/>
      <c r="G46" s="78"/>
      <c r="H46" s="78"/>
      <c r="I46" s="78"/>
      <c r="J46" s="78"/>
      <c r="K46" s="78"/>
      <c r="L46" s="78"/>
      <c r="M46" s="78"/>
      <c r="N46" s="78"/>
      <c r="O46" s="78"/>
      <c r="P46" s="78"/>
      <c r="Q46" s="78"/>
      <c r="R46" s="74"/>
      <c r="S46" s="74"/>
      <c r="T46" s="74"/>
      <c r="U46" s="74"/>
      <c r="V46" s="74"/>
      <c r="W46" s="74"/>
      <c r="X46" s="74"/>
      <c r="Y46" s="74"/>
      <c r="Z46" s="74"/>
      <c r="AA46" s="74"/>
      <c r="AB46" s="74"/>
      <c r="AC46" s="74"/>
    </row>
    <row r="47" spans="1:29" ht="15" customHeight="1" x14ac:dyDescent="0.2">
      <c r="A47" s="74"/>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4"/>
    </row>
    <row r="48" spans="1:29" ht="15" customHeight="1" x14ac:dyDescent="0.2">
      <c r="A48" s="74"/>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row>
    <row r="49" spans="1:28" ht="15" customHeight="1" x14ac:dyDescent="0.2">
      <c r="A49" s="74"/>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row>
    <row r="50" spans="1:28" ht="15" customHeight="1" x14ac:dyDescent="0.2">
      <c r="A50" s="74"/>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row>
    <row r="51" spans="1:28" ht="15" customHeight="1" x14ac:dyDescent="0.2">
      <c r="A51" s="74"/>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row>
    <row r="52" spans="1:28" ht="15" customHeight="1" x14ac:dyDescent="0.2">
      <c r="A52" s="74"/>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row>
    <row r="53" spans="1:28" ht="15" customHeight="1" x14ac:dyDescent="0.2">
      <c r="A53" s="74"/>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row>
    <row r="54" spans="1:28" ht="15" customHeight="1" x14ac:dyDescent="0.2">
      <c r="A54" s="74"/>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row>
    <row r="55" spans="1:28" ht="15" customHeight="1" x14ac:dyDescent="0.2">
      <c r="A55" s="74"/>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row>
    <row r="56" spans="1:28" hidden="1" x14ac:dyDescent="0.2"/>
    <row r="57" spans="1:28" hidden="1" x14ac:dyDescent="0.2"/>
    <row r="58" spans="1:28" ht="12.75" customHeight="1" x14ac:dyDescent="0.2"/>
  </sheetData>
  <customSheetViews>
    <customSheetView guid="{0B466410-FB7E-451A-AFD3-95886095C000}" scale="70" showPageBreaks="1" printArea="1" hiddenRows="1" hiddenColumns="1" view="pageBreakPreview">
      <selection activeCell="T2" sqref="T2"/>
      <pageMargins left="0" right="0" top="0" bottom="0" header="0.51181102362204722" footer="0.51181102362204722"/>
      <pageSetup paperSize="9" scale="57" orientation="landscape" r:id="rId1"/>
      <headerFooter alignWithMargins="0"/>
    </customSheetView>
  </customSheetViews>
  <mergeCells count="32">
    <mergeCell ref="T38:T39"/>
    <mergeCell ref="T41:T42"/>
    <mergeCell ref="S38:S39"/>
    <mergeCell ref="S41:S42"/>
    <mergeCell ref="R38:R39"/>
    <mergeCell ref="R41:R42"/>
    <mergeCell ref="Q38:Q39"/>
    <mergeCell ref="Q41:Q42"/>
    <mergeCell ref="B4:F5"/>
    <mergeCell ref="H34:K35"/>
    <mergeCell ref="H41:H42"/>
    <mergeCell ref="I41:I42"/>
    <mergeCell ref="J41:J42"/>
    <mergeCell ref="G41:G42"/>
    <mergeCell ref="G38:G39"/>
    <mergeCell ref="K38:K39"/>
    <mergeCell ref="K41:K42"/>
    <mergeCell ref="M41:M42"/>
    <mergeCell ref="M34:N35"/>
    <mergeCell ref="O34:P35"/>
    <mergeCell ref="H38:H39"/>
    <mergeCell ref="I38:I39"/>
    <mergeCell ref="O38:O39"/>
    <mergeCell ref="O41:O42"/>
    <mergeCell ref="P38:P39"/>
    <mergeCell ref="P41:P42"/>
    <mergeCell ref="J38:J39"/>
    <mergeCell ref="L38:L39"/>
    <mergeCell ref="M38:M39"/>
    <mergeCell ref="L41:L42"/>
    <mergeCell ref="N38:N39"/>
    <mergeCell ref="N41:N42"/>
  </mergeCells>
  <conditionalFormatting sqref="H38:T38">
    <cfRule type="containsErrors" dxfId="10" priority="8">
      <formula>ISERROR(H38)</formula>
    </cfRule>
  </conditionalFormatting>
  <conditionalFormatting sqref="O34">
    <cfRule type="containsErrors" dxfId="9" priority="7">
      <formula>ISERROR(O34)</formula>
    </cfRule>
  </conditionalFormatting>
  <conditionalFormatting sqref="H41:T41">
    <cfRule type="containsErrors" dxfId="8" priority="5">
      <formula>ISERROR(H41)</formula>
    </cfRule>
  </conditionalFormatting>
  <pageMargins left="0" right="0" top="0" bottom="0" header="0.51181102362204722" footer="0.51181102362204722"/>
  <pageSetup paperSize="9" scale="57" orientation="landscape" r:id="rId2"/>
  <headerFooter alignWithMargins="0"/>
  <drawing r:id="rId3"/>
  <extLst>
    <ext xmlns:x14="http://schemas.microsoft.com/office/spreadsheetml/2009/9/main" uri="{A8765BA9-456A-4dab-B4F3-ACF838C121DE}">
      <x14:slicerList>
        <x14:slicer r:id="rId4"/>
      </x14:slicerList>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8"/>
  <sheetViews>
    <sheetView workbookViewId="0">
      <selection activeCell="A22" sqref="A22"/>
    </sheetView>
  </sheetViews>
  <sheetFormatPr defaultRowHeight="12.75" x14ac:dyDescent="0.2"/>
  <cols>
    <col min="1" max="1" width="14.5" style="75" customWidth="1"/>
    <col min="2" max="2" width="14.33203125" style="75" customWidth="1"/>
    <col min="3" max="3" width="14.6640625" style="75" customWidth="1"/>
    <col min="4" max="4" width="14.33203125" style="75" customWidth="1"/>
    <col min="5" max="5" width="13.6640625" style="75" customWidth="1"/>
    <col min="6" max="6" width="14.6640625" style="75" customWidth="1"/>
    <col min="7" max="7" width="14.5" style="75" customWidth="1"/>
    <col min="8" max="8" width="14" style="75" customWidth="1"/>
    <col min="9" max="10" width="14.33203125" style="75" customWidth="1"/>
    <col min="11" max="11" width="14.1640625" style="75" customWidth="1"/>
    <col min="12" max="12" width="14.33203125" style="75" customWidth="1"/>
    <col min="13" max="13" width="14.5" style="75" customWidth="1"/>
    <col min="14" max="170" width="10.83203125" style="75" customWidth="1"/>
    <col min="171" max="171" width="13.6640625" style="75" customWidth="1"/>
    <col min="172" max="208" width="12.1640625" style="75" customWidth="1"/>
    <col min="209" max="209" width="13.6640625" style="75" customWidth="1"/>
    <col min="210" max="210" width="12.5" style="75" bestFit="1" customWidth="1"/>
    <col min="211" max="211" width="8.83203125" style="75" customWidth="1"/>
    <col min="212" max="212" width="12.5" style="75" bestFit="1" customWidth="1"/>
    <col min="213" max="213" width="8.83203125" style="75" customWidth="1"/>
    <col min="214" max="214" width="12.5" style="75" bestFit="1" customWidth="1"/>
    <col min="215" max="215" width="8.83203125" style="75" customWidth="1"/>
    <col min="216" max="216" width="12.5" style="75" bestFit="1" customWidth="1"/>
    <col min="217" max="218" width="8.83203125" style="75" customWidth="1"/>
    <col min="219" max="219" width="12.5" style="75" bestFit="1" customWidth="1"/>
    <col min="220" max="220" width="8.83203125" style="75" customWidth="1"/>
    <col min="221" max="221" width="12.5" style="75" bestFit="1" customWidth="1"/>
    <col min="222" max="222" width="8.83203125" style="75" customWidth="1"/>
    <col min="223" max="223" width="12.5" style="75" bestFit="1" customWidth="1"/>
    <col min="224" max="224" width="8.83203125" style="75" customWidth="1"/>
    <col min="225" max="225" width="12.5" style="75" bestFit="1" customWidth="1"/>
    <col min="226" max="226" width="8.83203125" style="75" customWidth="1"/>
    <col min="227" max="227" width="12.5" style="75" bestFit="1" customWidth="1"/>
    <col min="228" max="230" width="8.83203125" style="75" customWidth="1"/>
    <col min="231" max="231" width="12.5" style="75" bestFit="1" customWidth="1"/>
    <col min="232" max="233" width="8.83203125" style="75" customWidth="1"/>
    <col min="234" max="234" width="12.5" style="75" bestFit="1" customWidth="1"/>
    <col min="235" max="236" width="8.83203125" style="75" customWidth="1"/>
    <col min="237" max="237" width="12.5" style="75" bestFit="1" customWidth="1"/>
    <col min="238" max="238" width="8.83203125" style="75" customWidth="1"/>
    <col min="239" max="239" width="12.5" style="75" bestFit="1" customWidth="1"/>
    <col min="240" max="240" width="8.83203125" style="75" customWidth="1"/>
    <col min="241" max="241" width="12.5" style="75" bestFit="1" customWidth="1"/>
    <col min="242" max="244" width="8.83203125" style="75" customWidth="1"/>
    <col min="245" max="245" width="12.5" style="75" bestFit="1" customWidth="1"/>
    <col min="246" max="246" width="8.83203125" style="75" customWidth="1"/>
    <col min="247" max="247" width="12.5" style="75" bestFit="1" customWidth="1"/>
    <col min="248" max="253" width="8.83203125" style="75" customWidth="1"/>
    <col min="254" max="254" width="12.5" style="75" bestFit="1" customWidth="1"/>
    <col min="255" max="255" width="8.83203125" style="75" customWidth="1"/>
    <col min="256" max="256" width="12.5" style="75" bestFit="1" customWidth="1"/>
    <col min="257" max="257" width="8.83203125" style="75" customWidth="1"/>
    <col min="258" max="258" width="12.5" style="75" bestFit="1" customWidth="1"/>
    <col min="259" max="259" width="8.83203125" style="75" customWidth="1"/>
    <col min="260" max="260" width="12.5" style="75" bestFit="1" customWidth="1"/>
    <col min="261" max="261" width="8.83203125" style="75" customWidth="1"/>
    <col min="262" max="262" width="12.5" style="75" bestFit="1" customWidth="1"/>
    <col min="263" max="264" width="8.83203125" style="75" customWidth="1"/>
    <col min="265" max="265" width="12.5" style="75" bestFit="1" customWidth="1"/>
    <col min="266" max="267" width="8.83203125" style="75" customWidth="1"/>
    <col min="268" max="268" width="12.5" style="75" bestFit="1" customWidth="1"/>
    <col min="269" max="269" width="8.83203125" style="75" customWidth="1"/>
    <col min="270" max="270" width="12.5" style="75" bestFit="1" customWidth="1"/>
    <col min="271" max="271" width="8.83203125" style="75" customWidth="1"/>
    <col min="272" max="272" width="12.5" style="75" bestFit="1" customWidth="1"/>
    <col min="273" max="273" width="8.83203125" style="75" customWidth="1"/>
    <col min="274" max="274" width="12.5" style="75" bestFit="1" customWidth="1"/>
    <col min="275" max="276" width="8.83203125" style="75" customWidth="1"/>
    <col min="277" max="277" width="12.5" style="75" bestFit="1" customWidth="1"/>
    <col min="278" max="278" width="8.83203125" style="75" customWidth="1"/>
    <col min="279" max="279" width="12.5" style="75" bestFit="1" customWidth="1"/>
    <col min="280" max="280" width="8.83203125" style="75" customWidth="1"/>
    <col min="281" max="281" width="12.5" style="75" bestFit="1" customWidth="1"/>
    <col min="282" max="282" width="8.83203125" style="75" customWidth="1"/>
    <col min="283" max="283" width="12.5" style="75" bestFit="1" customWidth="1"/>
    <col min="284" max="284" width="8.83203125" style="75" customWidth="1"/>
    <col min="285" max="285" width="12.5" style="75" bestFit="1" customWidth="1"/>
    <col min="286" max="286" width="8.83203125" style="75" customWidth="1"/>
    <col min="287" max="287" width="12.5" style="75" bestFit="1" customWidth="1"/>
    <col min="288" max="288" width="8.83203125" style="75" customWidth="1"/>
    <col min="289" max="289" width="12.5" style="75" bestFit="1" customWidth="1"/>
    <col min="290" max="290" width="8.83203125" style="75" customWidth="1"/>
    <col min="291" max="291" width="12.5" style="75" bestFit="1" customWidth="1"/>
    <col min="292" max="292" width="8.83203125" style="75" customWidth="1"/>
    <col min="293" max="293" width="12.5" style="75" bestFit="1" customWidth="1"/>
    <col min="294" max="294" width="8.83203125" style="75" customWidth="1"/>
    <col min="295" max="295" width="12.5" style="75" bestFit="1" customWidth="1"/>
    <col min="296" max="296" width="8.83203125" style="75" customWidth="1"/>
    <col min="297" max="297" width="12.5" style="75" bestFit="1" customWidth="1"/>
    <col min="298" max="298" width="8.83203125" style="75" customWidth="1"/>
    <col min="299" max="299" width="12.5" style="75" bestFit="1" customWidth="1"/>
    <col min="300" max="301" width="8.83203125" style="75" customWidth="1"/>
    <col min="302" max="302" width="12.5" style="75" bestFit="1" customWidth="1"/>
    <col min="303" max="303" width="8.83203125" style="75" customWidth="1"/>
    <col min="304" max="304" width="12.5" style="75" bestFit="1" customWidth="1"/>
    <col min="305" max="305" width="8.83203125" style="75" customWidth="1"/>
    <col min="306" max="306" width="12.5" style="75" bestFit="1" customWidth="1"/>
    <col min="307" max="307" width="8.83203125" style="75" customWidth="1"/>
    <col min="308" max="308" width="12.5" style="75" bestFit="1" customWidth="1"/>
    <col min="309" max="309" width="8.83203125" style="75" customWidth="1"/>
    <col min="310" max="310" width="12.5" style="75" bestFit="1" customWidth="1"/>
    <col min="311" max="311" width="8.83203125" style="75" customWidth="1"/>
    <col min="312" max="312" width="12.5" style="75" bestFit="1" customWidth="1"/>
    <col min="313" max="313" width="8.83203125" style="75" customWidth="1"/>
    <col min="314" max="314" width="12.5" style="75" bestFit="1" customWidth="1"/>
    <col min="315" max="315" width="8.83203125" style="75" customWidth="1"/>
    <col min="316" max="316" width="12.5" style="75" bestFit="1" customWidth="1"/>
    <col min="317" max="317" width="8.83203125" style="75" customWidth="1"/>
    <col min="318" max="318" width="12.5" style="75" bestFit="1" customWidth="1"/>
    <col min="319" max="319" width="8.83203125" style="75" customWidth="1"/>
    <col min="320" max="320" width="12.5" style="75" bestFit="1" customWidth="1"/>
    <col min="321" max="322" width="8.83203125" style="75" customWidth="1"/>
    <col min="323" max="323" width="12.5" style="75" bestFit="1" customWidth="1"/>
    <col min="324" max="324" width="8.83203125" style="75" customWidth="1"/>
    <col min="325" max="325" width="12.5" style="75" bestFit="1" customWidth="1"/>
    <col min="326" max="326" width="8.83203125" style="75" customWidth="1"/>
    <col min="327" max="327" width="12.5" style="75" bestFit="1" customWidth="1"/>
    <col min="328" max="328" width="8.83203125" style="75" customWidth="1"/>
    <col min="329" max="329" width="12.5" style="75" bestFit="1" customWidth="1"/>
    <col min="330" max="330" width="8.83203125" style="75" customWidth="1"/>
    <col min="331" max="331" width="12.5" style="75" bestFit="1" customWidth="1"/>
    <col min="332" max="332" width="8.83203125" style="75" customWidth="1"/>
    <col min="333" max="333" width="12.5" style="75" bestFit="1" customWidth="1"/>
    <col min="334" max="334" width="8.83203125" style="75" customWidth="1"/>
    <col min="335" max="335" width="12.5" style="75" bestFit="1" customWidth="1"/>
    <col min="336" max="336" width="8.83203125" style="75" customWidth="1"/>
    <col min="337" max="337" width="12.5" style="75" bestFit="1" customWidth="1"/>
    <col min="338" max="338" width="8.83203125" style="75" customWidth="1"/>
    <col min="339" max="339" width="12.5" style="75" bestFit="1" customWidth="1"/>
    <col min="340" max="340" width="8.83203125" style="75" customWidth="1"/>
    <col min="341" max="341" width="12.5" style="75" bestFit="1" customWidth="1"/>
    <col min="342" max="342" width="8.83203125" style="75" customWidth="1"/>
    <col min="343" max="343" width="12.5" style="75" bestFit="1" customWidth="1"/>
    <col min="344" max="344" width="8.83203125" style="75" customWidth="1"/>
    <col min="345" max="345" width="12.5" style="75" bestFit="1" customWidth="1"/>
    <col min="346" max="346" width="8.83203125" style="75" customWidth="1"/>
    <col min="347" max="347" width="12.5" style="75" bestFit="1" customWidth="1"/>
    <col min="348" max="348" width="8.83203125" style="75" customWidth="1"/>
    <col min="349" max="349" width="12.5" style="75" bestFit="1" customWidth="1"/>
    <col min="350" max="350" width="8.83203125" style="75" customWidth="1"/>
    <col min="351" max="351" width="12.5" style="75" bestFit="1" customWidth="1"/>
    <col min="352" max="352" width="8.83203125" style="75" customWidth="1"/>
    <col min="353" max="353" width="12.5" style="75" bestFit="1" customWidth="1"/>
    <col min="354" max="354" width="8.83203125" style="75" customWidth="1"/>
    <col min="355" max="355" width="12.5" style="75" bestFit="1" customWidth="1"/>
    <col min="356" max="356" width="8.83203125" style="75" customWidth="1"/>
    <col min="357" max="357" width="12.5" style="75" bestFit="1" customWidth="1"/>
    <col min="358" max="358" width="8.83203125" style="75" customWidth="1"/>
    <col min="359" max="359" width="12.5" style="75" bestFit="1" customWidth="1"/>
    <col min="360" max="360" width="8.83203125" style="75" customWidth="1"/>
    <col min="361" max="361" width="12.5" style="75" bestFit="1" customWidth="1"/>
    <col min="362" max="362" width="8.83203125" style="75" customWidth="1"/>
    <col min="363" max="363" width="12.5" style="75" bestFit="1" customWidth="1"/>
    <col min="364" max="364" width="8.83203125" style="75" customWidth="1"/>
    <col min="365" max="365" width="12.5" style="75" bestFit="1" customWidth="1"/>
    <col min="366" max="366" width="8.83203125" style="75" customWidth="1"/>
    <col min="367" max="367" width="12.5" style="75" bestFit="1" customWidth="1"/>
    <col min="368" max="368" width="8.83203125" style="75" customWidth="1"/>
    <col min="369" max="369" width="12.5" style="75" bestFit="1" customWidth="1"/>
    <col min="370" max="370" width="8.83203125" style="75" customWidth="1"/>
    <col min="371" max="371" width="12.5" style="75" bestFit="1" customWidth="1"/>
    <col min="372" max="372" width="8.83203125" style="75" customWidth="1"/>
    <col min="373" max="373" width="12.5" style="75" bestFit="1" customWidth="1"/>
    <col min="374" max="374" width="8.83203125" style="75" customWidth="1"/>
    <col min="375" max="375" width="12.5" style="75" bestFit="1" customWidth="1"/>
    <col min="376" max="376" width="8.83203125" style="75" customWidth="1"/>
    <col min="377" max="377" width="12.5" style="75" bestFit="1" customWidth="1"/>
    <col min="378" max="378" width="13.6640625" style="75" bestFit="1" customWidth="1"/>
    <col min="379" max="16384" width="9.33203125" style="75"/>
  </cols>
  <sheetData>
    <row r="1" spans="1:13" x14ac:dyDescent="0.2">
      <c r="A1" s="107" t="s">
        <v>0</v>
      </c>
      <c r="B1" t="s">
        <v>542</v>
      </c>
    </row>
    <row r="3" spans="1:13" x14ac:dyDescent="0.2">
      <c r="A3" t="s">
        <v>566</v>
      </c>
      <c r="B3" t="s">
        <v>595</v>
      </c>
      <c r="C3" t="s">
        <v>599</v>
      </c>
      <c r="D3" t="s">
        <v>603</v>
      </c>
      <c r="E3" t="s">
        <v>607</v>
      </c>
      <c r="F3" t="s">
        <v>611</v>
      </c>
      <c r="G3" t="s">
        <v>622</v>
      </c>
      <c r="H3" t="s">
        <v>626</v>
      </c>
      <c r="I3" t="s">
        <v>630</v>
      </c>
      <c r="J3" t="s">
        <v>634</v>
      </c>
      <c r="K3" t="s">
        <v>638</v>
      </c>
      <c r="L3" t="s">
        <v>642</v>
      </c>
      <c r="M3" t="s">
        <v>680</v>
      </c>
    </row>
    <row r="4" spans="1:13" x14ac:dyDescent="0.2">
      <c r="A4" s="106">
        <v>225.916</v>
      </c>
      <c r="B4" s="106">
        <v>226.06599999999997</v>
      </c>
      <c r="C4" s="106">
        <v>226.08699999999999</v>
      </c>
      <c r="D4" s="106">
        <v>225.38700000000003</v>
      </c>
      <c r="E4" s="106">
        <v>224.96899999999994</v>
      </c>
      <c r="F4" s="106">
        <v>225.95500000000007</v>
      </c>
      <c r="G4" s="106">
        <v>225.18000000000006</v>
      </c>
      <c r="H4" s="106">
        <v>224.57699999999994</v>
      </c>
      <c r="I4" s="106">
        <v>225.76400000000007</v>
      </c>
      <c r="J4" s="106">
        <v>225.7829999999999</v>
      </c>
      <c r="K4" s="106">
        <v>227.268</v>
      </c>
      <c r="L4" s="106">
        <v>225.54800000000006</v>
      </c>
      <c r="M4" s="106">
        <v>223.38500000000005</v>
      </c>
    </row>
    <row r="7" spans="1:13" x14ac:dyDescent="0.2">
      <c r="A7" s="159">
        <v>42430</v>
      </c>
      <c r="B7" s="159">
        <v>42461</v>
      </c>
      <c r="C7" s="159">
        <v>42491</v>
      </c>
      <c r="D7" s="159">
        <v>42522</v>
      </c>
      <c r="E7" s="159">
        <v>42552</v>
      </c>
      <c r="F7" s="159">
        <v>42583</v>
      </c>
      <c r="G7" s="159">
        <v>42614</v>
      </c>
      <c r="H7" s="159">
        <v>42644</v>
      </c>
      <c r="I7" s="159">
        <v>42675</v>
      </c>
      <c r="J7" s="159">
        <v>42705</v>
      </c>
      <c r="K7" s="159">
        <v>42736</v>
      </c>
      <c r="L7" s="159">
        <v>42767</v>
      </c>
      <c r="M7" s="159">
        <v>42795</v>
      </c>
    </row>
    <row r="8" spans="1:13" x14ac:dyDescent="0.2">
      <c r="A8" s="160" t="e">
        <f>IF(GETPIVOTDATA("Sum of Mar-16",$A$3)=SUM('CCG Data-antibstarpu'!H3:H211),#N/A,GETPIVOTDATA("Sum of Mar-16",$A$3))</f>
        <v>#N/A</v>
      </c>
      <c r="B8" s="160" t="e">
        <f>IF(GETPIVOTDATA("Sum of Apr-16",$B$3)=SUM('CCG Data-antibstarpu'!I3:I211),#N/A,GETPIVOTDATA("Sum of Apr-16",$B$3))</f>
        <v>#N/A</v>
      </c>
      <c r="C8" s="160" t="e">
        <f>IF(GETPIVOTDATA("Sum of May-16",$C$3)=SUM('CCG Data-antibstarpu'!J3:J211),#N/A,GETPIVOTDATA("Sum of May-16",$C$3))</f>
        <v>#N/A</v>
      </c>
      <c r="D8" s="160" t="e">
        <f>IF(GETPIVOTDATA("Sum of Jun-16",$C$3)=SUM('CCG Data-antibstarpu'!K3:K211),#N/A,GETPIVOTDATA("Sum of Jun-16",$C$3))</f>
        <v>#N/A</v>
      </c>
      <c r="E8" s="160" t="e">
        <f>IF(GETPIVOTDATA("Sum of Jul-16",$C$3)=SUM('CCG Data-antibstarpu'!L3:L211),#N/A,GETPIVOTDATA("Sum of Jul-16",$C$3))</f>
        <v>#N/A</v>
      </c>
      <c r="F8" s="160" t="e">
        <f>IF(GETPIVOTDATA("Sum of Aug-16",$C$3)=SUM('CCG Data-antibstarpu'!M3:M211),#N/A,GETPIVOTDATA("Sum of Aug-16",$C$3))</f>
        <v>#N/A</v>
      </c>
      <c r="G8" s="160" t="e">
        <f>IF(GETPIVOTDATA("Sum of Sep-16",$C$3)=SUM('CCG Data-antibstarpu'!N3:N211),#N/A,GETPIVOTDATA("Sum of Sep-16",$C$3))</f>
        <v>#N/A</v>
      </c>
      <c r="H8" s="160" t="e">
        <f>IF(GETPIVOTDATA("Sum of Oct-16",$C$3)=SUM('CCG Data-antibstarpu'!O3:O211),#N/A,GETPIVOTDATA("Sum of Oct-16",$C$3))</f>
        <v>#N/A</v>
      </c>
      <c r="I8" s="160" t="e">
        <f>IF(GETPIVOTDATA("Sum of Nov-16",$C$3)=SUM('CCG Data-antibstarpu'!P3:P211),#N/A,GETPIVOTDATA("Sum of Nov-16",$C$3))</f>
        <v>#N/A</v>
      </c>
      <c r="J8" s="160" t="e">
        <f>IF(GETPIVOTDATA("Sum of Dec-16",$C$3)=SUM('CCG Data-antibstarpu'!Q3:Q211),#N/A,GETPIVOTDATA("Sum of Dec-16",$C$3))</f>
        <v>#N/A</v>
      </c>
      <c r="K8" s="160" t="e">
        <f>IF(GETPIVOTDATA("Sum of Jan-17",$C$3)=SUM('CCG Data-antibstarpu'!R3:R211),#N/A,GETPIVOTDATA("Sum of Jan-17",$C$3))</f>
        <v>#N/A</v>
      </c>
      <c r="L8" s="160" t="e">
        <f>IF(GETPIVOTDATA("Sum of Feb-17",$C$3)=SUM('CCG Data-antibstarpu'!S3:S211),#N/A,GETPIVOTDATA("Sum of Feb-17",$C$3))</f>
        <v>#N/A</v>
      </c>
      <c r="M8" s="160" t="e">
        <f>IF(GETPIVOTDATA("Sum of Mar-17",$C$3)=SUM('CCG Data-antibstarpu'!T3:T211),#N/A,GETPIVOTDATA("Sum of Mar-17",$C$3))</f>
        <v>#N/A</v>
      </c>
    </row>
  </sheetData>
  <customSheetViews>
    <customSheetView guid="{0B466410-FB7E-451A-AFD3-95886095C000}">
      <selection activeCell="B4" sqref="B4"/>
      <pageMargins left="0.7" right="0.7" top="0.75" bottom="0.75" header="0.3" footer="0.3"/>
    </customSheetView>
  </customSheetView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T245"/>
  <sheetViews>
    <sheetView topLeftCell="B1" workbookViewId="0">
      <pane xSplit="4" ySplit="2" topLeftCell="N3" activePane="bottomRight" state="frozen"/>
      <selection activeCell="B1" sqref="B1"/>
      <selection pane="topRight" activeCell="F1" sqref="F1"/>
      <selection pane="bottomLeft" activeCell="B3" sqref="B3"/>
      <selection pane="bottomRight" activeCell="B1" sqref="B1"/>
    </sheetView>
  </sheetViews>
  <sheetFormatPr defaultColWidth="0" defaultRowHeight="11.25" x14ac:dyDescent="0.2"/>
  <cols>
    <col min="1" max="1" width="10.5" style="86" customWidth="1"/>
    <col min="2" max="2" width="38.6640625" style="86" customWidth="1"/>
    <col min="3" max="3" width="13.1640625" style="86" bestFit="1" customWidth="1"/>
    <col min="4" max="4" width="40.6640625" style="86" customWidth="1"/>
    <col min="5" max="5" width="15.5" style="86" customWidth="1"/>
    <col min="6" max="6" width="17.83203125" style="105" customWidth="1"/>
    <col min="7" max="7" width="15.5" style="105" customWidth="1"/>
    <col min="8" max="8" width="14.83203125" style="86" customWidth="1"/>
    <col min="9" max="9" width="13.33203125" style="86" customWidth="1"/>
    <col min="10" max="10" width="12.83203125" style="105" bestFit="1" customWidth="1"/>
    <col min="11" max="11" width="13.33203125" style="86" bestFit="1" customWidth="1"/>
    <col min="12" max="14" width="13.33203125" style="86" customWidth="1"/>
    <col min="15" max="15" width="13.83203125" style="86" customWidth="1"/>
    <col min="16" max="16" width="14.83203125" style="86" customWidth="1"/>
    <col min="17" max="17" width="13.33203125" style="86" customWidth="1"/>
    <col min="18" max="18" width="13.33203125" style="86" bestFit="1" customWidth="1"/>
    <col min="19" max="19" width="13.6640625" style="86" customWidth="1"/>
    <col min="20" max="20" width="13.83203125" style="86" customWidth="1"/>
    <col min="21" max="227" width="10.6640625" style="86" customWidth="1"/>
    <col min="228" max="16384" width="0" style="86" hidden="1"/>
  </cols>
  <sheetData>
    <row r="1" spans="2:20" ht="22.5" x14ac:dyDescent="0.2">
      <c r="B1" s="110" t="s">
        <v>530</v>
      </c>
      <c r="C1" s="82"/>
      <c r="D1" s="83"/>
      <c r="E1" s="83"/>
      <c r="F1" s="84" t="s">
        <v>584</v>
      </c>
      <c r="G1" s="84"/>
      <c r="H1" s="85" t="s">
        <v>493</v>
      </c>
      <c r="I1" s="85" t="s">
        <v>493</v>
      </c>
      <c r="J1" s="85" t="s">
        <v>493</v>
      </c>
      <c r="K1" s="85" t="s">
        <v>493</v>
      </c>
      <c r="L1" s="85" t="s">
        <v>493</v>
      </c>
      <c r="M1" s="85" t="s">
        <v>493</v>
      </c>
      <c r="N1" s="85" t="s">
        <v>493</v>
      </c>
      <c r="O1" s="85" t="s">
        <v>493</v>
      </c>
      <c r="P1" s="85" t="s">
        <v>493</v>
      </c>
      <c r="Q1" s="85" t="s">
        <v>493</v>
      </c>
      <c r="R1" s="85" t="s">
        <v>493</v>
      </c>
      <c r="S1" s="85" t="s">
        <v>493</v>
      </c>
      <c r="T1" s="85" t="s">
        <v>493</v>
      </c>
    </row>
    <row r="2" spans="2:20" s="83" customFormat="1" ht="22.5" x14ac:dyDescent="0.2">
      <c r="B2" s="87" t="s">
        <v>535</v>
      </c>
      <c r="C2" s="140" t="s">
        <v>534</v>
      </c>
      <c r="D2" s="87" t="s">
        <v>0</v>
      </c>
      <c r="E2" s="87" t="s">
        <v>1</v>
      </c>
      <c r="F2" s="111" t="s">
        <v>531</v>
      </c>
      <c r="G2" s="185" t="s">
        <v>583</v>
      </c>
      <c r="H2" s="89">
        <v>42430</v>
      </c>
      <c r="I2" s="89">
        <v>42461</v>
      </c>
      <c r="J2" s="89">
        <v>42491</v>
      </c>
      <c r="K2" s="89">
        <v>42522</v>
      </c>
      <c r="L2" s="89">
        <v>42552</v>
      </c>
      <c r="M2" s="89">
        <v>42583</v>
      </c>
      <c r="N2" s="89">
        <v>42614</v>
      </c>
      <c r="O2" s="89">
        <v>42644</v>
      </c>
      <c r="P2" s="89">
        <v>42675</v>
      </c>
      <c r="Q2" s="89">
        <v>42705</v>
      </c>
      <c r="R2" s="89">
        <v>42736</v>
      </c>
      <c r="S2" s="89">
        <v>42767</v>
      </c>
      <c r="T2" s="89">
        <v>42795</v>
      </c>
    </row>
    <row r="3" spans="2:20" x14ac:dyDescent="0.2">
      <c r="B3" s="86" t="s">
        <v>494</v>
      </c>
      <c r="C3" s="86" t="s">
        <v>6</v>
      </c>
      <c r="D3" s="86" t="s">
        <v>7</v>
      </c>
      <c r="E3" s="86" t="s">
        <v>8</v>
      </c>
      <c r="F3" s="112" t="s">
        <v>574</v>
      </c>
      <c r="G3" s="112">
        <v>1.161</v>
      </c>
      <c r="H3" s="113">
        <v>1.0509999999999999</v>
      </c>
      <c r="I3" s="113">
        <v>1.0469999999999999</v>
      </c>
      <c r="J3" s="94">
        <v>1.046</v>
      </c>
      <c r="K3" s="94">
        <v>1.038</v>
      </c>
      <c r="L3" s="94">
        <v>1.032</v>
      </c>
      <c r="M3" s="194">
        <v>1.036</v>
      </c>
      <c r="N3" s="94">
        <v>1.034</v>
      </c>
      <c r="O3" s="94">
        <v>1.0309999999999999</v>
      </c>
      <c r="P3" s="94">
        <v>1.0369999999999999</v>
      </c>
      <c r="Q3" s="94">
        <v>1.0429999999999999</v>
      </c>
      <c r="R3" s="94">
        <v>1.044</v>
      </c>
      <c r="S3" s="94">
        <v>1.0369999999999999</v>
      </c>
      <c r="T3" s="86">
        <v>1.036</v>
      </c>
    </row>
    <row r="4" spans="2:20" x14ac:dyDescent="0.2">
      <c r="B4" s="86" t="s">
        <v>495</v>
      </c>
      <c r="C4" s="86" t="s">
        <v>11</v>
      </c>
      <c r="D4" s="86" t="s">
        <v>12</v>
      </c>
      <c r="E4" s="86" t="s">
        <v>13</v>
      </c>
      <c r="F4" s="112">
        <v>1.2070000000000001</v>
      </c>
      <c r="G4" s="112">
        <v>1.2070000000000001</v>
      </c>
      <c r="H4" s="113">
        <v>1.1919999999999999</v>
      </c>
      <c r="I4" s="113">
        <v>1.1879999999999999</v>
      </c>
      <c r="J4" s="94">
        <v>1.1859999999999999</v>
      </c>
      <c r="K4" s="94">
        <v>1.179</v>
      </c>
      <c r="L4" s="94">
        <v>1.173</v>
      </c>
      <c r="M4" s="194">
        <v>1.1779999999999999</v>
      </c>
      <c r="N4" s="94">
        <v>1.169</v>
      </c>
      <c r="O4" s="94">
        <v>1.165</v>
      </c>
      <c r="P4" s="94">
        <v>1.17</v>
      </c>
      <c r="Q4" s="94">
        <v>1.17</v>
      </c>
      <c r="R4" s="94">
        <v>1.18</v>
      </c>
      <c r="S4" s="94">
        <v>1.165</v>
      </c>
      <c r="T4" s="86">
        <v>1.145</v>
      </c>
    </row>
    <row r="5" spans="2:20" x14ac:dyDescent="0.2">
      <c r="B5" s="86" t="s">
        <v>496</v>
      </c>
      <c r="C5" s="86" t="s">
        <v>14</v>
      </c>
      <c r="D5" s="86" t="s">
        <v>15</v>
      </c>
      <c r="E5" s="86" t="s">
        <v>16</v>
      </c>
      <c r="F5" s="112" t="s">
        <v>574</v>
      </c>
      <c r="G5" s="112">
        <v>1.161</v>
      </c>
      <c r="H5" s="113">
        <v>1.079</v>
      </c>
      <c r="I5" s="113">
        <v>1.079</v>
      </c>
      <c r="J5" s="94">
        <v>1.079</v>
      </c>
      <c r="K5" s="94">
        <v>1.0720000000000001</v>
      </c>
      <c r="L5" s="94">
        <v>1.0660000000000001</v>
      </c>
      <c r="M5" s="194">
        <v>1.07</v>
      </c>
      <c r="N5" s="94">
        <v>1.0629999999999999</v>
      </c>
      <c r="O5" s="94">
        <v>1.0589999999999999</v>
      </c>
      <c r="P5" s="94">
        <v>1.0660000000000001</v>
      </c>
      <c r="Q5" s="94">
        <v>1.0669999999999999</v>
      </c>
      <c r="R5" s="94">
        <v>1.0740000000000001</v>
      </c>
      <c r="S5" s="94">
        <v>1.0669999999999999</v>
      </c>
      <c r="T5" s="86">
        <v>1.0580000000000001</v>
      </c>
    </row>
    <row r="6" spans="2:20" x14ac:dyDescent="0.2">
      <c r="B6" s="86" t="s">
        <v>497</v>
      </c>
      <c r="C6" s="86" t="s">
        <v>17</v>
      </c>
      <c r="D6" s="86" t="s">
        <v>18</v>
      </c>
      <c r="E6" s="86" t="s">
        <v>19</v>
      </c>
      <c r="F6" s="112" t="s">
        <v>574</v>
      </c>
      <c r="G6" s="112">
        <v>1.161</v>
      </c>
      <c r="H6" s="113">
        <v>1.0449999999999999</v>
      </c>
      <c r="I6" s="113">
        <v>1.05</v>
      </c>
      <c r="J6" s="94">
        <v>1.0489999999999999</v>
      </c>
      <c r="K6" s="94">
        <v>1.06</v>
      </c>
      <c r="L6" s="94">
        <v>1.0580000000000001</v>
      </c>
      <c r="M6" s="194">
        <v>1.0620000000000001</v>
      </c>
      <c r="N6" s="94">
        <v>1.046</v>
      </c>
      <c r="O6" s="94">
        <v>1.0429999999999999</v>
      </c>
      <c r="P6" s="94">
        <v>1.0469999999999999</v>
      </c>
      <c r="Q6" s="94">
        <v>1.04</v>
      </c>
      <c r="R6" s="94">
        <v>1.048</v>
      </c>
      <c r="S6" s="94">
        <v>1.034</v>
      </c>
      <c r="T6" s="86">
        <v>1.0189999999999999</v>
      </c>
    </row>
    <row r="7" spans="2:20" x14ac:dyDescent="0.2">
      <c r="B7" s="86" t="s">
        <v>497</v>
      </c>
      <c r="C7" s="86" t="s">
        <v>17</v>
      </c>
      <c r="D7" s="86" t="s">
        <v>20</v>
      </c>
      <c r="E7" s="86" t="s">
        <v>21</v>
      </c>
      <c r="F7" s="112" t="s">
        <v>574</v>
      </c>
      <c r="G7" s="112">
        <v>1.161</v>
      </c>
      <c r="H7" s="113">
        <v>0.88100000000000001</v>
      </c>
      <c r="I7" s="113">
        <v>0.88100000000000001</v>
      </c>
      <c r="J7" s="94">
        <v>0.88</v>
      </c>
      <c r="K7" s="94">
        <v>0.872</v>
      </c>
      <c r="L7" s="94">
        <v>0.871</v>
      </c>
      <c r="M7" s="194">
        <v>0.875</v>
      </c>
      <c r="N7" s="94">
        <v>0.86599999999999999</v>
      </c>
      <c r="O7" s="94">
        <v>0.86399999999999999</v>
      </c>
      <c r="P7" s="94">
        <v>0.86099999999999999</v>
      </c>
      <c r="Q7" s="94">
        <v>0.85899999999999999</v>
      </c>
      <c r="R7" s="94">
        <v>0.86699999999999999</v>
      </c>
      <c r="S7" s="94">
        <v>0.86</v>
      </c>
      <c r="T7" s="86">
        <v>0.84499999999999997</v>
      </c>
    </row>
    <row r="8" spans="2:20" x14ac:dyDescent="0.2">
      <c r="B8" s="86" t="s">
        <v>498</v>
      </c>
      <c r="C8" s="86" t="s">
        <v>22</v>
      </c>
      <c r="D8" s="86" t="s">
        <v>23</v>
      </c>
      <c r="E8" s="86" t="s">
        <v>24</v>
      </c>
      <c r="F8" s="112">
        <v>1.2589999999999999</v>
      </c>
      <c r="G8" s="112">
        <v>1.2589999999999999</v>
      </c>
      <c r="H8" s="113">
        <v>1.1599999999999999</v>
      </c>
      <c r="I8" s="113">
        <v>1.157</v>
      </c>
      <c r="J8" s="94">
        <v>1.1539999999999999</v>
      </c>
      <c r="K8" s="94">
        <v>1.147</v>
      </c>
      <c r="L8" s="94">
        <v>1.139</v>
      </c>
      <c r="M8" s="194">
        <v>1.139</v>
      </c>
      <c r="N8" s="94">
        <v>1.1319999999999999</v>
      </c>
      <c r="O8" s="94">
        <v>1.131</v>
      </c>
      <c r="P8" s="94">
        <v>1.1419999999999999</v>
      </c>
      <c r="Q8" s="94">
        <v>1.145</v>
      </c>
      <c r="R8" s="94">
        <v>1.1559999999999999</v>
      </c>
      <c r="S8" s="94">
        <v>1.1499999999999999</v>
      </c>
      <c r="T8" s="86">
        <v>1.1479999999999999</v>
      </c>
    </row>
    <row r="9" spans="2:20" x14ac:dyDescent="0.2">
      <c r="B9" s="86" t="s">
        <v>499</v>
      </c>
      <c r="C9" s="86" t="s">
        <v>25</v>
      </c>
      <c r="D9" s="86" t="s">
        <v>26</v>
      </c>
      <c r="E9" s="86" t="s">
        <v>27</v>
      </c>
      <c r="F9" s="112" t="s">
        <v>574</v>
      </c>
      <c r="G9" s="112">
        <v>1.161</v>
      </c>
      <c r="H9" s="113">
        <v>1.1539999999999999</v>
      </c>
      <c r="I9" s="113">
        <v>1.161</v>
      </c>
      <c r="J9" s="94">
        <v>1.1719999999999999</v>
      </c>
      <c r="K9" s="94">
        <v>1.175</v>
      </c>
      <c r="L9" s="94">
        <v>1.18</v>
      </c>
      <c r="M9" s="194">
        <v>1.1890000000000001</v>
      </c>
      <c r="N9" s="94">
        <v>1.1879999999999999</v>
      </c>
      <c r="O9" s="94">
        <v>1.1879999999999999</v>
      </c>
      <c r="P9" s="94">
        <v>1.202</v>
      </c>
      <c r="Q9" s="94">
        <v>1.218</v>
      </c>
      <c r="R9" s="94">
        <v>1.234</v>
      </c>
      <c r="S9" s="94">
        <v>1.226</v>
      </c>
      <c r="T9" s="86">
        <v>1.2170000000000001</v>
      </c>
    </row>
    <row r="10" spans="2:20" x14ac:dyDescent="0.2">
      <c r="B10" s="86" t="s">
        <v>498</v>
      </c>
      <c r="C10" s="86" t="s">
        <v>22</v>
      </c>
      <c r="D10" s="86" t="s">
        <v>28</v>
      </c>
      <c r="E10" s="86" t="s">
        <v>29</v>
      </c>
      <c r="F10" s="112" t="s">
        <v>574</v>
      </c>
      <c r="G10" s="112">
        <v>1.161</v>
      </c>
      <c r="H10" s="113">
        <v>1.161</v>
      </c>
      <c r="I10" s="113">
        <v>1.163</v>
      </c>
      <c r="J10" s="94">
        <v>1.1619999999999999</v>
      </c>
      <c r="K10" s="94">
        <v>1.1579999999999999</v>
      </c>
      <c r="L10" s="94">
        <v>1.1499999999999999</v>
      </c>
      <c r="M10" s="194">
        <v>1.149</v>
      </c>
      <c r="N10" s="94">
        <v>1.1399999999999999</v>
      </c>
      <c r="O10" s="94">
        <v>1.1319999999999999</v>
      </c>
      <c r="P10" s="94">
        <v>1.137</v>
      </c>
      <c r="Q10" s="94">
        <v>1.1359999999999999</v>
      </c>
      <c r="R10" s="94">
        <v>1.143</v>
      </c>
      <c r="S10" s="94">
        <v>1.135</v>
      </c>
      <c r="T10" s="86">
        <v>1.119</v>
      </c>
    </row>
    <row r="11" spans="2:20" x14ac:dyDescent="0.2">
      <c r="B11" s="86" t="s">
        <v>500</v>
      </c>
      <c r="C11" s="86" t="s">
        <v>30</v>
      </c>
      <c r="D11" s="86" t="s">
        <v>31</v>
      </c>
      <c r="E11" s="86" t="s">
        <v>32</v>
      </c>
      <c r="F11" s="112" t="s">
        <v>574</v>
      </c>
      <c r="G11" s="112">
        <v>1.161</v>
      </c>
      <c r="H11" s="113">
        <v>0.92700000000000005</v>
      </c>
      <c r="I11" s="113">
        <v>0.92100000000000004</v>
      </c>
      <c r="J11" s="94">
        <v>0.91300000000000003</v>
      </c>
      <c r="K11" s="94">
        <v>0.90600000000000003</v>
      </c>
      <c r="L11" s="94">
        <v>0.89600000000000002</v>
      </c>
      <c r="M11" s="194">
        <v>0.89500000000000002</v>
      </c>
      <c r="N11" s="94">
        <v>0.90100000000000002</v>
      </c>
      <c r="O11" s="94">
        <v>0.89300000000000002</v>
      </c>
      <c r="P11" s="94">
        <v>0.88700000000000001</v>
      </c>
      <c r="Q11" s="94">
        <v>0.877</v>
      </c>
      <c r="R11" s="94">
        <v>0.878</v>
      </c>
      <c r="S11" s="94">
        <v>0.87</v>
      </c>
      <c r="T11" s="86">
        <v>0.85899999999999999</v>
      </c>
    </row>
    <row r="12" spans="2:20" x14ac:dyDescent="0.2">
      <c r="B12" s="86" t="s">
        <v>501</v>
      </c>
      <c r="C12" s="86" t="s">
        <v>33</v>
      </c>
      <c r="D12" s="86" t="s">
        <v>34</v>
      </c>
      <c r="E12" s="86" t="s">
        <v>35</v>
      </c>
      <c r="F12" s="112" t="s">
        <v>574</v>
      </c>
      <c r="G12" s="112">
        <v>1.161</v>
      </c>
      <c r="H12" s="113">
        <v>1.081</v>
      </c>
      <c r="I12" s="113">
        <v>1.083</v>
      </c>
      <c r="J12" s="94">
        <v>1.0860000000000001</v>
      </c>
      <c r="K12" s="94">
        <v>1.085</v>
      </c>
      <c r="L12" s="94">
        <v>1.087</v>
      </c>
      <c r="M12" s="194">
        <v>1.091</v>
      </c>
      <c r="N12" s="94">
        <v>1.087</v>
      </c>
      <c r="O12" s="94">
        <v>1.0860000000000001</v>
      </c>
      <c r="P12" s="94">
        <v>1.0920000000000001</v>
      </c>
      <c r="Q12" s="94">
        <v>1.095</v>
      </c>
      <c r="R12" s="94">
        <v>1.1040000000000001</v>
      </c>
      <c r="S12" s="94">
        <v>1.0960000000000001</v>
      </c>
      <c r="T12" s="86">
        <v>1.0860000000000001</v>
      </c>
    </row>
    <row r="13" spans="2:20" x14ac:dyDescent="0.2">
      <c r="B13" s="86" t="s">
        <v>502</v>
      </c>
      <c r="C13" s="86" t="s">
        <v>36</v>
      </c>
      <c r="D13" s="86" t="s">
        <v>37</v>
      </c>
      <c r="E13" s="86" t="s">
        <v>38</v>
      </c>
      <c r="F13" s="112" t="s">
        <v>574</v>
      </c>
      <c r="G13" s="112">
        <v>1.161</v>
      </c>
      <c r="H13" s="113">
        <v>1.204</v>
      </c>
      <c r="I13" s="113">
        <v>1.204</v>
      </c>
      <c r="J13" s="94">
        <v>1.2110000000000001</v>
      </c>
      <c r="K13" s="94">
        <v>1.212</v>
      </c>
      <c r="L13" s="94">
        <v>1.21</v>
      </c>
      <c r="M13" s="194">
        <v>1.2130000000000001</v>
      </c>
      <c r="N13" s="94">
        <v>1.2050000000000001</v>
      </c>
      <c r="O13" s="94">
        <v>1.1990000000000001</v>
      </c>
      <c r="P13" s="94">
        <v>1.1990000000000001</v>
      </c>
      <c r="Q13" s="94">
        <v>1.1970000000000001</v>
      </c>
      <c r="R13" s="94">
        <v>1.2050000000000001</v>
      </c>
      <c r="S13" s="94">
        <v>1.194</v>
      </c>
      <c r="T13" s="86">
        <v>1.18</v>
      </c>
    </row>
    <row r="14" spans="2:20" x14ac:dyDescent="0.2">
      <c r="B14" s="86" t="s">
        <v>503</v>
      </c>
      <c r="C14" s="86" t="s">
        <v>39</v>
      </c>
      <c r="D14" s="86" t="s">
        <v>40</v>
      </c>
      <c r="E14" s="86" t="s">
        <v>41</v>
      </c>
      <c r="F14" s="112" t="s">
        <v>574</v>
      </c>
      <c r="G14" s="112">
        <v>1.161</v>
      </c>
      <c r="H14" s="113">
        <v>1.075</v>
      </c>
      <c r="I14" s="113">
        <v>1.07</v>
      </c>
      <c r="J14" s="94">
        <v>1.0649999999999999</v>
      </c>
      <c r="K14" s="94">
        <v>1.07</v>
      </c>
      <c r="L14" s="94">
        <v>1.0669999999999999</v>
      </c>
      <c r="M14" s="194">
        <v>1.071</v>
      </c>
      <c r="N14" s="94">
        <v>1.0649999999999999</v>
      </c>
      <c r="O14" s="94">
        <v>1.06</v>
      </c>
      <c r="P14" s="94">
        <v>1.0609999999999999</v>
      </c>
      <c r="Q14" s="94">
        <v>1.0569999999999999</v>
      </c>
      <c r="R14" s="94">
        <v>1.0620000000000001</v>
      </c>
      <c r="S14" s="94">
        <v>1.0589999999999999</v>
      </c>
      <c r="T14" s="86">
        <v>1.05</v>
      </c>
    </row>
    <row r="15" spans="2:20" x14ac:dyDescent="0.2">
      <c r="B15" s="86" t="s">
        <v>503</v>
      </c>
      <c r="C15" s="86" t="s">
        <v>39</v>
      </c>
      <c r="D15" s="86" t="s">
        <v>42</v>
      </c>
      <c r="E15" s="86" t="s">
        <v>43</v>
      </c>
      <c r="F15" s="112">
        <v>1.2370000000000001</v>
      </c>
      <c r="G15" s="112">
        <v>1.2370000000000001</v>
      </c>
      <c r="H15" s="113">
        <v>1.2050000000000001</v>
      </c>
      <c r="I15" s="113">
        <v>1.214</v>
      </c>
      <c r="J15" s="94">
        <v>1.2170000000000001</v>
      </c>
      <c r="K15" s="94">
        <v>1.1830000000000001</v>
      </c>
      <c r="L15" s="94">
        <v>1.1879999999999999</v>
      </c>
      <c r="M15" s="194">
        <v>1.1950000000000001</v>
      </c>
      <c r="N15" s="94">
        <v>1.1919999999999999</v>
      </c>
      <c r="O15" s="94">
        <v>1.1970000000000001</v>
      </c>
      <c r="P15" s="94">
        <v>1.2070000000000001</v>
      </c>
      <c r="Q15" s="94">
        <v>1.21</v>
      </c>
      <c r="R15" s="94">
        <v>1.2250000000000001</v>
      </c>
      <c r="S15" s="94">
        <v>1.216</v>
      </c>
      <c r="T15" s="86">
        <v>1.202</v>
      </c>
    </row>
    <row r="16" spans="2:20" x14ac:dyDescent="0.2">
      <c r="B16" s="86" t="s">
        <v>504</v>
      </c>
      <c r="C16" s="86" t="s">
        <v>44</v>
      </c>
      <c r="D16" s="86" t="s">
        <v>45</v>
      </c>
      <c r="E16" s="86" t="s">
        <v>46</v>
      </c>
      <c r="F16" s="112">
        <v>1.2829999999999999</v>
      </c>
      <c r="G16" s="112">
        <v>1.2829999999999999</v>
      </c>
      <c r="H16" s="113">
        <v>1.2230000000000001</v>
      </c>
      <c r="I16" s="113">
        <v>1.2270000000000001</v>
      </c>
      <c r="J16" s="94">
        <v>1.2250000000000001</v>
      </c>
      <c r="K16" s="94">
        <v>1.216</v>
      </c>
      <c r="L16" s="94">
        <v>1.2090000000000001</v>
      </c>
      <c r="M16" s="194">
        <v>1.214</v>
      </c>
      <c r="N16" s="94">
        <v>1.208</v>
      </c>
      <c r="O16" s="94">
        <v>1.2010000000000001</v>
      </c>
      <c r="P16" s="94">
        <v>1.2050000000000001</v>
      </c>
      <c r="Q16" s="94">
        <v>1.2010000000000001</v>
      </c>
      <c r="R16" s="94">
        <v>1.2070000000000001</v>
      </c>
      <c r="S16" s="94">
        <v>1.2</v>
      </c>
      <c r="T16" s="86">
        <v>1.19</v>
      </c>
    </row>
    <row r="17" spans="2:20" x14ac:dyDescent="0.2">
      <c r="B17" s="86" t="s">
        <v>504</v>
      </c>
      <c r="C17" s="86" t="s">
        <v>44</v>
      </c>
      <c r="D17" s="86" t="s">
        <v>47</v>
      </c>
      <c r="E17" s="86" t="s">
        <v>48</v>
      </c>
      <c r="F17" s="112">
        <v>1.2410000000000001</v>
      </c>
      <c r="G17" s="112">
        <v>1.2410000000000001</v>
      </c>
      <c r="H17" s="113">
        <v>1.3280000000000001</v>
      </c>
      <c r="I17" s="113">
        <v>1.333</v>
      </c>
      <c r="J17" s="94">
        <v>1.3380000000000001</v>
      </c>
      <c r="K17" s="94">
        <v>1.3360000000000001</v>
      </c>
      <c r="L17" s="94">
        <v>1.3360000000000001</v>
      </c>
      <c r="M17" s="194">
        <v>1.345</v>
      </c>
      <c r="N17" s="94">
        <v>1.345</v>
      </c>
      <c r="O17" s="94">
        <v>1.347</v>
      </c>
      <c r="P17" s="94">
        <v>1.351</v>
      </c>
      <c r="Q17" s="94">
        <v>1.3520000000000001</v>
      </c>
      <c r="R17" s="94">
        <v>1.359</v>
      </c>
      <c r="S17" s="94">
        <v>1.3520000000000001</v>
      </c>
      <c r="T17" s="86">
        <v>1.341</v>
      </c>
    </row>
    <row r="18" spans="2:20" x14ac:dyDescent="0.2">
      <c r="B18" s="86" t="s">
        <v>505</v>
      </c>
      <c r="C18" s="86" t="s">
        <v>49</v>
      </c>
      <c r="D18" s="86" t="s">
        <v>50</v>
      </c>
      <c r="E18" s="86" t="s">
        <v>51</v>
      </c>
      <c r="F18" s="112">
        <v>1.3069999999999999</v>
      </c>
      <c r="G18" s="112">
        <v>1.3069999999999999</v>
      </c>
      <c r="H18" s="113">
        <v>1.226</v>
      </c>
      <c r="I18" s="113">
        <v>1.226</v>
      </c>
      <c r="J18" s="94">
        <v>1.228</v>
      </c>
      <c r="K18" s="94">
        <v>1.222</v>
      </c>
      <c r="L18" s="94">
        <v>1.226</v>
      </c>
      <c r="M18" s="194">
        <v>1.2370000000000001</v>
      </c>
      <c r="N18" s="94">
        <v>1.2390000000000001</v>
      </c>
      <c r="O18" s="94">
        <v>1.238</v>
      </c>
      <c r="P18" s="94">
        <v>1.248</v>
      </c>
      <c r="Q18" s="94">
        <v>1.2470000000000001</v>
      </c>
      <c r="R18" s="94">
        <v>1.258</v>
      </c>
      <c r="S18" s="94">
        <v>1.2549999999999999</v>
      </c>
      <c r="T18" s="86">
        <v>1.246</v>
      </c>
    </row>
    <row r="19" spans="2:20" x14ac:dyDescent="0.2">
      <c r="B19" s="86" t="s">
        <v>496</v>
      </c>
      <c r="C19" s="86" t="s">
        <v>14</v>
      </c>
      <c r="D19" s="86" t="s">
        <v>52</v>
      </c>
      <c r="E19" s="86" t="s">
        <v>53</v>
      </c>
      <c r="F19" s="112" t="s">
        <v>574</v>
      </c>
      <c r="G19" s="112">
        <v>1.161</v>
      </c>
      <c r="H19" s="113">
        <v>1.0169999999999999</v>
      </c>
      <c r="I19" s="113">
        <v>1.02</v>
      </c>
      <c r="J19" s="94">
        <v>1.0169999999999999</v>
      </c>
      <c r="K19" s="94">
        <v>1.0209999999999999</v>
      </c>
      <c r="L19" s="94">
        <v>1.0209999999999999</v>
      </c>
      <c r="M19" s="194">
        <v>1.028</v>
      </c>
      <c r="N19" s="94">
        <v>1.0189999999999999</v>
      </c>
      <c r="O19" s="94">
        <v>1.0149999999999999</v>
      </c>
      <c r="P19" s="94">
        <v>1.0189999999999999</v>
      </c>
      <c r="Q19" s="94">
        <v>1.0269999999999999</v>
      </c>
      <c r="R19" s="94">
        <v>1.038</v>
      </c>
      <c r="S19" s="94">
        <v>1.0249999999999999</v>
      </c>
      <c r="T19" s="86">
        <v>1.0109999999999999</v>
      </c>
    </row>
    <row r="20" spans="2:20" x14ac:dyDescent="0.2">
      <c r="B20" s="86" t="s">
        <v>494</v>
      </c>
      <c r="C20" s="86" t="s">
        <v>6</v>
      </c>
      <c r="D20" s="86" t="s">
        <v>54</v>
      </c>
      <c r="E20" s="86" t="s">
        <v>55</v>
      </c>
      <c r="F20" s="112" t="s">
        <v>574</v>
      </c>
      <c r="G20" s="112">
        <v>1.161</v>
      </c>
      <c r="H20" s="113">
        <v>1.167</v>
      </c>
      <c r="I20" s="113">
        <v>1.1739999999999999</v>
      </c>
      <c r="J20" s="94">
        <v>1.18</v>
      </c>
      <c r="K20" s="94">
        <v>1.1870000000000001</v>
      </c>
      <c r="L20" s="94">
        <v>1.1870000000000001</v>
      </c>
      <c r="M20" s="194">
        <v>1.2</v>
      </c>
      <c r="N20" s="94">
        <v>1.1779999999999999</v>
      </c>
      <c r="O20" s="94">
        <v>1.181</v>
      </c>
      <c r="P20" s="94">
        <v>1.1950000000000001</v>
      </c>
      <c r="Q20" s="94">
        <v>1.1879999999999999</v>
      </c>
      <c r="R20" s="94">
        <v>1.1890000000000001</v>
      </c>
      <c r="S20" s="94">
        <v>1.1779999999999999</v>
      </c>
      <c r="T20" s="86">
        <v>1.1639999999999999</v>
      </c>
    </row>
    <row r="21" spans="2:20" x14ac:dyDescent="0.2">
      <c r="B21" s="86" t="s">
        <v>494</v>
      </c>
      <c r="C21" s="86" t="s">
        <v>6</v>
      </c>
      <c r="D21" s="86" t="s">
        <v>56</v>
      </c>
      <c r="E21" s="86" t="s">
        <v>57</v>
      </c>
      <c r="F21" s="112">
        <v>1.1759999999999999</v>
      </c>
      <c r="G21" s="112">
        <v>1.1759999999999999</v>
      </c>
      <c r="H21" s="113">
        <v>1.1719999999999999</v>
      </c>
      <c r="I21" s="113">
        <v>1.1719999999999999</v>
      </c>
      <c r="J21" s="94">
        <v>1.175</v>
      </c>
      <c r="K21" s="94">
        <v>1.1739999999999999</v>
      </c>
      <c r="L21" s="94">
        <v>1.1659999999999999</v>
      </c>
      <c r="M21" s="194">
        <v>1.175</v>
      </c>
      <c r="N21" s="94">
        <v>1.1759999999999999</v>
      </c>
      <c r="O21" s="94">
        <v>1.1739999999999999</v>
      </c>
      <c r="P21" s="94">
        <v>1.1819999999999999</v>
      </c>
      <c r="Q21" s="94">
        <v>1.1870000000000001</v>
      </c>
      <c r="R21" s="94">
        <v>1.19</v>
      </c>
      <c r="S21" s="94">
        <v>1.18</v>
      </c>
      <c r="T21" s="86">
        <v>1.1679999999999999</v>
      </c>
    </row>
    <row r="22" spans="2:20" x14ac:dyDescent="0.2">
      <c r="B22" s="86" t="s">
        <v>506</v>
      </c>
      <c r="C22" s="86" t="s">
        <v>58</v>
      </c>
      <c r="D22" s="86" t="s">
        <v>59</v>
      </c>
      <c r="E22" s="86" t="s">
        <v>60</v>
      </c>
      <c r="F22" s="112" t="s">
        <v>574</v>
      </c>
      <c r="G22" s="112">
        <v>1.161</v>
      </c>
      <c r="H22" s="113">
        <v>0.80200000000000005</v>
      </c>
      <c r="I22" s="113">
        <v>0.8</v>
      </c>
      <c r="J22" s="94">
        <v>0.8</v>
      </c>
      <c r="K22" s="94">
        <v>0.80200000000000005</v>
      </c>
      <c r="L22" s="94">
        <v>0.8</v>
      </c>
      <c r="M22" s="194">
        <v>0.80400000000000005</v>
      </c>
      <c r="N22" s="94">
        <v>0.80800000000000005</v>
      </c>
      <c r="O22" s="94">
        <v>0.80600000000000005</v>
      </c>
      <c r="P22" s="94">
        <v>0.80500000000000005</v>
      </c>
      <c r="Q22" s="94">
        <v>0.80600000000000005</v>
      </c>
      <c r="R22" s="94">
        <v>0.81100000000000005</v>
      </c>
      <c r="S22" s="94">
        <v>0.8</v>
      </c>
      <c r="T22" s="86">
        <v>0.78600000000000003</v>
      </c>
    </row>
    <row r="23" spans="2:20" x14ac:dyDescent="0.2">
      <c r="B23" s="86" t="s">
        <v>507</v>
      </c>
      <c r="C23" s="86" t="s">
        <v>61</v>
      </c>
      <c r="D23" s="86" t="s">
        <v>62</v>
      </c>
      <c r="E23" s="86" t="s">
        <v>63</v>
      </c>
      <c r="F23" s="112" t="s">
        <v>574</v>
      </c>
      <c r="G23" s="112">
        <v>1.161</v>
      </c>
      <c r="H23" s="113">
        <v>0.83699999999999997</v>
      </c>
      <c r="I23" s="113">
        <v>0.83599999999999997</v>
      </c>
      <c r="J23" s="94">
        <v>0.83199999999999996</v>
      </c>
      <c r="K23" s="94">
        <v>0.83299999999999996</v>
      </c>
      <c r="L23" s="94">
        <v>0.83</v>
      </c>
      <c r="M23" s="194">
        <v>0.83499999999999996</v>
      </c>
      <c r="N23" s="94">
        <v>0.83399999999999996</v>
      </c>
      <c r="O23" s="94">
        <v>0.83199999999999996</v>
      </c>
      <c r="P23" s="94">
        <v>0.83699999999999997</v>
      </c>
      <c r="Q23" s="94">
        <v>0.83299999999999996</v>
      </c>
      <c r="R23" s="94">
        <v>0.84099999999999997</v>
      </c>
      <c r="S23" s="94">
        <v>0.83799999999999997</v>
      </c>
      <c r="T23" s="86">
        <v>0.84</v>
      </c>
    </row>
    <row r="24" spans="2:20" x14ac:dyDescent="0.2">
      <c r="B24" s="86" t="s">
        <v>508</v>
      </c>
      <c r="C24" s="86" t="s">
        <v>64</v>
      </c>
      <c r="D24" s="86" t="s">
        <v>65</v>
      </c>
      <c r="E24" s="86" t="s">
        <v>66</v>
      </c>
      <c r="F24" s="112" t="s">
        <v>574</v>
      </c>
      <c r="G24" s="112">
        <v>1.161</v>
      </c>
      <c r="H24" s="113">
        <v>0.97199999999999998</v>
      </c>
      <c r="I24" s="113">
        <v>0.97799999999999998</v>
      </c>
      <c r="J24" s="94">
        <v>0.97699999999999998</v>
      </c>
      <c r="K24" s="94">
        <v>0.97</v>
      </c>
      <c r="L24" s="94">
        <v>0.96799999999999997</v>
      </c>
      <c r="M24" s="194">
        <v>0.97199999999999998</v>
      </c>
      <c r="N24" s="94">
        <v>0.97099999999999997</v>
      </c>
      <c r="O24" s="94">
        <v>0.96899999999999997</v>
      </c>
      <c r="P24" s="94">
        <v>0.97399999999999998</v>
      </c>
      <c r="Q24" s="94">
        <v>0.97</v>
      </c>
      <c r="R24" s="94">
        <v>0.97299999999999998</v>
      </c>
      <c r="S24" s="94">
        <v>0.96199999999999997</v>
      </c>
      <c r="T24" s="86">
        <v>0.94499999999999995</v>
      </c>
    </row>
    <row r="25" spans="2:20" x14ac:dyDescent="0.2">
      <c r="B25" s="86" t="s">
        <v>502</v>
      </c>
      <c r="C25" s="86" t="s">
        <v>36</v>
      </c>
      <c r="D25" s="86" t="s">
        <v>67</v>
      </c>
      <c r="E25" s="86" t="s">
        <v>68</v>
      </c>
      <c r="F25" s="112" t="s">
        <v>574</v>
      </c>
      <c r="G25" s="112">
        <v>1.161</v>
      </c>
      <c r="H25" s="113">
        <v>0.91500000000000004</v>
      </c>
      <c r="I25" s="113">
        <v>0.91600000000000004</v>
      </c>
      <c r="J25" s="94">
        <v>0.91800000000000004</v>
      </c>
      <c r="K25" s="94">
        <v>0.91600000000000004</v>
      </c>
      <c r="L25" s="94">
        <v>0.91400000000000003</v>
      </c>
      <c r="M25" s="194">
        <v>0.91800000000000004</v>
      </c>
      <c r="N25" s="94">
        <v>0.90900000000000003</v>
      </c>
      <c r="O25" s="94">
        <v>0.90100000000000002</v>
      </c>
      <c r="P25" s="94">
        <v>0.9</v>
      </c>
      <c r="Q25" s="94">
        <v>0.89900000000000002</v>
      </c>
      <c r="R25" s="94">
        <v>0.90400000000000003</v>
      </c>
      <c r="S25" s="94">
        <v>0.89200000000000002</v>
      </c>
      <c r="T25" s="86">
        <v>0.88300000000000001</v>
      </c>
    </row>
    <row r="26" spans="2:20" x14ac:dyDescent="0.2">
      <c r="B26" s="86" t="s">
        <v>505</v>
      </c>
      <c r="C26" s="86" t="s">
        <v>49</v>
      </c>
      <c r="D26" s="86" t="s">
        <v>69</v>
      </c>
      <c r="E26" s="86" t="s">
        <v>70</v>
      </c>
      <c r="F26" s="112">
        <v>1.22</v>
      </c>
      <c r="G26" s="112">
        <v>1.22</v>
      </c>
      <c r="H26" s="113">
        <v>1.1990000000000001</v>
      </c>
      <c r="I26" s="113">
        <v>1.1919999999999999</v>
      </c>
      <c r="J26" s="94">
        <v>1.1819999999999999</v>
      </c>
      <c r="K26" s="94">
        <v>1.17</v>
      </c>
      <c r="L26" s="94">
        <v>1.1619999999999999</v>
      </c>
      <c r="M26" s="194">
        <v>1.1619999999999999</v>
      </c>
      <c r="N26" s="94">
        <v>1.155</v>
      </c>
      <c r="O26" s="94">
        <v>1.1599999999999999</v>
      </c>
      <c r="P26" s="94">
        <v>1.1659999999999999</v>
      </c>
      <c r="Q26" s="94">
        <v>1.1659999999999999</v>
      </c>
      <c r="R26" s="94">
        <v>1.171</v>
      </c>
      <c r="S26" s="94">
        <v>1.1619999999999999</v>
      </c>
      <c r="T26" s="86">
        <v>1.151</v>
      </c>
    </row>
    <row r="27" spans="2:20" x14ac:dyDescent="0.2">
      <c r="B27" s="86" t="s">
        <v>494</v>
      </c>
      <c r="C27" s="86" t="s">
        <v>6</v>
      </c>
      <c r="D27" s="86" t="s">
        <v>71</v>
      </c>
      <c r="E27" s="86" t="s">
        <v>72</v>
      </c>
      <c r="F27" s="112">
        <v>1.232</v>
      </c>
      <c r="G27" s="112">
        <v>1.232</v>
      </c>
      <c r="H27" s="113">
        <v>1.167</v>
      </c>
      <c r="I27" s="113">
        <v>1.1679999999999999</v>
      </c>
      <c r="J27" s="94">
        <v>1.17</v>
      </c>
      <c r="K27" s="94">
        <v>1.173</v>
      </c>
      <c r="L27" s="94">
        <v>1.175</v>
      </c>
      <c r="M27" s="194">
        <v>1.1859999999999999</v>
      </c>
      <c r="N27" s="94">
        <v>1.1919999999999999</v>
      </c>
      <c r="O27" s="94">
        <v>1.196</v>
      </c>
      <c r="P27" s="94">
        <v>1.2110000000000001</v>
      </c>
      <c r="Q27" s="94">
        <v>1.22</v>
      </c>
      <c r="R27" s="94">
        <v>1.232</v>
      </c>
      <c r="S27" s="94">
        <v>1.236</v>
      </c>
      <c r="T27" s="86">
        <v>1.2350000000000001</v>
      </c>
    </row>
    <row r="28" spans="2:20" x14ac:dyDescent="0.2">
      <c r="B28" s="86" t="s">
        <v>509</v>
      </c>
      <c r="C28" s="86" t="s">
        <v>73</v>
      </c>
      <c r="D28" s="86" t="s">
        <v>74</v>
      </c>
      <c r="E28" s="86" t="s">
        <v>75</v>
      </c>
      <c r="F28" s="112">
        <v>1.163</v>
      </c>
      <c r="G28" s="112">
        <v>1.163</v>
      </c>
      <c r="H28" s="113">
        <v>1.1120000000000001</v>
      </c>
      <c r="I28" s="113">
        <v>1.115</v>
      </c>
      <c r="J28" s="94">
        <v>1.115</v>
      </c>
      <c r="K28" s="94">
        <v>1.113</v>
      </c>
      <c r="L28" s="94">
        <v>1.111</v>
      </c>
      <c r="M28" s="194">
        <v>1.117</v>
      </c>
      <c r="N28" s="94">
        <v>1.1140000000000001</v>
      </c>
      <c r="O28" s="94">
        <v>1.109</v>
      </c>
      <c r="P28" s="94">
        <v>1.115</v>
      </c>
      <c r="Q28" s="94">
        <v>1.1160000000000001</v>
      </c>
      <c r="R28" s="94">
        <v>1.125</v>
      </c>
      <c r="S28" s="94">
        <v>1.1180000000000001</v>
      </c>
      <c r="T28" s="86">
        <v>1.1040000000000001</v>
      </c>
    </row>
    <row r="29" spans="2:20" x14ac:dyDescent="0.2">
      <c r="B29" s="86" t="s">
        <v>497</v>
      </c>
      <c r="C29" s="86" t="s">
        <v>17</v>
      </c>
      <c r="D29" s="86" t="s">
        <v>76</v>
      </c>
      <c r="E29" s="86" t="s">
        <v>77</v>
      </c>
      <c r="F29" s="112" t="s">
        <v>574</v>
      </c>
      <c r="G29" s="112">
        <v>1.161</v>
      </c>
      <c r="H29" s="113">
        <v>0.622</v>
      </c>
      <c r="I29" s="113">
        <v>0.624</v>
      </c>
      <c r="J29" s="94">
        <v>0.626</v>
      </c>
      <c r="K29" s="94">
        <v>0.626</v>
      </c>
      <c r="L29" s="94">
        <v>0.623</v>
      </c>
      <c r="M29" s="194">
        <v>0.626</v>
      </c>
      <c r="N29" s="94">
        <v>0.628</v>
      </c>
      <c r="O29" s="94">
        <v>0.625</v>
      </c>
      <c r="P29" s="94">
        <v>0.628</v>
      </c>
      <c r="Q29" s="94">
        <v>0.621</v>
      </c>
      <c r="R29" s="94">
        <v>0.625</v>
      </c>
      <c r="S29" s="94">
        <v>0.61799999999999999</v>
      </c>
      <c r="T29" s="86">
        <v>0.60199999999999998</v>
      </c>
    </row>
    <row r="30" spans="2:20" x14ac:dyDescent="0.2">
      <c r="B30" s="86" t="s">
        <v>510</v>
      </c>
      <c r="C30" s="86" t="s">
        <v>78</v>
      </c>
      <c r="D30" s="86" t="s">
        <v>79</v>
      </c>
      <c r="E30" s="86" t="s">
        <v>80</v>
      </c>
      <c r="F30" s="112">
        <v>1.24</v>
      </c>
      <c r="G30" s="112">
        <v>1.24</v>
      </c>
      <c r="H30" s="113">
        <v>1.2250000000000001</v>
      </c>
      <c r="I30" s="113">
        <v>1.2190000000000001</v>
      </c>
      <c r="J30" s="94">
        <v>1.2230000000000001</v>
      </c>
      <c r="K30" s="94">
        <v>1.222</v>
      </c>
      <c r="L30" s="94">
        <v>1.2190000000000001</v>
      </c>
      <c r="M30" s="194">
        <v>1.23</v>
      </c>
      <c r="N30" s="94">
        <v>1.23</v>
      </c>
      <c r="O30" s="94">
        <v>1.224</v>
      </c>
      <c r="P30" s="94">
        <v>1.2310000000000001</v>
      </c>
      <c r="Q30" s="94">
        <v>1.232</v>
      </c>
      <c r="R30" s="94">
        <v>1.2270000000000001</v>
      </c>
      <c r="S30" s="94">
        <v>1.2190000000000001</v>
      </c>
      <c r="T30" s="86">
        <v>1.2150000000000001</v>
      </c>
    </row>
    <row r="31" spans="2:20" x14ac:dyDescent="0.2">
      <c r="B31" s="86" t="s">
        <v>495</v>
      </c>
      <c r="C31" s="86" t="s">
        <v>11</v>
      </c>
      <c r="D31" s="86" t="s">
        <v>81</v>
      </c>
      <c r="E31" s="86" t="s">
        <v>82</v>
      </c>
      <c r="F31" s="112">
        <v>1.272</v>
      </c>
      <c r="G31" s="112">
        <v>1.272</v>
      </c>
      <c r="H31" s="113">
        <v>1.222</v>
      </c>
      <c r="I31" s="113">
        <v>1.218</v>
      </c>
      <c r="J31" s="94">
        <v>1.214</v>
      </c>
      <c r="K31" s="94">
        <v>1.212</v>
      </c>
      <c r="L31" s="94">
        <v>1.212</v>
      </c>
      <c r="M31" s="194">
        <v>1.2170000000000001</v>
      </c>
      <c r="N31" s="94">
        <v>1.214</v>
      </c>
      <c r="O31" s="94">
        <v>1.206</v>
      </c>
      <c r="P31" s="94">
        <v>1.2110000000000001</v>
      </c>
      <c r="Q31" s="94">
        <v>1.206</v>
      </c>
      <c r="R31" s="94">
        <v>1.214</v>
      </c>
      <c r="S31" s="94">
        <v>1.2010000000000001</v>
      </c>
      <c r="T31" s="86">
        <v>1.175</v>
      </c>
    </row>
    <row r="32" spans="2:20" x14ac:dyDescent="0.2">
      <c r="B32" s="86" t="s">
        <v>499</v>
      </c>
      <c r="C32" s="86" t="s">
        <v>25</v>
      </c>
      <c r="D32" s="86" t="s">
        <v>83</v>
      </c>
      <c r="E32" s="86" t="s">
        <v>84</v>
      </c>
      <c r="F32" s="112" t="s">
        <v>574</v>
      </c>
      <c r="G32" s="112">
        <v>1.161</v>
      </c>
      <c r="H32" s="113">
        <v>1.1000000000000001</v>
      </c>
      <c r="I32" s="113">
        <v>1.1100000000000001</v>
      </c>
      <c r="J32" s="94">
        <v>1.115</v>
      </c>
      <c r="K32" s="94">
        <v>1.1240000000000001</v>
      </c>
      <c r="L32" s="94">
        <v>1.127</v>
      </c>
      <c r="M32" s="194">
        <v>1.1359999999999999</v>
      </c>
      <c r="N32" s="94">
        <v>1.133</v>
      </c>
      <c r="O32" s="94">
        <v>1.1279999999999999</v>
      </c>
      <c r="P32" s="94">
        <v>1.137</v>
      </c>
      <c r="Q32" s="94">
        <v>1.149</v>
      </c>
      <c r="R32" s="94">
        <v>1.1459999999999999</v>
      </c>
      <c r="S32" s="94">
        <v>1.147</v>
      </c>
      <c r="T32" s="86">
        <v>1.133</v>
      </c>
    </row>
    <row r="33" spans="2:20" x14ac:dyDescent="0.2">
      <c r="B33" s="86" t="s">
        <v>506</v>
      </c>
      <c r="C33" s="86" t="s">
        <v>58</v>
      </c>
      <c r="D33" s="86" t="s">
        <v>85</v>
      </c>
      <c r="E33" s="86" t="s">
        <v>86</v>
      </c>
      <c r="F33" s="112" t="s">
        <v>574</v>
      </c>
      <c r="G33" s="112">
        <v>1.161</v>
      </c>
      <c r="H33" s="113">
        <v>0.69599999999999995</v>
      </c>
      <c r="I33" s="113">
        <v>0.70199999999999996</v>
      </c>
      <c r="J33" s="94">
        <v>0.70599999999999996</v>
      </c>
      <c r="K33" s="94">
        <v>0.71399999999999997</v>
      </c>
      <c r="L33" s="94">
        <v>0.71299999999999997</v>
      </c>
      <c r="M33" s="194">
        <v>0.71799999999999997</v>
      </c>
      <c r="N33" s="94">
        <v>0.72199999999999998</v>
      </c>
      <c r="O33" s="94">
        <v>0.72</v>
      </c>
      <c r="P33" s="94">
        <v>0.72</v>
      </c>
      <c r="Q33" s="94">
        <v>0.71699999999999997</v>
      </c>
      <c r="R33" s="94">
        <v>0.72199999999999998</v>
      </c>
      <c r="S33" s="94">
        <v>0.71499999999999997</v>
      </c>
      <c r="T33" s="86">
        <v>0.69599999999999995</v>
      </c>
    </row>
    <row r="34" spans="2:20" x14ac:dyDescent="0.2">
      <c r="B34" s="86" t="s">
        <v>505</v>
      </c>
      <c r="C34" s="86" t="s">
        <v>49</v>
      </c>
      <c r="D34" s="86" t="s">
        <v>87</v>
      </c>
      <c r="E34" s="86" t="s">
        <v>88</v>
      </c>
      <c r="F34" s="112" t="s">
        <v>574</v>
      </c>
      <c r="G34" s="112">
        <v>1.161</v>
      </c>
      <c r="H34" s="113">
        <v>1.056</v>
      </c>
      <c r="I34" s="113">
        <v>1.0609999999999999</v>
      </c>
      <c r="J34" s="94">
        <v>1.0609999999999999</v>
      </c>
      <c r="K34" s="94">
        <v>1.054</v>
      </c>
      <c r="L34" s="94">
        <v>1.0549999999999999</v>
      </c>
      <c r="M34" s="194">
        <v>1.0629999999999999</v>
      </c>
      <c r="N34" s="94">
        <v>1.0649999999999999</v>
      </c>
      <c r="O34" s="94">
        <v>1.0669999999999999</v>
      </c>
      <c r="P34" s="94">
        <v>1.073</v>
      </c>
      <c r="Q34" s="94">
        <v>1.056</v>
      </c>
      <c r="R34" s="94">
        <v>1.0629999999999999</v>
      </c>
      <c r="S34" s="94">
        <v>1.056</v>
      </c>
      <c r="T34" s="86">
        <v>1.032</v>
      </c>
    </row>
    <row r="35" spans="2:20" x14ac:dyDescent="0.2">
      <c r="B35" s="86" t="s">
        <v>496</v>
      </c>
      <c r="C35" s="86" t="s">
        <v>14</v>
      </c>
      <c r="D35" s="86" t="s">
        <v>89</v>
      </c>
      <c r="E35" s="86" t="s">
        <v>90</v>
      </c>
      <c r="F35" s="112" t="s">
        <v>574</v>
      </c>
      <c r="G35" s="112">
        <v>1.161</v>
      </c>
      <c r="H35" s="113">
        <v>1.083</v>
      </c>
      <c r="I35" s="113">
        <v>1.083</v>
      </c>
      <c r="J35" s="94">
        <v>1.0820000000000001</v>
      </c>
      <c r="K35" s="94">
        <v>1.079</v>
      </c>
      <c r="L35" s="94">
        <v>1.083</v>
      </c>
      <c r="M35" s="194">
        <v>1.087</v>
      </c>
      <c r="N35" s="94">
        <v>1.081</v>
      </c>
      <c r="O35" s="94">
        <v>1.077</v>
      </c>
      <c r="P35" s="94">
        <v>1.08</v>
      </c>
      <c r="Q35" s="94">
        <v>1.0820000000000001</v>
      </c>
      <c r="R35" s="94">
        <v>1.0860000000000001</v>
      </c>
      <c r="S35" s="94">
        <v>1.0760000000000001</v>
      </c>
      <c r="T35" s="86">
        <v>1.0649999999999999</v>
      </c>
    </row>
    <row r="36" spans="2:20" x14ac:dyDescent="0.2">
      <c r="B36" s="86" t="s">
        <v>504</v>
      </c>
      <c r="C36" s="86" t="s">
        <v>44</v>
      </c>
      <c r="D36" s="86" t="s">
        <v>91</v>
      </c>
      <c r="E36" s="86" t="s">
        <v>92</v>
      </c>
      <c r="F36" s="112" t="s">
        <v>574</v>
      </c>
      <c r="G36" s="112">
        <v>1.161</v>
      </c>
      <c r="H36" s="113">
        <v>1.175</v>
      </c>
      <c r="I36" s="113">
        <v>1.1739999999999999</v>
      </c>
      <c r="J36" s="94">
        <v>1.1719999999999999</v>
      </c>
      <c r="K36" s="94">
        <v>1.163</v>
      </c>
      <c r="L36" s="94">
        <v>1.159</v>
      </c>
      <c r="M36" s="194">
        <v>1.161</v>
      </c>
      <c r="N36" s="94">
        <v>1.155</v>
      </c>
      <c r="O36" s="94">
        <v>1.153</v>
      </c>
      <c r="P36" s="94">
        <v>1.1539999999999999</v>
      </c>
      <c r="Q36" s="94">
        <v>1.147</v>
      </c>
      <c r="R36" s="94">
        <v>1.1459999999999999</v>
      </c>
      <c r="S36" s="94">
        <v>1.1259999999999999</v>
      </c>
      <c r="T36" s="86">
        <v>1.1060000000000001</v>
      </c>
    </row>
    <row r="37" spans="2:20" x14ac:dyDescent="0.2">
      <c r="B37" s="86" t="s">
        <v>497</v>
      </c>
      <c r="C37" s="86" t="s">
        <v>17</v>
      </c>
      <c r="D37" s="86" t="s">
        <v>93</v>
      </c>
      <c r="E37" s="86" t="s">
        <v>94</v>
      </c>
      <c r="F37" s="112" t="s">
        <v>574</v>
      </c>
      <c r="G37" s="112">
        <v>1.161</v>
      </c>
      <c r="H37" s="113">
        <v>0.73399999999999999</v>
      </c>
      <c r="I37" s="113">
        <v>0.73399999999999999</v>
      </c>
      <c r="J37" s="94">
        <v>0.73299999999999998</v>
      </c>
      <c r="K37" s="94">
        <v>0.72799999999999998</v>
      </c>
      <c r="L37" s="94">
        <v>0.72199999999999998</v>
      </c>
      <c r="M37" s="194">
        <v>0.72599999999999998</v>
      </c>
      <c r="N37" s="94">
        <v>0.71799999999999997</v>
      </c>
      <c r="O37" s="94">
        <v>0.71499999999999997</v>
      </c>
      <c r="P37" s="94">
        <v>0.71399999999999997</v>
      </c>
      <c r="Q37" s="94">
        <v>0.70599999999999996</v>
      </c>
      <c r="R37" s="94">
        <v>0.70899999999999996</v>
      </c>
      <c r="S37" s="94">
        <v>0.70199999999999996</v>
      </c>
      <c r="T37" s="86">
        <v>0.69299999999999995</v>
      </c>
    </row>
    <row r="38" spans="2:20" x14ac:dyDescent="0.2">
      <c r="B38" s="86" t="s">
        <v>507</v>
      </c>
      <c r="C38" s="86" t="s">
        <v>61</v>
      </c>
      <c r="D38" s="86" t="s">
        <v>95</v>
      </c>
      <c r="E38" s="86" t="s">
        <v>96</v>
      </c>
      <c r="F38" s="112" t="s">
        <v>574</v>
      </c>
      <c r="G38" s="112">
        <v>1.161</v>
      </c>
      <c r="H38" s="113">
        <v>0.995</v>
      </c>
      <c r="I38" s="113">
        <v>1.0009999999999999</v>
      </c>
      <c r="J38" s="94">
        <v>1.0029999999999999</v>
      </c>
      <c r="K38" s="94">
        <v>1.0009999999999999</v>
      </c>
      <c r="L38" s="94">
        <v>0.997</v>
      </c>
      <c r="M38" s="194">
        <v>1.0029999999999999</v>
      </c>
      <c r="N38" s="94">
        <v>1.0009999999999999</v>
      </c>
      <c r="O38" s="94">
        <v>0.999</v>
      </c>
      <c r="P38" s="94">
        <v>1.006</v>
      </c>
      <c r="Q38" s="94">
        <v>1.0069999999999999</v>
      </c>
      <c r="R38" s="94">
        <v>1.0149999999999999</v>
      </c>
      <c r="S38" s="94">
        <v>1.01</v>
      </c>
      <c r="T38" s="86">
        <v>1</v>
      </c>
    </row>
    <row r="39" spans="2:20" x14ac:dyDescent="0.2">
      <c r="B39" s="86" t="s">
        <v>501</v>
      </c>
      <c r="C39" s="86" t="s">
        <v>33</v>
      </c>
      <c r="D39" s="86" t="s">
        <v>97</v>
      </c>
      <c r="E39" s="86" t="s">
        <v>98</v>
      </c>
      <c r="F39" s="112">
        <v>1.236</v>
      </c>
      <c r="G39" s="112">
        <v>1.236</v>
      </c>
      <c r="H39" s="113">
        <v>1.018</v>
      </c>
      <c r="I39" s="113">
        <v>1.0169999999999999</v>
      </c>
      <c r="J39" s="94">
        <v>1.0129999999999999</v>
      </c>
      <c r="K39" s="94">
        <v>1.004</v>
      </c>
      <c r="L39" s="94">
        <v>0.99199999999999999</v>
      </c>
      <c r="M39" s="194">
        <v>0.996</v>
      </c>
      <c r="N39" s="94">
        <v>0.998</v>
      </c>
      <c r="O39" s="94">
        <v>1.008</v>
      </c>
      <c r="P39" s="94">
        <v>1.0249999999999999</v>
      </c>
      <c r="Q39" s="94">
        <v>1.0269999999999999</v>
      </c>
      <c r="R39" s="94">
        <v>1.038</v>
      </c>
      <c r="S39" s="94">
        <v>1.0429999999999999</v>
      </c>
      <c r="T39" s="86">
        <v>1.0469999999999999</v>
      </c>
    </row>
    <row r="40" spans="2:20" x14ac:dyDescent="0.2">
      <c r="B40" s="86" t="s">
        <v>511</v>
      </c>
      <c r="C40" s="86" t="s">
        <v>99</v>
      </c>
      <c r="D40" s="86" t="s">
        <v>100</v>
      </c>
      <c r="E40" s="86" t="s">
        <v>101</v>
      </c>
      <c r="F40" s="112" t="s">
        <v>574</v>
      </c>
      <c r="G40" s="112">
        <v>1.161</v>
      </c>
      <c r="H40" s="113">
        <v>1.026</v>
      </c>
      <c r="I40" s="113">
        <v>1.03</v>
      </c>
      <c r="J40" s="94">
        <v>1.0309999999999999</v>
      </c>
      <c r="K40" s="94">
        <v>1.03</v>
      </c>
      <c r="L40" s="94">
        <v>1.028</v>
      </c>
      <c r="M40" s="194">
        <v>1.0329999999999999</v>
      </c>
      <c r="N40" s="94">
        <v>1.0249999999999999</v>
      </c>
      <c r="O40" s="94">
        <v>1.0169999999999999</v>
      </c>
      <c r="P40" s="94">
        <v>1.0229999999999999</v>
      </c>
      <c r="Q40" s="94">
        <v>1.018</v>
      </c>
      <c r="R40" s="94">
        <v>1.022</v>
      </c>
      <c r="S40" s="94">
        <v>1.014</v>
      </c>
      <c r="T40" s="86">
        <v>1.0049999999999999</v>
      </c>
    </row>
    <row r="41" spans="2:20" x14ac:dyDescent="0.2">
      <c r="B41" s="86" t="s">
        <v>507</v>
      </c>
      <c r="C41" s="86" t="s">
        <v>61</v>
      </c>
      <c r="D41" s="86" t="s">
        <v>102</v>
      </c>
      <c r="E41" s="86" t="s">
        <v>103</v>
      </c>
      <c r="F41" s="112" t="s">
        <v>574</v>
      </c>
      <c r="G41" s="112">
        <v>1.161</v>
      </c>
      <c r="H41" s="113">
        <v>1.028</v>
      </c>
      <c r="I41" s="113">
        <v>1.0189999999999999</v>
      </c>
      <c r="J41" s="94">
        <v>1.008</v>
      </c>
      <c r="K41" s="94">
        <v>1</v>
      </c>
      <c r="L41" s="94">
        <v>0.99299999999999999</v>
      </c>
      <c r="M41" s="194">
        <v>0.98599999999999999</v>
      </c>
      <c r="N41" s="94">
        <v>0.97</v>
      </c>
      <c r="O41" s="94">
        <v>0.96599999999999997</v>
      </c>
      <c r="P41" s="94">
        <v>0.97199999999999998</v>
      </c>
      <c r="Q41" s="94">
        <v>0.97799999999999998</v>
      </c>
      <c r="R41" s="94">
        <v>0.98299999999999998</v>
      </c>
      <c r="S41" s="94">
        <v>0.97399999999999998</v>
      </c>
      <c r="T41" s="86">
        <v>0.96899999999999997</v>
      </c>
    </row>
    <row r="42" spans="2:20" x14ac:dyDescent="0.2">
      <c r="B42" s="86" t="s">
        <v>502</v>
      </c>
      <c r="C42" s="86" t="s">
        <v>36</v>
      </c>
      <c r="D42" s="86" t="s">
        <v>104</v>
      </c>
      <c r="E42" s="86" t="s">
        <v>105</v>
      </c>
      <c r="F42" s="112" t="s">
        <v>574</v>
      </c>
      <c r="G42" s="112">
        <v>1.161</v>
      </c>
      <c r="H42" s="113">
        <v>0.97199999999999998</v>
      </c>
      <c r="I42" s="113">
        <v>0.96599999999999997</v>
      </c>
      <c r="J42" s="94">
        <v>0.96399999999999997</v>
      </c>
      <c r="K42" s="94">
        <v>0.95799999999999996</v>
      </c>
      <c r="L42" s="94">
        <v>0.95599999999999996</v>
      </c>
      <c r="M42" s="194">
        <v>0.95799999999999996</v>
      </c>
      <c r="N42" s="94">
        <v>0.94899999999999995</v>
      </c>
      <c r="O42" s="94">
        <v>0.94</v>
      </c>
      <c r="P42" s="94">
        <v>0.94199999999999995</v>
      </c>
      <c r="Q42" s="94">
        <v>0.94199999999999995</v>
      </c>
      <c r="R42" s="94">
        <v>0.94799999999999995</v>
      </c>
      <c r="S42" s="94">
        <v>0.93799999999999994</v>
      </c>
      <c r="T42" s="86">
        <v>0.92500000000000004</v>
      </c>
    </row>
    <row r="43" spans="2:20" x14ac:dyDescent="0.2">
      <c r="B43" s="86" t="s">
        <v>512</v>
      </c>
      <c r="C43" s="86" t="s">
        <v>106</v>
      </c>
      <c r="D43" s="86" t="s">
        <v>107</v>
      </c>
      <c r="E43" s="86" t="s">
        <v>108</v>
      </c>
      <c r="F43" s="112">
        <v>1.1859999999999999</v>
      </c>
      <c r="G43" s="112">
        <v>1.1859999999999999</v>
      </c>
      <c r="H43" s="113">
        <v>1.196</v>
      </c>
      <c r="I43" s="113">
        <v>1.1950000000000001</v>
      </c>
      <c r="J43" s="94">
        <v>1.1910000000000001</v>
      </c>
      <c r="K43" s="94">
        <v>1.1870000000000001</v>
      </c>
      <c r="L43" s="94">
        <v>1.1839999999999999</v>
      </c>
      <c r="M43" s="194">
        <v>1.1919999999999999</v>
      </c>
      <c r="N43" s="94">
        <v>1.194</v>
      </c>
      <c r="O43" s="94">
        <v>1.194</v>
      </c>
      <c r="P43" s="94">
        <v>1.202</v>
      </c>
      <c r="Q43" s="94">
        <v>1.2090000000000001</v>
      </c>
      <c r="R43" s="94">
        <v>1.2170000000000001</v>
      </c>
      <c r="S43" s="94">
        <v>1.2090000000000001</v>
      </c>
      <c r="T43" s="86">
        <v>1.2010000000000001</v>
      </c>
    </row>
    <row r="44" spans="2:20" x14ac:dyDescent="0.2">
      <c r="B44" s="86" t="s">
        <v>513</v>
      </c>
      <c r="C44" s="86" t="s">
        <v>109</v>
      </c>
      <c r="D44" s="86" t="s">
        <v>110</v>
      </c>
      <c r="E44" s="86" t="s">
        <v>111</v>
      </c>
      <c r="F44" s="112">
        <v>1.1910000000000001</v>
      </c>
      <c r="G44" s="112">
        <v>1.1910000000000001</v>
      </c>
      <c r="H44" s="113">
        <v>1.18</v>
      </c>
      <c r="I44" s="113">
        <v>1.1779999999999999</v>
      </c>
      <c r="J44" s="94">
        <v>1.175</v>
      </c>
      <c r="K44" s="94">
        <v>1.17</v>
      </c>
      <c r="L44" s="94">
        <v>1.1619999999999999</v>
      </c>
      <c r="M44" s="194">
        <v>1.163</v>
      </c>
      <c r="N44" s="94">
        <v>1.165</v>
      </c>
      <c r="O44" s="94">
        <v>1.1659999999999999</v>
      </c>
      <c r="P44" s="94">
        <v>1.1779999999999999</v>
      </c>
      <c r="Q44" s="94">
        <v>1.1870000000000001</v>
      </c>
      <c r="R44" s="94">
        <v>1.202</v>
      </c>
      <c r="S44" s="94">
        <v>1.1990000000000001</v>
      </c>
      <c r="T44" s="86">
        <v>1.202</v>
      </c>
    </row>
    <row r="45" spans="2:20" x14ac:dyDescent="0.2">
      <c r="B45" s="86" t="s">
        <v>495</v>
      </c>
      <c r="C45" s="86" t="s">
        <v>11</v>
      </c>
      <c r="D45" s="86" t="s">
        <v>112</v>
      </c>
      <c r="E45" s="86" t="s">
        <v>113</v>
      </c>
      <c r="F45" s="112">
        <v>1.2410000000000001</v>
      </c>
      <c r="G45" s="112">
        <v>1.2410000000000001</v>
      </c>
      <c r="H45" s="113">
        <v>1.1659999999999999</v>
      </c>
      <c r="I45" s="113">
        <v>1.165</v>
      </c>
      <c r="J45" s="94">
        <v>1.161</v>
      </c>
      <c r="K45" s="94">
        <v>1.1519999999999999</v>
      </c>
      <c r="L45" s="94">
        <v>1.143</v>
      </c>
      <c r="M45" s="194">
        <v>1.145</v>
      </c>
      <c r="N45" s="94">
        <v>1.137</v>
      </c>
      <c r="O45" s="94">
        <v>1.129</v>
      </c>
      <c r="P45" s="94">
        <v>1.133</v>
      </c>
      <c r="Q45" s="94">
        <v>1.1379999999999999</v>
      </c>
      <c r="R45" s="94">
        <v>1.155</v>
      </c>
      <c r="S45" s="94">
        <v>1.141</v>
      </c>
      <c r="T45" s="86">
        <v>1.129</v>
      </c>
    </row>
    <row r="46" spans="2:20" x14ac:dyDescent="0.2">
      <c r="B46" s="86" t="s">
        <v>498</v>
      </c>
      <c r="C46" s="86" t="s">
        <v>22</v>
      </c>
      <c r="D46" s="86" t="s">
        <v>114</v>
      </c>
      <c r="E46" s="86" t="s">
        <v>115</v>
      </c>
      <c r="F46" s="112">
        <v>1.3149999999999999</v>
      </c>
      <c r="G46" s="112">
        <v>1.3149999999999999</v>
      </c>
      <c r="H46" s="113">
        <v>1.2350000000000001</v>
      </c>
      <c r="I46" s="113">
        <v>1.2330000000000001</v>
      </c>
      <c r="J46" s="94">
        <v>1.23</v>
      </c>
      <c r="K46" s="94">
        <v>1.23</v>
      </c>
      <c r="L46" s="94">
        <v>1.2250000000000001</v>
      </c>
      <c r="M46" s="194">
        <v>1.228</v>
      </c>
      <c r="N46" s="94">
        <v>1.22</v>
      </c>
      <c r="O46" s="94">
        <v>1.212</v>
      </c>
      <c r="P46" s="94">
        <v>1.2150000000000001</v>
      </c>
      <c r="Q46" s="94">
        <v>1.2110000000000001</v>
      </c>
      <c r="R46" s="94">
        <v>1.2190000000000001</v>
      </c>
      <c r="S46" s="94">
        <v>1.2150000000000001</v>
      </c>
      <c r="T46" s="86">
        <v>1.2050000000000001</v>
      </c>
    </row>
    <row r="47" spans="2:20" x14ac:dyDescent="0.2">
      <c r="B47" s="86" t="s">
        <v>514</v>
      </c>
      <c r="C47" s="86" t="s">
        <v>116</v>
      </c>
      <c r="D47" s="86" t="s">
        <v>117</v>
      </c>
      <c r="E47" s="86" t="s">
        <v>118</v>
      </c>
      <c r="F47" s="112" t="s">
        <v>574</v>
      </c>
      <c r="G47" s="112">
        <v>1.161</v>
      </c>
      <c r="H47" s="113">
        <v>1.0269999999999999</v>
      </c>
      <c r="I47" s="113">
        <v>1.026</v>
      </c>
      <c r="J47" s="94">
        <v>1.024</v>
      </c>
      <c r="K47" s="94">
        <v>1.02</v>
      </c>
      <c r="L47" s="94">
        <v>1.018</v>
      </c>
      <c r="M47" s="194">
        <v>1.018</v>
      </c>
      <c r="N47" s="94">
        <v>1.012</v>
      </c>
      <c r="O47" s="94">
        <v>1.0069999999999999</v>
      </c>
      <c r="P47" s="94">
        <v>1.01</v>
      </c>
      <c r="Q47" s="94">
        <v>1.0109999999999999</v>
      </c>
      <c r="R47" s="94">
        <v>1.016</v>
      </c>
      <c r="S47" s="94">
        <v>1.0089999999999999</v>
      </c>
      <c r="T47" s="86">
        <v>1.0029999999999999</v>
      </c>
    </row>
    <row r="48" spans="2:20" x14ac:dyDescent="0.2">
      <c r="B48" s="86" t="s">
        <v>503</v>
      </c>
      <c r="C48" s="86" t="s">
        <v>39</v>
      </c>
      <c r="D48" s="86" t="s">
        <v>119</v>
      </c>
      <c r="E48" s="86" t="s">
        <v>120</v>
      </c>
      <c r="F48" s="112">
        <v>1.1819999999999999</v>
      </c>
      <c r="G48" s="112">
        <v>1.1819999999999999</v>
      </c>
      <c r="H48" s="113">
        <v>1.119</v>
      </c>
      <c r="I48" s="113">
        <v>1.119</v>
      </c>
      <c r="J48" s="94">
        <v>1.121</v>
      </c>
      <c r="K48" s="94">
        <v>1.1180000000000001</v>
      </c>
      <c r="L48" s="94">
        <v>1.121</v>
      </c>
      <c r="M48" s="194">
        <v>1.127</v>
      </c>
      <c r="N48" s="94">
        <v>1.125</v>
      </c>
      <c r="O48" s="94">
        <v>1.1240000000000001</v>
      </c>
      <c r="P48" s="94">
        <v>1.1299999999999999</v>
      </c>
      <c r="Q48" s="94">
        <v>1.1399999999999999</v>
      </c>
      <c r="R48" s="94">
        <v>1.145</v>
      </c>
      <c r="S48" s="94">
        <v>1.141</v>
      </c>
      <c r="T48" s="86">
        <v>1.137</v>
      </c>
    </row>
    <row r="49" spans="2:20" x14ac:dyDescent="0.2">
      <c r="B49" s="86" t="s">
        <v>513</v>
      </c>
      <c r="C49" s="86" t="s">
        <v>109</v>
      </c>
      <c r="D49" s="86" t="s">
        <v>121</v>
      </c>
      <c r="E49" s="86" t="s">
        <v>122</v>
      </c>
      <c r="F49" s="112">
        <v>1.3740000000000001</v>
      </c>
      <c r="G49" s="112">
        <v>1.3740000000000001</v>
      </c>
      <c r="H49" s="113">
        <v>1.3560000000000001</v>
      </c>
      <c r="I49" s="113">
        <v>1.349</v>
      </c>
      <c r="J49" s="94">
        <v>1.341</v>
      </c>
      <c r="K49" s="94">
        <v>1.333</v>
      </c>
      <c r="L49" s="94">
        <v>1.3220000000000001</v>
      </c>
      <c r="M49" s="194">
        <v>1.325</v>
      </c>
      <c r="N49" s="94">
        <v>1.3180000000000001</v>
      </c>
      <c r="O49" s="94">
        <v>1.3129999999999999</v>
      </c>
      <c r="P49" s="94">
        <v>1.319</v>
      </c>
      <c r="Q49" s="94">
        <v>1.3169999999999999</v>
      </c>
      <c r="R49" s="94">
        <v>1.321</v>
      </c>
      <c r="S49" s="94">
        <v>1.3129999999999999</v>
      </c>
      <c r="T49" s="86">
        <v>1.3049999999999999</v>
      </c>
    </row>
    <row r="50" spans="2:20" x14ac:dyDescent="0.2">
      <c r="B50" s="86" t="s">
        <v>506</v>
      </c>
      <c r="C50" s="86" t="s">
        <v>58</v>
      </c>
      <c r="D50" s="86" t="s">
        <v>123</v>
      </c>
      <c r="E50" s="86" t="s">
        <v>124</v>
      </c>
      <c r="F50" s="112" t="s">
        <v>574</v>
      </c>
      <c r="G50" s="112">
        <v>1.161</v>
      </c>
      <c r="H50" s="113">
        <v>0.86699999999999999</v>
      </c>
      <c r="I50" s="113">
        <v>0.86399999999999999</v>
      </c>
      <c r="J50" s="94">
        <v>0.86099999999999999</v>
      </c>
      <c r="K50" s="94">
        <v>0.86199999999999999</v>
      </c>
      <c r="L50" s="94">
        <v>0.86399999999999999</v>
      </c>
      <c r="M50" s="194">
        <v>0.86699999999999999</v>
      </c>
      <c r="N50" s="94">
        <v>0.86499999999999999</v>
      </c>
      <c r="O50" s="94">
        <v>0.86099999999999999</v>
      </c>
      <c r="P50" s="94">
        <v>0.86199999999999999</v>
      </c>
      <c r="Q50" s="94">
        <v>0.86</v>
      </c>
      <c r="R50" s="94">
        <v>0.86899999999999999</v>
      </c>
      <c r="S50" s="94">
        <v>0.85899999999999999</v>
      </c>
      <c r="T50" s="86">
        <v>0.84399999999999997</v>
      </c>
    </row>
    <row r="51" spans="2:20" x14ac:dyDescent="0.2">
      <c r="B51" s="86" t="s">
        <v>501</v>
      </c>
      <c r="C51" s="86" t="s">
        <v>33</v>
      </c>
      <c r="D51" s="86" t="s">
        <v>125</v>
      </c>
      <c r="E51" s="86" t="s">
        <v>126</v>
      </c>
      <c r="F51" s="112" t="s">
        <v>574</v>
      </c>
      <c r="G51" s="112">
        <v>1.161</v>
      </c>
      <c r="H51" s="113">
        <v>1.143</v>
      </c>
      <c r="I51" s="113">
        <v>1.1459999999999999</v>
      </c>
      <c r="J51" s="94">
        <v>1.1499999999999999</v>
      </c>
      <c r="K51" s="94">
        <v>1.1519999999999999</v>
      </c>
      <c r="L51" s="94">
        <v>1.157</v>
      </c>
      <c r="M51" s="194">
        <v>1.1639999999999999</v>
      </c>
      <c r="N51" s="94">
        <v>1.1619999999999999</v>
      </c>
      <c r="O51" s="94">
        <v>1.163</v>
      </c>
      <c r="P51" s="94">
        <v>1.1679999999999999</v>
      </c>
      <c r="Q51" s="94">
        <v>1.171</v>
      </c>
      <c r="R51" s="94">
        <v>1.177</v>
      </c>
      <c r="S51" s="94">
        <v>1.163</v>
      </c>
      <c r="T51" s="86">
        <v>1.1499999999999999</v>
      </c>
    </row>
    <row r="52" spans="2:20" x14ac:dyDescent="0.2">
      <c r="B52" s="86" t="s">
        <v>504</v>
      </c>
      <c r="C52" s="86" t="s">
        <v>44</v>
      </c>
      <c r="D52" s="86" t="s">
        <v>127</v>
      </c>
      <c r="E52" s="86" t="s">
        <v>128</v>
      </c>
      <c r="F52" s="112">
        <v>1.2609999999999999</v>
      </c>
      <c r="G52" s="112">
        <v>1.2609999999999999</v>
      </c>
      <c r="H52" s="113">
        <v>1.2130000000000001</v>
      </c>
      <c r="I52" s="113">
        <v>1.2110000000000001</v>
      </c>
      <c r="J52" s="94">
        <v>1.2030000000000001</v>
      </c>
      <c r="K52" s="94">
        <v>1.19</v>
      </c>
      <c r="L52" s="94">
        <v>1.1819999999999999</v>
      </c>
      <c r="M52" s="194">
        <v>1.1839999999999999</v>
      </c>
      <c r="N52" s="94">
        <v>1.179</v>
      </c>
      <c r="O52" s="94">
        <v>1.179</v>
      </c>
      <c r="P52" s="94">
        <v>1.181</v>
      </c>
      <c r="Q52" s="94">
        <v>1.181</v>
      </c>
      <c r="R52" s="94">
        <v>1.1879999999999999</v>
      </c>
      <c r="S52" s="94">
        <v>1.1759999999999999</v>
      </c>
      <c r="T52" s="86">
        <v>1.159</v>
      </c>
    </row>
    <row r="53" spans="2:20" x14ac:dyDescent="0.2">
      <c r="B53" s="86" t="s">
        <v>515</v>
      </c>
      <c r="C53" s="86" t="s">
        <v>129</v>
      </c>
      <c r="D53" s="86" t="s">
        <v>130</v>
      </c>
      <c r="E53" s="86" t="s">
        <v>131</v>
      </c>
      <c r="F53" s="112" t="s">
        <v>574</v>
      </c>
      <c r="G53" s="112">
        <v>1.161</v>
      </c>
      <c r="H53" s="113">
        <v>1.04</v>
      </c>
      <c r="I53" s="113">
        <v>1.038</v>
      </c>
      <c r="J53" s="94">
        <v>1.034</v>
      </c>
      <c r="K53" s="94">
        <v>1.0309999999999999</v>
      </c>
      <c r="L53" s="94">
        <v>1.026</v>
      </c>
      <c r="M53" s="194">
        <v>1.03</v>
      </c>
      <c r="N53" s="94">
        <v>1.0229999999999999</v>
      </c>
      <c r="O53" s="94">
        <v>1.0229999999999999</v>
      </c>
      <c r="P53" s="94">
        <v>1.0249999999999999</v>
      </c>
      <c r="Q53" s="94">
        <v>1.03</v>
      </c>
      <c r="R53" s="94">
        <v>1.034</v>
      </c>
      <c r="S53" s="94">
        <v>1.0289999999999999</v>
      </c>
      <c r="T53" s="86">
        <v>1.0249999999999999</v>
      </c>
    </row>
    <row r="54" spans="2:20" x14ac:dyDescent="0.2">
      <c r="B54" s="86" t="s">
        <v>516</v>
      </c>
      <c r="C54" s="86" t="s">
        <v>132</v>
      </c>
      <c r="D54" s="86" t="s">
        <v>133</v>
      </c>
      <c r="E54" s="86" t="s">
        <v>134</v>
      </c>
      <c r="F54" s="112" t="s">
        <v>574</v>
      </c>
      <c r="G54" s="112">
        <v>1.161</v>
      </c>
      <c r="H54" s="113">
        <v>1.109</v>
      </c>
      <c r="I54" s="113">
        <v>1.109</v>
      </c>
      <c r="J54" s="94">
        <v>1.1100000000000001</v>
      </c>
      <c r="K54" s="94">
        <v>1.111</v>
      </c>
      <c r="L54" s="94">
        <v>1.109</v>
      </c>
      <c r="M54" s="194">
        <v>1.1140000000000001</v>
      </c>
      <c r="N54" s="94">
        <v>1.115</v>
      </c>
      <c r="O54" s="94">
        <v>1.113</v>
      </c>
      <c r="P54" s="94">
        <v>1.1220000000000001</v>
      </c>
      <c r="Q54" s="94">
        <v>1.121</v>
      </c>
      <c r="R54" s="94">
        <v>1.129</v>
      </c>
      <c r="S54" s="94">
        <v>1.127</v>
      </c>
      <c r="T54" s="86">
        <v>1.121</v>
      </c>
    </row>
    <row r="55" spans="2:20" x14ac:dyDescent="0.2">
      <c r="B55" s="86" t="s">
        <v>510</v>
      </c>
      <c r="C55" s="86" t="s">
        <v>78</v>
      </c>
      <c r="D55" s="86" t="s">
        <v>135</v>
      </c>
      <c r="E55" s="86" t="s">
        <v>136</v>
      </c>
      <c r="F55" s="112">
        <v>1.2669999999999999</v>
      </c>
      <c r="G55" s="112">
        <v>1.2669999999999999</v>
      </c>
      <c r="H55" s="113">
        <v>1.1779999999999999</v>
      </c>
      <c r="I55" s="113">
        <v>1.177</v>
      </c>
      <c r="J55" s="94">
        <v>1.179</v>
      </c>
      <c r="K55" s="94">
        <v>1.1779999999999999</v>
      </c>
      <c r="L55" s="94">
        <v>1.1759999999999999</v>
      </c>
      <c r="M55" s="194">
        <v>1.1830000000000001</v>
      </c>
      <c r="N55" s="94">
        <v>1.175</v>
      </c>
      <c r="O55" s="94">
        <v>1.175</v>
      </c>
      <c r="P55" s="94">
        <v>1.1830000000000001</v>
      </c>
      <c r="Q55" s="94">
        <v>1.1910000000000001</v>
      </c>
      <c r="R55" s="94">
        <v>1.202</v>
      </c>
      <c r="S55" s="94">
        <v>1.198</v>
      </c>
      <c r="T55" s="86">
        <v>1.19</v>
      </c>
    </row>
    <row r="56" spans="2:20" x14ac:dyDescent="0.2">
      <c r="B56" s="86" t="s">
        <v>507</v>
      </c>
      <c r="C56" s="86" t="s">
        <v>61</v>
      </c>
      <c r="D56" s="86" t="s">
        <v>137</v>
      </c>
      <c r="E56" s="86" t="s">
        <v>138</v>
      </c>
      <c r="F56" s="112" t="s">
        <v>574</v>
      </c>
      <c r="G56" s="112">
        <v>1.161</v>
      </c>
      <c r="H56" s="113">
        <v>1.024</v>
      </c>
      <c r="I56" s="113">
        <v>1.0269999999999999</v>
      </c>
      <c r="J56" s="94">
        <v>1.026</v>
      </c>
      <c r="K56" s="94">
        <v>1.024</v>
      </c>
      <c r="L56" s="94">
        <v>1.0209999999999999</v>
      </c>
      <c r="M56" s="194">
        <v>1.0229999999999999</v>
      </c>
      <c r="N56" s="94">
        <v>1.014</v>
      </c>
      <c r="O56" s="94">
        <v>1.01</v>
      </c>
      <c r="P56" s="94">
        <v>1.01</v>
      </c>
      <c r="Q56" s="94">
        <v>1.0109999999999999</v>
      </c>
      <c r="R56" s="94">
        <v>1.012</v>
      </c>
      <c r="S56" s="94">
        <v>0.997</v>
      </c>
      <c r="T56" s="86">
        <v>0.98599999999999999</v>
      </c>
    </row>
    <row r="57" spans="2:20" x14ac:dyDescent="0.2">
      <c r="B57" s="86" t="s">
        <v>507</v>
      </c>
      <c r="C57" s="86" t="s">
        <v>61</v>
      </c>
      <c r="D57" s="86" t="s">
        <v>139</v>
      </c>
      <c r="E57" s="86" t="s">
        <v>140</v>
      </c>
      <c r="F57" s="112" t="s">
        <v>574</v>
      </c>
      <c r="G57" s="112">
        <v>1.161</v>
      </c>
      <c r="H57" s="113">
        <v>1.08</v>
      </c>
      <c r="I57" s="113">
        <v>1.085</v>
      </c>
      <c r="J57" s="94">
        <v>1.085</v>
      </c>
      <c r="K57" s="94">
        <v>1.0780000000000001</v>
      </c>
      <c r="L57" s="94">
        <v>1.0760000000000001</v>
      </c>
      <c r="M57" s="194">
        <v>1.079</v>
      </c>
      <c r="N57" s="94">
        <v>1.069</v>
      </c>
      <c r="O57" s="94">
        <v>1.0580000000000001</v>
      </c>
      <c r="P57" s="94">
        <v>1.06</v>
      </c>
      <c r="Q57" s="94">
        <v>1.05</v>
      </c>
      <c r="R57" s="94">
        <v>1.06</v>
      </c>
      <c r="S57" s="94">
        <v>1.0469999999999999</v>
      </c>
      <c r="T57" s="86">
        <v>1.0289999999999999</v>
      </c>
    </row>
    <row r="58" spans="2:20" x14ac:dyDescent="0.2">
      <c r="B58" s="86" t="s">
        <v>517</v>
      </c>
      <c r="C58" s="86" t="s">
        <v>141</v>
      </c>
      <c r="D58" s="86" t="s">
        <v>142</v>
      </c>
      <c r="E58" s="86" t="s">
        <v>143</v>
      </c>
      <c r="F58" s="112" t="s">
        <v>574</v>
      </c>
      <c r="G58" s="112">
        <v>1.161</v>
      </c>
      <c r="H58" s="113">
        <v>1.0409999999999999</v>
      </c>
      <c r="I58" s="113">
        <v>1.042</v>
      </c>
      <c r="J58" s="94">
        <v>1.036</v>
      </c>
      <c r="K58" s="94">
        <v>1.03</v>
      </c>
      <c r="L58" s="94">
        <v>1.026</v>
      </c>
      <c r="M58" s="194">
        <v>1.032</v>
      </c>
      <c r="N58" s="94">
        <v>1.0269999999999999</v>
      </c>
      <c r="O58" s="94">
        <v>1.0249999999999999</v>
      </c>
      <c r="P58" s="94">
        <v>1.034</v>
      </c>
      <c r="Q58" s="94">
        <v>1.0389999999999999</v>
      </c>
      <c r="R58" s="94">
        <v>1.044</v>
      </c>
      <c r="S58" s="94">
        <v>1.0329999999999999</v>
      </c>
      <c r="T58" s="86">
        <v>1.0189999999999999</v>
      </c>
    </row>
    <row r="59" spans="2:20" x14ac:dyDescent="0.2">
      <c r="B59" s="86" t="s">
        <v>497</v>
      </c>
      <c r="C59" s="86" t="s">
        <v>17</v>
      </c>
      <c r="D59" s="86" t="s">
        <v>144</v>
      </c>
      <c r="E59" s="86" t="s">
        <v>145</v>
      </c>
      <c r="F59" s="112" t="s">
        <v>574</v>
      </c>
      <c r="G59" s="112">
        <v>1.161</v>
      </c>
      <c r="H59" s="113">
        <v>0.93799999999999994</v>
      </c>
      <c r="I59" s="113">
        <v>0.93500000000000005</v>
      </c>
      <c r="J59" s="94">
        <v>0.93400000000000005</v>
      </c>
      <c r="K59" s="94">
        <v>0.92600000000000005</v>
      </c>
      <c r="L59" s="94">
        <v>0.92500000000000004</v>
      </c>
      <c r="M59" s="194">
        <v>0.92600000000000005</v>
      </c>
      <c r="N59" s="94">
        <v>0.92300000000000004</v>
      </c>
      <c r="O59" s="94">
        <v>0.91800000000000004</v>
      </c>
      <c r="P59" s="94">
        <v>0.92</v>
      </c>
      <c r="Q59" s="94">
        <v>0.91400000000000003</v>
      </c>
      <c r="R59" s="94">
        <v>0.92200000000000004</v>
      </c>
      <c r="S59" s="94">
        <v>0.91500000000000004</v>
      </c>
      <c r="T59" s="86">
        <v>0.90600000000000003</v>
      </c>
    </row>
    <row r="60" spans="2:20" x14ac:dyDescent="0.2">
      <c r="B60" s="86" t="s">
        <v>518</v>
      </c>
      <c r="C60" s="86" t="s">
        <v>146</v>
      </c>
      <c r="D60" s="86" t="s">
        <v>147</v>
      </c>
      <c r="E60" s="86" t="s">
        <v>148</v>
      </c>
      <c r="F60" s="112" t="s">
        <v>574</v>
      </c>
      <c r="G60" s="112">
        <v>1.161</v>
      </c>
      <c r="H60" s="113">
        <v>0.91900000000000004</v>
      </c>
      <c r="I60" s="113">
        <v>0.91200000000000003</v>
      </c>
      <c r="J60" s="94">
        <v>0.90400000000000003</v>
      </c>
      <c r="K60" s="94">
        <v>0.89600000000000002</v>
      </c>
      <c r="L60" s="94">
        <v>0.89100000000000001</v>
      </c>
      <c r="M60" s="194">
        <v>0.89500000000000002</v>
      </c>
      <c r="N60" s="94">
        <v>0.89200000000000002</v>
      </c>
      <c r="O60" s="94">
        <v>0.88800000000000001</v>
      </c>
      <c r="P60" s="94">
        <v>0.89400000000000002</v>
      </c>
      <c r="Q60" s="94">
        <v>0.89900000000000002</v>
      </c>
      <c r="R60" s="94">
        <v>0.91</v>
      </c>
      <c r="S60" s="94">
        <v>0.90500000000000003</v>
      </c>
      <c r="T60" s="86">
        <v>0.89500000000000002</v>
      </c>
    </row>
    <row r="61" spans="2:20" x14ac:dyDescent="0.2">
      <c r="B61" s="86" t="s">
        <v>514</v>
      </c>
      <c r="C61" s="86" t="s">
        <v>116</v>
      </c>
      <c r="D61" s="86" t="s">
        <v>149</v>
      </c>
      <c r="E61" s="86" t="s">
        <v>150</v>
      </c>
      <c r="F61" s="112" t="s">
        <v>574</v>
      </c>
      <c r="G61" s="112">
        <v>1.161</v>
      </c>
      <c r="H61" s="113">
        <v>0.98199999999999998</v>
      </c>
      <c r="I61" s="113">
        <v>0.98399999999999999</v>
      </c>
      <c r="J61" s="94">
        <v>0.98</v>
      </c>
      <c r="K61" s="94">
        <v>0.97599999999999998</v>
      </c>
      <c r="L61" s="94">
        <v>0.97099999999999997</v>
      </c>
      <c r="M61" s="194">
        <v>0.97299999999999998</v>
      </c>
      <c r="N61" s="94">
        <v>0.96499999999999997</v>
      </c>
      <c r="O61" s="94">
        <v>0.95599999999999996</v>
      </c>
      <c r="P61" s="94">
        <v>0.95899999999999996</v>
      </c>
      <c r="Q61" s="94">
        <v>0.96</v>
      </c>
      <c r="R61" s="94">
        <v>0.96099999999999997</v>
      </c>
      <c r="S61" s="94">
        <v>0.94899999999999995</v>
      </c>
      <c r="T61" s="86">
        <v>0.93899999999999995</v>
      </c>
    </row>
    <row r="62" spans="2:20" x14ac:dyDescent="0.2">
      <c r="B62" s="86" t="s">
        <v>504</v>
      </c>
      <c r="C62" s="86" t="s">
        <v>44</v>
      </c>
      <c r="D62" s="86" t="s">
        <v>151</v>
      </c>
      <c r="E62" s="86" t="s">
        <v>152</v>
      </c>
      <c r="F62" s="112" t="s">
        <v>574</v>
      </c>
      <c r="G62" s="112">
        <v>1.161</v>
      </c>
      <c r="H62" s="113">
        <v>1.0780000000000001</v>
      </c>
      <c r="I62" s="113">
        <v>1.085</v>
      </c>
      <c r="J62" s="94">
        <v>1.0900000000000001</v>
      </c>
      <c r="K62" s="94">
        <v>1.089</v>
      </c>
      <c r="L62" s="94">
        <v>1.089</v>
      </c>
      <c r="M62" s="194">
        <v>1.0940000000000001</v>
      </c>
      <c r="N62" s="94">
        <v>1.0880000000000001</v>
      </c>
      <c r="O62" s="94">
        <v>1.085</v>
      </c>
      <c r="P62" s="94">
        <v>1.0920000000000001</v>
      </c>
      <c r="Q62" s="94">
        <v>1.0920000000000001</v>
      </c>
      <c r="R62" s="94">
        <v>1.105</v>
      </c>
      <c r="S62" s="94">
        <v>1.093</v>
      </c>
      <c r="T62" s="86">
        <v>1.087</v>
      </c>
    </row>
    <row r="63" spans="2:20" x14ac:dyDescent="0.2">
      <c r="B63" s="86" t="s">
        <v>500</v>
      </c>
      <c r="C63" s="86" t="s">
        <v>30</v>
      </c>
      <c r="D63" s="86" t="s">
        <v>153</v>
      </c>
      <c r="E63" s="86" t="s">
        <v>154</v>
      </c>
      <c r="F63" s="112" t="s">
        <v>574</v>
      </c>
      <c r="G63" s="112">
        <v>1.161</v>
      </c>
      <c r="H63" s="113">
        <v>1.0029999999999999</v>
      </c>
      <c r="I63" s="113">
        <v>1.0049999999999999</v>
      </c>
      <c r="J63" s="94">
        <v>1.0049999999999999</v>
      </c>
      <c r="K63" s="94">
        <v>1.0009999999999999</v>
      </c>
      <c r="L63" s="94">
        <v>0.997</v>
      </c>
      <c r="M63" s="194">
        <v>1.0009999999999999</v>
      </c>
      <c r="N63" s="94">
        <v>0.996</v>
      </c>
      <c r="O63" s="94">
        <v>0.99399999999999999</v>
      </c>
      <c r="P63" s="94">
        <v>1.004</v>
      </c>
      <c r="Q63" s="94">
        <v>1.014</v>
      </c>
      <c r="R63" s="94">
        <v>1.022</v>
      </c>
      <c r="S63" s="94">
        <v>1.014</v>
      </c>
      <c r="T63" s="86">
        <v>1.0069999999999999</v>
      </c>
    </row>
    <row r="64" spans="2:20" x14ac:dyDescent="0.2">
      <c r="B64" s="86" t="s">
        <v>509</v>
      </c>
      <c r="C64" s="86" t="s">
        <v>73</v>
      </c>
      <c r="D64" s="86" t="s">
        <v>155</v>
      </c>
      <c r="E64" s="86" t="s">
        <v>156</v>
      </c>
      <c r="F64" s="112">
        <v>1.167</v>
      </c>
      <c r="G64" s="112">
        <v>1.167</v>
      </c>
      <c r="H64" s="113">
        <v>1.1359999999999999</v>
      </c>
      <c r="I64" s="113">
        <v>1.1439999999999999</v>
      </c>
      <c r="J64" s="94">
        <v>1.1519999999999999</v>
      </c>
      <c r="K64" s="94">
        <v>1.153</v>
      </c>
      <c r="L64" s="94">
        <v>1.153</v>
      </c>
      <c r="M64" s="194">
        <v>1.159</v>
      </c>
      <c r="N64" s="94">
        <v>1.159</v>
      </c>
      <c r="O64" s="94">
        <v>1.1579999999999999</v>
      </c>
      <c r="P64" s="94">
        <v>1.1619999999999999</v>
      </c>
      <c r="Q64" s="94">
        <v>1.163</v>
      </c>
      <c r="R64" s="94">
        <v>1.17</v>
      </c>
      <c r="S64" s="94">
        <v>1.1639999999999999</v>
      </c>
      <c r="T64" s="86">
        <v>1.157</v>
      </c>
    </row>
    <row r="65" spans="2:20" x14ac:dyDescent="0.2">
      <c r="B65" s="86" t="s">
        <v>494</v>
      </c>
      <c r="C65" s="86" t="s">
        <v>6</v>
      </c>
      <c r="D65" s="86" t="s">
        <v>157</v>
      </c>
      <c r="E65" s="86" t="s">
        <v>158</v>
      </c>
      <c r="F65" s="112">
        <v>1.2130000000000001</v>
      </c>
      <c r="G65" s="112">
        <v>1.2130000000000001</v>
      </c>
      <c r="H65" s="113">
        <v>1.1639999999999999</v>
      </c>
      <c r="I65" s="113">
        <v>1.163</v>
      </c>
      <c r="J65" s="94">
        <v>1.1619999999999999</v>
      </c>
      <c r="K65" s="94">
        <v>1.1599999999999999</v>
      </c>
      <c r="L65" s="94">
        <v>1.159</v>
      </c>
      <c r="M65" s="194">
        <v>1.167</v>
      </c>
      <c r="N65" s="94">
        <v>1.167</v>
      </c>
      <c r="O65" s="94">
        <v>1.1719999999999999</v>
      </c>
      <c r="P65" s="94">
        <v>1.181</v>
      </c>
      <c r="Q65" s="94">
        <v>1.1859999999999999</v>
      </c>
      <c r="R65" s="94">
        <v>1.198</v>
      </c>
      <c r="S65" s="94">
        <v>1.1910000000000001</v>
      </c>
      <c r="T65" s="86">
        <v>1.1819999999999999</v>
      </c>
    </row>
    <row r="66" spans="2:20" x14ac:dyDescent="0.2">
      <c r="B66" s="86" t="s">
        <v>504</v>
      </c>
      <c r="C66" s="86" t="s">
        <v>44</v>
      </c>
      <c r="D66" s="86" t="s">
        <v>159</v>
      </c>
      <c r="E66" s="86" t="s">
        <v>160</v>
      </c>
      <c r="F66" s="112">
        <v>1.2090000000000001</v>
      </c>
      <c r="G66" s="112">
        <v>1.2090000000000001</v>
      </c>
      <c r="H66" s="113">
        <v>1.2470000000000001</v>
      </c>
      <c r="I66" s="113">
        <v>1.252</v>
      </c>
      <c r="J66" s="94">
        <v>1.2509999999999999</v>
      </c>
      <c r="K66" s="94">
        <v>1.248</v>
      </c>
      <c r="L66" s="94">
        <v>1.2470000000000001</v>
      </c>
      <c r="M66" s="194">
        <v>1.2529999999999999</v>
      </c>
      <c r="N66" s="94">
        <v>1.2589999999999999</v>
      </c>
      <c r="O66" s="94">
        <v>1.2569999999999999</v>
      </c>
      <c r="P66" s="94">
        <v>1.26</v>
      </c>
      <c r="Q66" s="94">
        <v>1.2589999999999999</v>
      </c>
      <c r="R66" s="94">
        <v>1.2549999999999999</v>
      </c>
      <c r="S66" s="94">
        <v>1.2390000000000001</v>
      </c>
      <c r="T66" s="86">
        <v>1.22</v>
      </c>
    </row>
    <row r="67" spans="2:20" x14ac:dyDescent="0.2">
      <c r="B67" s="86" t="s">
        <v>502</v>
      </c>
      <c r="C67" s="86" t="s">
        <v>36</v>
      </c>
      <c r="D67" s="86" t="s">
        <v>161</v>
      </c>
      <c r="E67" s="86" t="s">
        <v>162</v>
      </c>
      <c r="F67" s="112" t="s">
        <v>574</v>
      </c>
      <c r="G67" s="112">
        <v>1.161</v>
      </c>
      <c r="H67" s="113">
        <v>0.97099999999999997</v>
      </c>
      <c r="I67" s="113">
        <v>0.97199999999999998</v>
      </c>
      <c r="J67" s="94">
        <v>0.96799999999999997</v>
      </c>
      <c r="K67" s="94">
        <v>0.97699999999999998</v>
      </c>
      <c r="L67" s="94">
        <v>0.97599999999999998</v>
      </c>
      <c r="M67" s="194">
        <v>0.97799999999999998</v>
      </c>
      <c r="N67" s="94">
        <v>0.96699999999999997</v>
      </c>
      <c r="O67" s="94">
        <v>0.95699999999999996</v>
      </c>
      <c r="P67" s="94">
        <v>0.96</v>
      </c>
      <c r="Q67" s="94">
        <v>0.95599999999999996</v>
      </c>
      <c r="R67" s="94">
        <v>0.95899999999999996</v>
      </c>
      <c r="S67" s="94">
        <v>0.94699999999999995</v>
      </c>
      <c r="T67" s="86">
        <v>0.92900000000000005</v>
      </c>
    </row>
    <row r="68" spans="2:20" x14ac:dyDescent="0.2">
      <c r="B68" s="86" t="s">
        <v>507</v>
      </c>
      <c r="C68" s="86" t="s">
        <v>61</v>
      </c>
      <c r="D68" s="86" t="s">
        <v>163</v>
      </c>
      <c r="E68" s="86" t="s">
        <v>164</v>
      </c>
      <c r="F68" s="112" t="s">
        <v>574</v>
      </c>
      <c r="G68" s="112">
        <v>1.161</v>
      </c>
      <c r="H68" s="113">
        <v>0.92800000000000005</v>
      </c>
      <c r="I68" s="113">
        <v>0.92600000000000005</v>
      </c>
      <c r="J68" s="94">
        <v>0.92200000000000004</v>
      </c>
      <c r="K68" s="94">
        <v>0.91700000000000004</v>
      </c>
      <c r="L68" s="94">
        <v>0.91600000000000004</v>
      </c>
      <c r="M68" s="194">
        <v>0.92</v>
      </c>
      <c r="N68" s="94">
        <v>0.92100000000000004</v>
      </c>
      <c r="O68" s="94">
        <v>0.91900000000000004</v>
      </c>
      <c r="P68" s="94">
        <v>0.92500000000000004</v>
      </c>
      <c r="Q68" s="94">
        <v>0.93200000000000005</v>
      </c>
      <c r="R68" s="94">
        <v>0.93799999999999994</v>
      </c>
      <c r="S68" s="94">
        <v>0.93300000000000005</v>
      </c>
      <c r="T68" s="86">
        <v>0.92300000000000004</v>
      </c>
    </row>
    <row r="69" spans="2:20" x14ac:dyDescent="0.2">
      <c r="B69" s="86" t="s">
        <v>519</v>
      </c>
      <c r="C69" s="86" t="s">
        <v>165</v>
      </c>
      <c r="D69" s="86" t="s">
        <v>166</v>
      </c>
      <c r="E69" s="86" t="s">
        <v>167</v>
      </c>
      <c r="F69" s="112">
        <v>1.3580000000000001</v>
      </c>
      <c r="G69" s="112">
        <v>1.3580000000000001</v>
      </c>
      <c r="H69" s="113">
        <v>1.3129999999999999</v>
      </c>
      <c r="I69" s="113">
        <v>1.3109999999999999</v>
      </c>
      <c r="J69" s="94">
        <v>1.31</v>
      </c>
      <c r="K69" s="94">
        <v>1.302</v>
      </c>
      <c r="L69" s="94">
        <v>1.3009999999999999</v>
      </c>
      <c r="M69" s="194">
        <v>1.3109999999999999</v>
      </c>
      <c r="N69" s="94">
        <v>1.3089999999999999</v>
      </c>
      <c r="O69" s="94">
        <v>1.3080000000000001</v>
      </c>
      <c r="P69" s="94">
        <v>1.3240000000000001</v>
      </c>
      <c r="Q69" s="94">
        <v>1.3280000000000001</v>
      </c>
      <c r="R69" s="94">
        <v>1.333</v>
      </c>
      <c r="S69" s="94">
        <v>1.3180000000000001</v>
      </c>
      <c r="T69" s="86">
        <v>1.3029999999999999</v>
      </c>
    </row>
    <row r="70" spans="2:20" x14ac:dyDescent="0.2">
      <c r="B70" s="86" t="s">
        <v>516</v>
      </c>
      <c r="C70" s="86" t="s">
        <v>132</v>
      </c>
      <c r="D70" s="86" t="s">
        <v>168</v>
      </c>
      <c r="E70" s="86" t="s">
        <v>169</v>
      </c>
      <c r="F70" s="112" t="s">
        <v>574</v>
      </c>
      <c r="G70" s="112">
        <v>1.161</v>
      </c>
      <c r="H70" s="113">
        <v>0.99199999999999999</v>
      </c>
      <c r="I70" s="113">
        <v>0.98699999999999999</v>
      </c>
      <c r="J70" s="94">
        <v>0.98199999999999998</v>
      </c>
      <c r="K70" s="94">
        <v>0.97499999999999998</v>
      </c>
      <c r="L70" s="94">
        <v>0.97299999999999998</v>
      </c>
      <c r="M70" s="194">
        <v>0.97399999999999998</v>
      </c>
      <c r="N70" s="94">
        <v>0.97299999999999998</v>
      </c>
      <c r="O70" s="94">
        <v>0.96699999999999997</v>
      </c>
      <c r="P70" s="94">
        <v>0.97499999999999998</v>
      </c>
      <c r="Q70" s="94">
        <v>0.97799999999999998</v>
      </c>
      <c r="R70" s="94">
        <v>0.98399999999999999</v>
      </c>
      <c r="S70" s="94">
        <v>0.98</v>
      </c>
      <c r="T70" s="86">
        <v>0.97599999999999998</v>
      </c>
    </row>
    <row r="71" spans="2:20" x14ac:dyDescent="0.2">
      <c r="B71" s="86" t="s">
        <v>506</v>
      </c>
      <c r="C71" s="86" t="s">
        <v>58</v>
      </c>
      <c r="D71" s="86" t="s">
        <v>170</v>
      </c>
      <c r="E71" s="86" t="s">
        <v>171</v>
      </c>
      <c r="F71" s="112" t="s">
        <v>574</v>
      </c>
      <c r="G71" s="112">
        <v>1.161</v>
      </c>
      <c r="H71" s="113">
        <v>0.86</v>
      </c>
      <c r="I71" s="113">
        <v>0.86</v>
      </c>
      <c r="J71" s="94">
        <v>0.85799999999999998</v>
      </c>
      <c r="K71" s="94">
        <v>0.85799999999999998</v>
      </c>
      <c r="L71" s="94">
        <v>0.85499999999999998</v>
      </c>
      <c r="M71" s="194">
        <v>0.85499999999999998</v>
      </c>
      <c r="N71" s="94">
        <v>0.85699999999999998</v>
      </c>
      <c r="O71" s="94">
        <v>0.85</v>
      </c>
      <c r="P71" s="94">
        <v>0.84799999999999998</v>
      </c>
      <c r="Q71" s="94">
        <v>0.84099999999999997</v>
      </c>
      <c r="R71" s="94">
        <v>0.84299999999999997</v>
      </c>
      <c r="S71" s="94">
        <v>0.83</v>
      </c>
      <c r="T71" s="86">
        <v>0.81499999999999995</v>
      </c>
    </row>
    <row r="72" spans="2:20" x14ac:dyDescent="0.2">
      <c r="B72" s="86" t="s">
        <v>518</v>
      </c>
      <c r="C72" s="86" t="s">
        <v>146</v>
      </c>
      <c r="D72" s="86" t="s">
        <v>172</v>
      </c>
      <c r="E72" s="86" t="s">
        <v>173</v>
      </c>
      <c r="F72" s="112" t="s">
        <v>574</v>
      </c>
      <c r="G72" s="112">
        <v>1.161</v>
      </c>
      <c r="H72" s="113">
        <v>1.2090000000000001</v>
      </c>
      <c r="I72" s="113">
        <v>1.2110000000000001</v>
      </c>
      <c r="J72" s="94">
        <v>1.21</v>
      </c>
      <c r="K72" s="94">
        <v>1.2050000000000001</v>
      </c>
      <c r="L72" s="94">
        <v>1.2010000000000001</v>
      </c>
      <c r="M72" s="194">
        <v>1.2030000000000001</v>
      </c>
      <c r="N72" s="94">
        <v>1.198</v>
      </c>
      <c r="O72" s="94">
        <v>1.1890000000000001</v>
      </c>
      <c r="P72" s="94">
        <v>1.196</v>
      </c>
      <c r="Q72" s="94">
        <v>1.19</v>
      </c>
      <c r="R72" s="94">
        <v>1.1950000000000001</v>
      </c>
      <c r="S72" s="94">
        <v>1.1850000000000001</v>
      </c>
      <c r="T72" s="86">
        <v>1.1739999999999999</v>
      </c>
    </row>
    <row r="73" spans="2:20" x14ac:dyDescent="0.2">
      <c r="B73" s="86" t="s">
        <v>497</v>
      </c>
      <c r="C73" s="86" t="s">
        <v>17</v>
      </c>
      <c r="D73" s="86" t="s">
        <v>174</v>
      </c>
      <c r="E73" s="86" t="s">
        <v>175</v>
      </c>
      <c r="F73" s="112" t="s">
        <v>574</v>
      </c>
      <c r="G73" s="112">
        <v>1.161</v>
      </c>
      <c r="H73" s="113">
        <v>0.71399999999999997</v>
      </c>
      <c r="I73" s="113">
        <v>0.71299999999999997</v>
      </c>
      <c r="J73" s="94">
        <v>0.71299999999999997</v>
      </c>
      <c r="K73" s="94">
        <v>0.70599999999999996</v>
      </c>
      <c r="L73" s="94">
        <v>0.70199999999999996</v>
      </c>
      <c r="M73" s="194">
        <v>0.70399999999999996</v>
      </c>
      <c r="N73" s="94">
        <v>0.69899999999999995</v>
      </c>
      <c r="O73" s="94">
        <v>0.69299999999999995</v>
      </c>
      <c r="P73" s="94">
        <v>0.69499999999999995</v>
      </c>
      <c r="Q73" s="94">
        <v>0.69099999999999995</v>
      </c>
      <c r="R73" s="94">
        <v>0.69399999999999995</v>
      </c>
      <c r="S73" s="94">
        <v>0.68799999999999994</v>
      </c>
      <c r="T73" s="86">
        <v>0.67700000000000005</v>
      </c>
    </row>
    <row r="74" spans="2:20" x14ac:dyDescent="0.2">
      <c r="B74" s="86" t="s">
        <v>516</v>
      </c>
      <c r="C74" s="86" t="s">
        <v>132</v>
      </c>
      <c r="D74" s="86" t="s">
        <v>176</v>
      </c>
      <c r="E74" s="86" t="s">
        <v>177</v>
      </c>
      <c r="F74" s="112" t="s">
        <v>574</v>
      </c>
      <c r="G74" s="112">
        <v>1.161</v>
      </c>
      <c r="H74" s="113">
        <v>0.91900000000000004</v>
      </c>
      <c r="I74" s="113">
        <v>0.91500000000000004</v>
      </c>
      <c r="J74" s="94">
        <v>0.91200000000000003</v>
      </c>
      <c r="K74" s="94">
        <v>0.90800000000000003</v>
      </c>
      <c r="L74" s="94">
        <v>0.90300000000000002</v>
      </c>
      <c r="M74" s="194">
        <v>0.90500000000000003</v>
      </c>
      <c r="N74" s="94">
        <v>0.90900000000000003</v>
      </c>
      <c r="O74" s="94">
        <v>0.90900000000000003</v>
      </c>
      <c r="P74" s="94">
        <v>0.91800000000000004</v>
      </c>
      <c r="Q74" s="94">
        <v>0.92</v>
      </c>
      <c r="R74" s="94">
        <v>0.92600000000000005</v>
      </c>
      <c r="S74" s="94">
        <v>0.92</v>
      </c>
      <c r="T74" s="86">
        <v>0.91300000000000003</v>
      </c>
    </row>
    <row r="75" spans="2:20" x14ac:dyDescent="0.2">
      <c r="B75" s="86" t="s">
        <v>506</v>
      </c>
      <c r="C75" s="86" t="s">
        <v>58</v>
      </c>
      <c r="D75" s="86" t="s">
        <v>178</v>
      </c>
      <c r="E75" s="86" t="s">
        <v>179</v>
      </c>
      <c r="F75" s="112" t="s">
        <v>574</v>
      </c>
      <c r="G75" s="112">
        <v>1.161</v>
      </c>
      <c r="H75" s="113">
        <v>1.0229999999999999</v>
      </c>
      <c r="I75" s="113">
        <v>1.0289999999999999</v>
      </c>
      <c r="J75" s="94">
        <v>1.0309999999999999</v>
      </c>
      <c r="K75" s="94">
        <v>1.032</v>
      </c>
      <c r="L75" s="94">
        <v>1.038</v>
      </c>
      <c r="M75" s="194">
        <v>1.0469999999999999</v>
      </c>
      <c r="N75" s="94">
        <v>1.046</v>
      </c>
      <c r="O75" s="94">
        <v>1.0449999999999999</v>
      </c>
      <c r="P75" s="94">
        <v>1.044</v>
      </c>
      <c r="Q75" s="94">
        <v>1.0429999999999999</v>
      </c>
      <c r="R75" s="94">
        <v>1.0489999999999999</v>
      </c>
      <c r="S75" s="94">
        <v>1.04</v>
      </c>
      <c r="T75" s="86">
        <v>1.0269999999999999</v>
      </c>
    </row>
    <row r="76" spans="2:20" x14ac:dyDescent="0.2">
      <c r="B76" s="86" t="s">
        <v>513</v>
      </c>
      <c r="C76" s="86" t="s">
        <v>109</v>
      </c>
      <c r="D76" s="86" t="s">
        <v>180</v>
      </c>
      <c r="E76" s="86" t="s">
        <v>181</v>
      </c>
      <c r="F76" s="112">
        <v>1.353</v>
      </c>
      <c r="G76" s="112">
        <v>1.353</v>
      </c>
      <c r="H76" s="113">
        <v>1.2949999999999999</v>
      </c>
      <c r="I76" s="113">
        <v>1.294</v>
      </c>
      <c r="J76" s="94">
        <v>1.3</v>
      </c>
      <c r="K76" s="94">
        <v>1.3029999999999999</v>
      </c>
      <c r="L76" s="94">
        <v>1.296</v>
      </c>
      <c r="M76" s="194">
        <v>1.302</v>
      </c>
      <c r="N76" s="94">
        <v>1.2989999999999999</v>
      </c>
      <c r="O76" s="94">
        <v>1.296</v>
      </c>
      <c r="P76" s="94">
        <v>1.3049999999999999</v>
      </c>
      <c r="Q76" s="94">
        <v>1.3029999999999999</v>
      </c>
      <c r="R76" s="94">
        <v>1.31</v>
      </c>
      <c r="S76" s="94">
        <v>1.302</v>
      </c>
      <c r="T76" s="86">
        <v>1.286</v>
      </c>
    </row>
    <row r="77" spans="2:20" x14ac:dyDescent="0.2">
      <c r="B77" s="86" t="s">
        <v>507</v>
      </c>
      <c r="C77" s="86" t="s">
        <v>61</v>
      </c>
      <c r="D77" s="86" t="s">
        <v>182</v>
      </c>
      <c r="E77" s="86" t="s">
        <v>183</v>
      </c>
      <c r="F77" s="112">
        <v>1.268</v>
      </c>
      <c r="G77" s="112">
        <v>1.268</v>
      </c>
      <c r="H77" s="113">
        <v>1.159</v>
      </c>
      <c r="I77" s="113">
        <v>1.163</v>
      </c>
      <c r="J77" s="94">
        <v>1.1619999999999999</v>
      </c>
      <c r="K77" s="94">
        <v>1.1599999999999999</v>
      </c>
      <c r="L77" s="94">
        <v>1.157</v>
      </c>
      <c r="M77" s="194">
        <v>1.1579999999999999</v>
      </c>
      <c r="N77" s="94">
        <v>1.147</v>
      </c>
      <c r="O77" s="94">
        <v>1.143</v>
      </c>
      <c r="P77" s="94">
        <v>1.1479999999999999</v>
      </c>
      <c r="Q77" s="94">
        <v>1.151</v>
      </c>
      <c r="R77" s="94">
        <v>1.1579999999999999</v>
      </c>
      <c r="S77" s="94">
        <v>1.1439999999999999</v>
      </c>
      <c r="T77" s="86">
        <v>1.121</v>
      </c>
    </row>
    <row r="78" spans="2:20" x14ac:dyDescent="0.2">
      <c r="B78" s="86" t="s">
        <v>497</v>
      </c>
      <c r="C78" s="86" t="s">
        <v>17</v>
      </c>
      <c r="D78" s="86" t="s">
        <v>184</v>
      </c>
      <c r="E78" s="86" t="s">
        <v>185</v>
      </c>
      <c r="F78" s="112" t="s">
        <v>574</v>
      </c>
      <c r="G78" s="112">
        <v>1.161</v>
      </c>
      <c r="H78" s="113">
        <v>1.087</v>
      </c>
      <c r="I78" s="113">
        <v>1.095</v>
      </c>
      <c r="J78" s="94">
        <v>1.0980000000000001</v>
      </c>
      <c r="K78" s="94">
        <v>1.0840000000000001</v>
      </c>
      <c r="L78" s="94">
        <v>1.0860000000000001</v>
      </c>
      <c r="M78" s="194">
        <v>1.091</v>
      </c>
      <c r="N78" s="94">
        <v>1.089</v>
      </c>
      <c r="O78" s="94">
        <v>1.0880000000000001</v>
      </c>
      <c r="P78" s="94">
        <v>1.095</v>
      </c>
      <c r="Q78" s="94">
        <v>1.099</v>
      </c>
      <c r="R78" s="94">
        <v>1.1140000000000001</v>
      </c>
      <c r="S78" s="94">
        <v>1.1020000000000001</v>
      </c>
      <c r="T78" s="86">
        <v>1.087</v>
      </c>
    </row>
    <row r="79" spans="2:20" x14ac:dyDescent="0.2">
      <c r="B79" s="86" t="s">
        <v>511</v>
      </c>
      <c r="C79" s="86" t="s">
        <v>99</v>
      </c>
      <c r="D79" s="86" t="s">
        <v>186</v>
      </c>
      <c r="E79" s="86" t="s">
        <v>187</v>
      </c>
      <c r="F79" s="112" t="s">
        <v>574</v>
      </c>
      <c r="G79" s="112">
        <v>1.161</v>
      </c>
      <c r="H79" s="113">
        <v>1.06</v>
      </c>
      <c r="I79" s="113">
        <v>1.0660000000000001</v>
      </c>
      <c r="J79" s="94">
        <v>1.07</v>
      </c>
      <c r="K79" s="94">
        <v>1.0720000000000001</v>
      </c>
      <c r="L79" s="94">
        <v>1.0680000000000001</v>
      </c>
      <c r="M79" s="194">
        <v>1.07</v>
      </c>
      <c r="N79" s="94">
        <v>1.0660000000000001</v>
      </c>
      <c r="O79" s="94">
        <v>1.0649999999999999</v>
      </c>
      <c r="P79" s="94">
        <v>1.07</v>
      </c>
      <c r="Q79" s="94">
        <v>1.0760000000000001</v>
      </c>
      <c r="R79" s="94">
        <v>1.081</v>
      </c>
      <c r="S79" s="94">
        <v>1.0760000000000001</v>
      </c>
      <c r="T79" s="86">
        <v>1.0649999999999999</v>
      </c>
    </row>
    <row r="80" spans="2:20" x14ac:dyDescent="0.2">
      <c r="B80" s="86" t="s">
        <v>501</v>
      </c>
      <c r="C80" s="86" t="s">
        <v>33</v>
      </c>
      <c r="D80" s="86" t="s">
        <v>188</v>
      </c>
      <c r="E80" s="86" t="s">
        <v>189</v>
      </c>
      <c r="F80" s="112" t="s">
        <v>574</v>
      </c>
      <c r="G80" s="112">
        <v>1.161</v>
      </c>
      <c r="H80" s="113">
        <v>1.028</v>
      </c>
      <c r="I80" s="113">
        <v>1.0309999999999999</v>
      </c>
      <c r="J80" s="94">
        <v>1.0329999999999999</v>
      </c>
      <c r="K80" s="94">
        <v>1.032</v>
      </c>
      <c r="L80" s="94">
        <v>1.0349999999999999</v>
      </c>
      <c r="M80" s="194">
        <v>1.042</v>
      </c>
      <c r="N80" s="94">
        <v>1.036</v>
      </c>
      <c r="O80" s="94">
        <v>1.0309999999999999</v>
      </c>
      <c r="P80" s="94">
        <v>1.036</v>
      </c>
      <c r="Q80" s="94">
        <v>1.0369999999999999</v>
      </c>
      <c r="R80" s="94">
        <v>1.048</v>
      </c>
      <c r="S80" s="94">
        <v>1.0389999999999999</v>
      </c>
      <c r="T80" s="86">
        <v>1.028</v>
      </c>
    </row>
    <row r="81" spans="2:20" x14ac:dyDescent="0.2">
      <c r="B81" s="86" t="s">
        <v>505</v>
      </c>
      <c r="C81" s="86" t="s">
        <v>49</v>
      </c>
      <c r="D81" s="86" t="s">
        <v>190</v>
      </c>
      <c r="E81" s="86" t="s">
        <v>191</v>
      </c>
      <c r="F81" s="112">
        <v>1.4239999999999999</v>
      </c>
      <c r="G81" s="112">
        <v>1.4239999999999999</v>
      </c>
      <c r="H81" s="113">
        <v>1.323</v>
      </c>
      <c r="I81" s="113">
        <v>1.323</v>
      </c>
      <c r="J81" s="94">
        <v>1.323</v>
      </c>
      <c r="K81" s="94">
        <v>1.3129999999999999</v>
      </c>
      <c r="L81" s="94">
        <v>1.3080000000000001</v>
      </c>
      <c r="M81" s="194">
        <v>1.3149999999999999</v>
      </c>
      <c r="N81" s="94">
        <v>1.2909999999999999</v>
      </c>
      <c r="O81" s="94">
        <v>1.286</v>
      </c>
      <c r="P81" s="94">
        <v>1.292</v>
      </c>
      <c r="Q81" s="94">
        <v>1.302</v>
      </c>
      <c r="R81" s="94">
        <v>1.31</v>
      </c>
      <c r="S81" s="94">
        <v>1.2989999999999999</v>
      </c>
      <c r="T81" s="86">
        <v>1.2889999999999999</v>
      </c>
    </row>
    <row r="82" spans="2:20" x14ac:dyDescent="0.2">
      <c r="B82" s="86" t="s">
        <v>507</v>
      </c>
      <c r="C82" s="86" t="s">
        <v>61</v>
      </c>
      <c r="D82" s="86" t="s">
        <v>192</v>
      </c>
      <c r="E82" s="86" t="s">
        <v>193</v>
      </c>
      <c r="F82" s="112" t="s">
        <v>574</v>
      </c>
      <c r="G82" s="112">
        <v>1.161</v>
      </c>
      <c r="H82" s="113">
        <v>1.028</v>
      </c>
      <c r="I82" s="113">
        <v>1.0289999999999999</v>
      </c>
      <c r="J82" s="94">
        <v>1.036</v>
      </c>
      <c r="K82" s="94">
        <v>1.038</v>
      </c>
      <c r="L82" s="94">
        <v>1.0409999999999999</v>
      </c>
      <c r="M82" s="194">
        <v>1.046</v>
      </c>
      <c r="N82" s="94">
        <v>1.042</v>
      </c>
      <c r="O82" s="94">
        <v>1.04</v>
      </c>
      <c r="P82" s="94">
        <v>1.0449999999999999</v>
      </c>
      <c r="Q82" s="94">
        <v>1.048</v>
      </c>
      <c r="R82" s="94">
        <v>1.0589999999999999</v>
      </c>
      <c r="S82" s="94">
        <v>1.052</v>
      </c>
      <c r="T82" s="86">
        <v>1.0389999999999999</v>
      </c>
    </row>
    <row r="83" spans="2:20" x14ac:dyDescent="0.2">
      <c r="B83" s="86" t="s">
        <v>506</v>
      </c>
      <c r="C83" s="86" t="s">
        <v>58</v>
      </c>
      <c r="D83" s="86" t="s">
        <v>194</v>
      </c>
      <c r="E83" s="86" t="s">
        <v>195</v>
      </c>
      <c r="F83" s="112" t="s">
        <v>574</v>
      </c>
      <c r="G83" s="112">
        <v>1.161</v>
      </c>
      <c r="H83" s="113">
        <v>0.93899999999999995</v>
      </c>
      <c r="I83" s="113">
        <v>0.94799999999999995</v>
      </c>
      <c r="J83" s="94">
        <v>0.95199999999999996</v>
      </c>
      <c r="K83" s="94">
        <v>0.95699999999999996</v>
      </c>
      <c r="L83" s="94">
        <v>0.95699999999999996</v>
      </c>
      <c r="M83" s="194">
        <v>0.96299999999999997</v>
      </c>
      <c r="N83" s="94">
        <v>0.96199999999999997</v>
      </c>
      <c r="O83" s="94">
        <v>0.95899999999999996</v>
      </c>
      <c r="P83" s="94">
        <v>0.96099999999999997</v>
      </c>
      <c r="Q83" s="94">
        <v>0.96099999999999997</v>
      </c>
      <c r="R83" s="94">
        <v>0.97199999999999998</v>
      </c>
      <c r="S83" s="94">
        <v>0.96099999999999997</v>
      </c>
      <c r="T83" s="86">
        <v>0.94799999999999995</v>
      </c>
    </row>
    <row r="84" spans="2:20" x14ac:dyDescent="0.2">
      <c r="B84" s="86" t="s">
        <v>507</v>
      </c>
      <c r="C84" s="86" t="s">
        <v>61</v>
      </c>
      <c r="D84" s="86" t="s">
        <v>196</v>
      </c>
      <c r="E84" s="86" t="s">
        <v>197</v>
      </c>
      <c r="F84" s="112" t="s">
        <v>574</v>
      </c>
      <c r="G84" s="112">
        <v>1.161</v>
      </c>
      <c r="H84" s="113">
        <v>0.873</v>
      </c>
      <c r="I84" s="113">
        <v>0.878</v>
      </c>
      <c r="J84" s="94">
        <v>0.88</v>
      </c>
      <c r="K84" s="94">
        <v>0.88200000000000001</v>
      </c>
      <c r="L84" s="94">
        <v>0.88100000000000001</v>
      </c>
      <c r="M84" s="194">
        <v>0.88600000000000001</v>
      </c>
      <c r="N84" s="94">
        <v>0.88</v>
      </c>
      <c r="O84" s="94">
        <v>0.879</v>
      </c>
      <c r="P84" s="94">
        <v>0.88400000000000001</v>
      </c>
      <c r="Q84" s="94">
        <v>0.88600000000000001</v>
      </c>
      <c r="R84" s="94">
        <v>0.89</v>
      </c>
      <c r="S84" s="94">
        <v>0.88400000000000001</v>
      </c>
      <c r="T84" s="86">
        <v>0.878</v>
      </c>
    </row>
    <row r="85" spans="2:20" x14ac:dyDescent="0.2">
      <c r="B85" s="86" t="s">
        <v>506</v>
      </c>
      <c r="C85" s="86" t="s">
        <v>58</v>
      </c>
      <c r="D85" s="86" t="s">
        <v>198</v>
      </c>
      <c r="E85" s="86" t="s">
        <v>199</v>
      </c>
      <c r="F85" s="112" t="s">
        <v>574</v>
      </c>
      <c r="G85" s="112">
        <v>1.161</v>
      </c>
      <c r="H85" s="113">
        <v>0.84899999999999998</v>
      </c>
      <c r="I85" s="113">
        <v>0.84799999999999998</v>
      </c>
      <c r="J85" s="94">
        <v>0.84599999999999997</v>
      </c>
      <c r="K85" s="94">
        <v>0.84499999999999997</v>
      </c>
      <c r="L85" s="94">
        <v>0.84499999999999997</v>
      </c>
      <c r="M85" s="194">
        <v>0.84599999999999997</v>
      </c>
      <c r="N85" s="94">
        <v>0.84099999999999997</v>
      </c>
      <c r="O85" s="94">
        <v>0.84</v>
      </c>
      <c r="P85" s="94">
        <v>0.84099999999999997</v>
      </c>
      <c r="Q85" s="94">
        <v>0.84399999999999997</v>
      </c>
      <c r="R85" s="94">
        <v>0.85299999999999998</v>
      </c>
      <c r="S85" s="94">
        <v>0.84499999999999997</v>
      </c>
      <c r="T85" s="86">
        <v>0.83299999999999996</v>
      </c>
    </row>
    <row r="86" spans="2:20" x14ac:dyDescent="0.2">
      <c r="B86" s="86" t="s">
        <v>516</v>
      </c>
      <c r="C86" s="86" t="s">
        <v>132</v>
      </c>
      <c r="D86" s="86" t="s">
        <v>200</v>
      </c>
      <c r="E86" s="86" t="s">
        <v>201</v>
      </c>
      <c r="F86" s="112">
        <v>1.288</v>
      </c>
      <c r="G86" s="112">
        <v>1.288</v>
      </c>
      <c r="H86" s="113">
        <v>1.198</v>
      </c>
      <c r="I86" s="113">
        <v>1.1919999999999999</v>
      </c>
      <c r="J86" s="94">
        <v>1.1870000000000001</v>
      </c>
      <c r="K86" s="94">
        <v>1.1819999999999999</v>
      </c>
      <c r="L86" s="94">
        <v>1.181</v>
      </c>
      <c r="M86" s="194">
        <v>1.1830000000000001</v>
      </c>
      <c r="N86" s="94">
        <v>1.1839999999999999</v>
      </c>
      <c r="O86" s="94">
        <v>1.1759999999999999</v>
      </c>
      <c r="P86" s="94">
        <v>1.1850000000000001</v>
      </c>
      <c r="Q86" s="94">
        <v>1.18</v>
      </c>
      <c r="R86" s="94">
        <v>1.1879999999999999</v>
      </c>
      <c r="S86" s="94">
        <v>1.1819999999999999</v>
      </c>
      <c r="T86" s="86">
        <v>1.175</v>
      </c>
    </row>
    <row r="87" spans="2:20" x14ac:dyDescent="0.2">
      <c r="B87" s="86" t="s">
        <v>509</v>
      </c>
      <c r="C87" s="86" t="s">
        <v>73</v>
      </c>
      <c r="D87" s="86" t="s">
        <v>202</v>
      </c>
      <c r="E87" s="86" t="s">
        <v>203</v>
      </c>
      <c r="F87" s="112" t="s">
        <v>574</v>
      </c>
      <c r="G87" s="112">
        <v>1.161</v>
      </c>
      <c r="H87" s="113">
        <v>1.0680000000000001</v>
      </c>
      <c r="I87" s="113">
        <v>1.0669999999999999</v>
      </c>
      <c r="J87" s="94">
        <v>1.0680000000000001</v>
      </c>
      <c r="K87" s="94">
        <v>1.0640000000000001</v>
      </c>
      <c r="L87" s="94">
        <v>1.0609999999999999</v>
      </c>
      <c r="M87" s="194">
        <v>1.0669999999999999</v>
      </c>
      <c r="N87" s="94">
        <v>1.0589999999999999</v>
      </c>
      <c r="O87" s="94">
        <v>1.054</v>
      </c>
      <c r="P87" s="94">
        <v>1.0609999999999999</v>
      </c>
      <c r="Q87" s="94">
        <v>1.0609999999999999</v>
      </c>
      <c r="R87" s="94">
        <v>1.073</v>
      </c>
      <c r="S87" s="94">
        <v>1.073</v>
      </c>
      <c r="T87" s="86">
        <v>1.0669999999999999</v>
      </c>
    </row>
    <row r="88" spans="2:20" x14ac:dyDescent="0.2">
      <c r="B88" s="86" t="s">
        <v>514</v>
      </c>
      <c r="C88" s="86" t="s">
        <v>116</v>
      </c>
      <c r="D88" s="86" t="s">
        <v>204</v>
      </c>
      <c r="E88" s="86" t="s">
        <v>205</v>
      </c>
      <c r="F88" s="112" t="s">
        <v>574</v>
      </c>
      <c r="G88" s="112">
        <v>1.161</v>
      </c>
      <c r="H88" s="113">
        <v>1.0980000000000001</v>
      </c>
      <c r="I88" s="113">
        <v>1.0960000000000001</v>
      </c>
      <c r="J88" s="94">
        <v>1.0940000000000001</v>
      </c>
      <c r="K88" s="94">
        <v>1.0860000000000001</v>
      </c>
      <c r="L88" s="94">
        <v>1.085</v>
      </c>
      <c r="M88" s="194">
        <v>1.0880000000000001</v>
      </c>
      <c r="N88" s="94">
        <v>1.089</v>
      </c>
      <c r="O88" s="94">
        <v>1.083</v>
      </c>
      <c r="P88" s="94">
        <v>1.0900000000000001</v>
      </c>
      <c r="Q88" s="94">
        <v>1.095</v>
      </c>
      <c r="R88" s="94">
        <v>1.105</v>
      </c>
      <c r="S88" s="94">
        <v>1.093</v>
      </c>
      <c r="T88" s="86">
        <v>1.077</v>
      </c>
    </row>
    <row r="89" spans="2:20" x14ac:dyDescent="0.2">
      <c r="B89" s="86" t="s">
        <v>497</v>
      </c>
      <c r="C89" s="86" t="s">
        <v>17</v>
      </c>
      <c r="D89" s="86" t="s">
        <v>206</v>
      </c>
      <c r="E89" s="86" t="s">
        <v>207</v>
      </c>
      <c r="F89" s="112" t="s">
        <v>574</v>
      </c>
      <c r="G89" s="112">
        <v>1.161</v>
      </c>
      <c r="H89" s="113">
        <v>0.83099999999999996</v>
      </c>
      <c r="I89" s="113">
        <v>0.83099999999999996</v>
      </c>
      <c r="J89" s="94">
        <v>0.82899999999999996</v>
      </c>
      <c r="K89" s="94">
        <v>0.82299999999999995</v>
      </c>
      <c r="L89" s="94">
        <v>0.82</v>
      </c>
      <c r="M89" s="194">
        <v>0.82399999999999995</v>
      </c>
      <c r="N89" s="94">
        <v>0.81799999999999995</v>
      </c>
      <c r="O89" s="94">
        <v>0.81399999999999995</v>
      </c>
      <c r="P89" s="94">
        <v>0.81799999999999995</v>
      </c>
      <c r="Q89" s="94">
        <v>0.80800000000000005</v>
      </c>
      <c r="R89" s="94">
        <v>0.81499999999999995</v>
      </c>
      <c r="S89" s="94">
        <v>0.80600000000000005</v>
      </c>
      <c r="T89" s="86">
        <v>0.79100000000000004</v>
      </c>
    </row>
    <row r="90" spans="2:20" x14ac:dyDescent="0.2">
      <c r="B90" s="86" t="s">
        <v>520</v>
      </c>
      <c r="C90" s="86" t="s">
        <v>208</v>
      </c>
      <c r="D90" s="86" t="s">
        <v>209</v>
      </c>
      <c r="E90" s="86" t="s">
        <v>210</v>
      </c>
      <c r="F90" s="112" t="s">
        <v>574</v>
      </c>
      <c r="G90" s="112">
        <v>1.161</v>
      </c>
      <c r="H90" s="113">
        <v>1.056</v>
      </c>
      <c r="I90" s="113">
        <v>1.0569999999999999</v>
      </c>
      <c r="J90" s="94">
        <v>1.0580000000000001</v>
      </c>
      <c r="K90" s="94">
        <v>1.0580000000000001</v>
      </c>
      <c r="L90" s="94">
        <v>1.0549999999999999</v>
      </c>
      <c r="M90" s="194">
        <v>1.06</v>
      </c>
      <c r="N90" s="94">
        <v>1.056</v>
      </c>
      <c r="O90" s="94">
        <v>1.0529999999999999</v>
      </c>
      <c r="P90" s="94">
        <v>1.0580000000000001</v>
      </c>
      <c r="Q90" s="94">
        <v>1.0569999999999999</v>
      </c>
      <c r="R90" s="94">
        <v>1.0569999999999999</v>
      </c>
      <c r="S90" s="94">
        <v>1.048</v>
      </c>
      <c r="T90" s="86">
        <v>1.0409999999999999</v>
      </c>
    </row>
    <row r="91" spans="2:20" x14ac:dyDescent="0.2">
      <c r="B91" s="86" t="s">
        <v>502</v>
      </c>
      <c r="C91" s="86" t="s">
        <v>36</v>
      </c>
      <c r="D91" s="86" t="s">
        <v>211</v>
      </c>
      <c r="E91" s="86" t="s">
        <v>212</v>
      </c>
      <c r="F91" s="112" t="s">
        <v>574</v>
      </c>
      <c r="G91" s="112">
        <v>1.161</v>
      </c>
      <c r="H91" s="113">
        <v>0.89900000000000002</v>
      </c>
      <c r="I91" s="113">
        <v>0.89100000000000001</v>
      </c>
      <c r="J91" s="94">
        <v>0.89200000000000002</v>
      </c>
      <c r="K91" s="94">
        <v>0.88600000000000001</v>
      </c>
      <c r="L91" s="94">
        <v>0.88400000000000001</v>
      </c>
      <c r="M91" s="194">
        <v>0.88700000000000001</v>
      </c>
      <c r="N91" s="94">
        <v>0.88400000000000001</v>
      </c>
      <c r="O91" s="94">
        <v>0.875</v>
      </c>
      <c r="P91" s="94">
        <v>0.877</v>
      </c>
      <c r="Q91" s="94">
        <v>0.88200000000000001</v>
      </c>
      <c r="R91" s="94">
        <v>0.89</v>
      </c>
      <c r="S91" s="94">
        <v>0.88300000000000001</v>
      </c>
      <c r="T91" s="86">
        <v>0.875</v>
      </c>
    </row>
    <row r="92" spans="2:20" x14ac:dyDescent="0.2">
      <c r="B92" s="86" t="s">
        <v>519</v>
      </c>
      <c r="C92" s="86" t="s">
        <v>165</v>
      </c>
      <c r="D92" s="86" t="s">
        <v>213</v>
      </c>
      <c r="E92" s="86" t="s">
        <v>214</v>
      </c>
      <c r="F92" s="112">
        <v>1.409</v>
      </c>
      <c r="G92" s="112">
        <v>1.409</v>
      </c>
      <c r="H92" s="113">
        <v>1.44</v>
      </c>
      <c r="I92" s="113">
        <v>1.4450000000000001</v>
      </c>
      <c r="J92" s="94">
        <v>1.4430000000000001</v>
      </c>
      <c r="K92" s="94">
        <v>1.4359999999999999</v>
      </c>
      <c r="L92" s="94">
        <v>1.4330000000000001</v>
      </c>
      <c r="M92" s="194">
        <v>1.44</v>
      </c>
      <c r="N92" s="94">
        <v>1.4359999999999999</v>
      </c>
      <c r="O92" s="94">
        <v>1.4339999999999999</v>
      </c>
      <c r="P92" s="94">
        <v>1.444</v>
      </c>
      <c r="Q92" s="94">
        <v>1.4430000000000001</v>
      </c>
      <c r="R92" s="94">
        <v>1.448</v>
      </c>
      <c r="S92" s="94">
        <v>1.4359999999999999</v>
      </c>
      <c r="T92" s="86">
        <v>1.42</v>
      </c>
    </row>
    <row r="93" spans="2:20" x14ac:dyDescent="0.2">
      <c r="B93" s="86" t="s">
        <v>502</v>
      </c>
      <c r="C93" s="86" t="s">
        <v>36</v>
      </c>
      <c r="D93" s="86" t="s">
        <v>215</v>
      </c>
      <c r="E93" s="86" t="s">
        <v>216</v>
      </c>
      <c r="F93" s="112" t="s">
        <v>574</v>
      </c>
      <c r="G93" s="112">
        <v>1.161</v>
      </c>
      <c r="H93" s="113">
        <v>0.76900000000000002</v>
      </c>
      <c r="I93" s="113">
        <v>0.77400000000000002</v>
      </c>
      <c r="J93" s="94">
        <v>0.77500000000000002</v>
      </c>
      <c r="K93" s="94">
        <v>0.77200000000000002</v>
      </c>
      <c r="L93" s="94">
        <v>0.77</v>
      </c>
      <c r="M93" s="194">
        <v>0.77400000000000002</v>
      </c>
      <c r="N93" s="94">
        <v>0.76900000000000002</v>
      </c>
      <c r="O93" s="94">
        <v>0.76800000000000002</v>
      </c>
      <c r="P93" s="94">
        <v>0.76900000000000002</v>
      </c>
      <c r="Q93" s="94">
        <v>0.76400000000000001</v>
      </c>
      <c r="R93" s="94">
        <v>0.76700000000000002</v>
      </c>
      <c r="S93" s="94">
        <v>0.75900000000000001</v>
      </c>
      <c r="T93" s="86">
        <v>0.745</v>
      </c>
    </row>
    <row r="94" spans="2:20" x14ac:dyDescent="0.2">
      <c r="B94" s="86" t="s">
        <v>504</v>
      </c>
      <c r="C94" s="86" t="s">
        <v>44</v>
      </c>
      <c r="D94" s="86" t="s">
        <v>217</v>
      </c>
      <c r="E94" s="86" t="s">
        <v>218</v>
      </c>
      <c r="F94" s="112" t="s">
        <v>574</v>
      </c>
      <c r="G94" s="112">
        <v>1.161</v>
      </c>
      <c r="H94" s="113">
        <v>1.0660000000000001</v>
      </c>
      <c r="I94" s="113">
        <v>1.07</v>
      </c>
      <c r="J94" s="94">
        <v>1.07</v>
      </c>
      <c r="K94" s="94">
        <v>1.071</v>
      </c>
      <c r="L94" s="94">
        <v>1.0680000000000001</v>
      </c>
      <c r="M94" s="194">
        <v>1.0740000000000001</v>
      </c>
      <c r="N94" s="94">
        <v>1.0740000000000001</v>
      </c>
      <c r="O94" s="94">
        <v>1.0740000000000001</v>
      </c>
      <c r="P94" s="94">
        <v>1.085</v>
      </c>
      <c r="Q94" s="94">
        <v>1.0880000000000001</v>
      </c>
      <c r="R94" s="94">
        <v>1.0920000000000001</v>
      </c>
      <c r="S94" s="94">
        <v>1.079</v>
      </c>
      <c r="T94" s="86">
        <v>1.0589999999999999</v>
      </c>
    </row>
    <row r="95" spans="2:20" x14ac:dyDescent="0.2">
      <c r="B95" s="86" t="s">
        <v>494</v>
      </c>
      <c r="C95" s="86" t="s">
        <v>6</v>
      </c>
      <c r="D95" s="86" t="s">
        <v>219</v>
      </c>
      <c r="E95" s="86" t="s">
        <v>220</v>
      </c>
      <c r="F95" s="112" t="s">
        <v>574</v>
      </c>
      <c r="G95" s="112">
        <v>1.161</v>
      </c>
      <c r="H95" s="113">
        <v>1.0549999999999999</v>
      </c>
      <c r="I95" s="113">
        <v>1.052</v>
      </c>
      <c r="J95" s="94">
        <v>1.048</v>
      </c>
      <c r="K95" s="94">
        <v>1.046</v>
      </c>
      <c r="L95" s="94">
        <v>1.046</v>
      </c>
      <c r="M95" s="194">
        <v>1.0469999999999999</v>
      </c>
      <c r="N95" s="94">
        <v>1.0429999999999999</v>
      </c>
      <c r="O95" s="94">
        <v>1.0389999999999999</v>
      </c>
      <c r="P95" s="94">
        <v>1.0369999999999999</v>
      </c>
      <c r="Q95" s="94">
        <v>1.032</v>
      </c>
      <c r="R95" s="94">
        <v>1.04</v>
      </c>
      <c r="S95" s="94">
        <v>1.032</v>
      </c>
      <c r="T95" s="86">
        <v>1.0209999999999999</v>
      </c>
    </row>
    <row r="96" spans="2:20" x14ac:dyDescent="0.2">
      <c r="B96" s="86" t="s">
        <v>494</v>
      </c>
      <c r="C96" s="86" t="s">
        <v>6</v>
      </c>
      <c r="D96" s="86" t="s">
        <v>221</v>
      </c>
      <c r="E96" s="86" t="s">
        <v>222</v>
      </c>
      <c r="F96" s="112">
        <v>1.2070000000000001</v>
      </c>
      <c r="G96" s="112">
        <v>1.2070000000000001</v>
      </c>
      <c r="H96" s="113">
        <v>1.149</v>
      </c>
      <c r="I96" s="113">
        <v>1.153</v>
      </c>
      <c r="J96" s="94">
        <v>1.1559999999999999</v>
      </c>
      <c r="K96" s="94">
        <v>1.151</v>
      </c>
      <c r="L96" s="94">
        <v>1.149</v>
      </c>
      <c r="M96" s="194">
        <v>1.153</v>
      </c>
      <c r="N96" s="94">
        <v>1.149</v>
      </c>
      <c r="O96" s="94">
        <v>1.145</v>
      </c>
      <c r="P96" s="94">
        <v>1.1499999999999999</v>
      </c>
      <c r="Q96" s="94">
        <v>1.145</v>
      </c>
      <c r="R96" s="94">
        <v>1.153</v>
      </c>
      <c r="S96" s="94">
        <v>1.143</v>
      </c>
      <c r="T96" s="86">
        <v>1.1339999999999999</v>
      </c>
    </row>
    <row r="97" spans="2:20" x14ac:dyDescent="0.2">
      <c r="B97" s="86" t="s">
        <v>494</v>
      </c>
      <c r="C97" s="86" t="s">
        <v>6</v>
      </c>
      <c r="D97" s="86" t="s">
        <v>223</v>
      </c>
      <c r="E97" s="86" t="s">
        <v>224</v>
      </c>
      <c r="F97" s="112" t="s">
        <v>574</v>
      </c>
      <c r="G97" s="112">
        <v>1.161</v>
      </c>
      <c r="H97" s="113">
        <v>1.008</v>
      </c>
      <c r="I97" s="113">
        <v>1.0089999999999999</v>
      </c>
      <c r="J97" s="94">
        <v>1.0089999999999999</v>
      </c>
      <c r="K97" s="94">
        <v>1.01</v>
      </c>
      <c r="L97" s="94">
        <v>1.0069999999999999</v>
      </c>
      <c r="M97" s="194">
        <v>1.0109999999999999</v>
      </c>
      <c r="N97" s="94">
        <v>1.016</v>
      </c>
      <c r="O97" s="94">
        <v>1.018</v>
      </c>
      <c r="P97" s="94">
        <v>1.0229999999999999</v>
      </c>
      <c r="Q97" s="94">
        <v>1.006</v>
      </c>
      <c r="R97" s="94">
        <v>1.012</v>
      </c>
      <c r="S97" s="94">
        <v>1.002</v>
      </c>
      <c r="T97" s="86">
        <v>0.995</v>
      </c>
    </row>
    <row r="98" spans="2:20" x14ac:dyDescent="0.2">
      <c r="B98" s="86" t="s">
        <v>515</v>
      </c>
      <c r="C98" s="86" t="s">
        <v>129</v>
      </c>
      <c r="D98" s="86" t="s">
        <v>225</v>
      </c>
      <c r="E98" s="86" t="s">
        <v>226</v>
      </c>
      <c r="F98" s="112">
        <v>1.1839999999999999</v>
      </c>
      <c r="G98" s="112">
        <v>1.1839999999999999</v>
      </c>
      <c r="H98" s="113">
        <v>1.0449999999999999</v>
      </c>
      <c r="I98" s="113">
        <v>1.046</v>
      </c>
      <c r="J98" s="94">
        <v>1.048</v>
      </c>
      <c r="K98" s="94">
        <v>1.046</v>
      </c>
      <c r="L98" s="94">
        <v>1.0449999999999999</v>
      </c>
      <c r="M98" s="194">
        <v>1.048</v>
      </c>
      <c r="N98" s="94">
        <v>1.046</v>
      </c>
      <c r="O98" s="94">
        <v>1.0409999999999999</v>
      </c>
      <c r="P98" s="94">
        <v>1.048</v>
      </c>
      <c r="Q98" s="94">
        <v>1.052</v>
      </c>
      <c r="R98" s="94">
        <v>1.06</v>
      </c>
      <c r="S98" s="94">
        <v>1.054</v>
      </c>
      <c r="T98" s="86">
        <v>1.0489999999999999</v>
      </c>
    </row>
    <row r="99" spans="2:20" x14ac:dyDescent="0.2">
      <c r="B99" s="86" t="s">
        <v>502</v>
      </c>
      <c r="C99" s="86" t="s">
        <v>36</v>
      </c>
      <c r="D99" s="86" t="s">
        <v>227</v>
      </c>
      <c r="E99" s="86" t="s">
        <v>228</v>
      </c>
      <c r="F99" s="112" t="s">
        <v>574</v>
      </c>
      <c r="G99" s="112">
        <v>1.161</v>
      </c>
      <c r="H99" s="113">
        <v>0.96199999999999997</v>
      </c>
      <c r="I99" s="113">
        <v>0.96299999999999997</v>
      </c>
      <c r="J99" s="94">
        <v>0.95599999999999996</v>
      </c>
      <c r="K99" s="94">
        <v>0.94599999999999995</v>
      </c>
      <c r="L99" s="94">
        <v>0.94199999999999995</v>
      </c>
      <c r="M99" s="194">
        <v>0.94199999999999995</v>
      </c>
      <c r="N99" s="94">
        <v>0.93200000000000005</v>
      </c>
      <c r="O99" s="94">
        <v>0.92500000000000004</v>
      </c>
      <c r="P99" s="94">
        <v>0.92300000000000004</v>
      </c>
      <c r="Q99" s="94">
        <v>0.91500000000000004</v>
      </c>
      <c r="R99" s="94">
        <v>0.91400000000000003</v>
      </c>
      <c r="S99" s="94">
        <v>0.90200000000000002</v>
      </c>
      <c r="T99" s="86">
        <v>0.89</v>
      </c>
    </row>
    <row r="100" spans="2:20" x14ac:dyDescent="0.2">
      <c r="B100" s="86" t="s">
        <v>515</v>
      </c>
      <c r="C100" s="86" t="s">
        <v>129</v>
      </c>
      <c r="D100" s="86" t="s">
        <v>229</v>
      </c>
      <c r="E100" s="86" t="s">
        <v>230</v>
      </c>
      <c r="F100" s="112">
        <v>1.2410000000000001</v>
      </c>
      <c r="G100" s="112">
        <v>1.2410000000000001</v>
      </c>
      <c r="H100" s="113">
        <v>1.1779999999999999</v>
      </c>
      <c r="I100" s="113">
        <v>1.1779999999999999</v>
      </c>
      <c r="J100" s="94">
        <v>1.181</v>
      </c>
      <c r="K100" s="94">
        <v>1.1819999999999999</v>
      </c>
      <c r="L100" s="94">
        <v>1.1779999999999999</v>
      </c>
      <c r="M100" s="194">
        <v>1.1850000000000001</v>
      </c>
      <c r="N100" s="94">
        <v>1.1859999999999999</v>
      </c>
      <c r="O100" s="94">
        <v>1.1850000000000001</v>
      </c>
      <c r="P100" s="94">
        <v>1.2</v>
      </c>
      <c r="Q100" s="94">
        <v>1.2050000000000001</v>
      </c>
      <c r="R100" s="94">
        <v>1.23</v>
      </c>
      <c r="S100" s="94">
        <v>1.23</v>
      </c>
      <c r="T100" s="86">
        <v>1.2270000000000001</v>
      </c>
    </row>
    <row r="101" spans="2:20" x14ac:dyDescent="0.2">
      <c r="B101" s="86" t="s">
        <v>515</v>
      </c>
      <c r="C101" s="86" t="s">
        <v>129</v>
      </c>
      <c r="D101" s="86" t="s">
        <v>231</v>
      </c>
      <c r="E101" s="86" t="s">
        <v>232</v>
      </c>
      <c r="F101" s="112" t="s">
        <v>574</v>
      </c>
      <c r="G101" s="112">
        <v>1.161</v>
      </c>
      <c r="H101" s="113">
        <v>1.069</v>
      </c>
      <c r="I101" s="113">
        <v>1.069</v>
      </c>
      <c r="J101" s="94">
        <v>1.071</v>
      </c>
      <c r="K101" s="94">
        <v>1.069</v>
      </c>
      <c r="L101" s="94">
        <v>1.0680000000000001</v>
      </c>
      <c r="M101" s="194">
        <v>1.073</v>
      </c>
      <c r="N101" s="94">
        <v>1.077</v>
      </c>
      <c r="O101" s="94">
        <v>1.0760000000000001</v>
      </c>
      <c r="P101" s="94">
        <v>1.089</v>
      </c>
      <c r="Q101" s="94">
        <v>1.0920000000000001</v>
      </c>
      <c r="R101" s="94">
        <v>1.1040000000000001</v>
      </c>
      <c r="S101" s="94">
        <v>1.099</v>
      </c>
      <c r="T101" s="86">
        <v>1.0880000000000001</v>
      </c>
    </row>
    <row r="102" spans="2:20" x14ac:dyDescent="0.2">
      <c r="B102" s="86" t="s">
        <v>519</v>
      </c>
      <c r="C102" s="86" t="s">
        <v>165</v>
      </c>
      <c r="D102" s="86" t="s">
        <v>233</v>
      </c>
      <c r="E102" s="86" t="s">
        <v>234</v>
      </c>
      <c r="F102" s="112">
        <v>1.264</v>
      </c>
      <c r="G102" s="112">
        <v>1.264</v>
      </c>
      <c r="H102" s="113">
        <v>1.248</v>
      </c>
      <c r="I102" s="113">
        <v>1.2430000000000001</v>
      </c>
      <c r="J102" s="94">
        <v>1.2390000000000001</v>
      </c>
      <c r="K102" s="94">
        <v>1.2270000000000001</v>
      </c>
      <c r="L102" s="94">
        <v>1.2210000000000001</v>
      </c>
      <c r="M102" s="194">
        <v>1.2230000000000001</v>
      </c>
      <c r="N102" s="94">
        <v>1.2130000000000001</v>
      </c>
      <c r="O102" s="94">
        <v>1.2030000000000001</v>
      </c>
      <c r="P102" s="94">
        <v>1.2070000000000001</v>
      </c>
      <c r="Q102" s="94">
        <v>1.196</v>
      </c>
      <c r="R102" s="94">
        <v>1.1930000000000001</v>
      </c>
      <c r="S102" s="94">
        <v>1.171</v>
      </c>
      <c r="T102" s="86">
        <v>1.1459999999999999</v>
      </c>
    </row>
    <row r="103" spans="2:20" x14ac:dyDescent="0.2">
      <c r="B103" s="86" t="s">
        <v>501</v>
      </c>
      <c r="C103" s="86" t="s">
        <v>33</v>
      </c>
      <c r="D103" s="86" t="s">
        <v>235</v>
      </c>
      <c r="E103" s="86" t="s">
        <v>236</v>
      </c>
      <c r="F103" s="112">
        <v>1.3080000000000001</v>
      </c>
      <c r="G103" s="112">
        <v>1.3080000000000001</v>
      </c>
      <c r="H103" s="113">
        <v>1.252</v>
      </c>
      <c r="I103" s="113">
        <v>1.2529999999999999</v>
      </c>
      <c r="J103" s="94">
        <v>1.2509999999999999</v>
      </c>
      <c r="K103" s="94">
        <v>1.2470000000000001</v>
      </c>
      <c r="L103" s="94">
        <v>1.2450000000000001</v>
      </c>
      <c r="M103" s="194">
        <v>1.2509999999999999</v>
      </c>
      <c r="N103" s="94">
        <v>1.244</v>
      </c>
      <c r="O103" s="94">
        <v>1.24</v>
      </c>
      <c r="P103" s="94">
        <v>1.246</v>
      </c>
      <c r="Q103" s="94">
        <v>1.2549999999999999</v>
      </c>
      <c r="R103" s="94">
        <v>1.2649999999999999</v>
      </c>
      <c r="S103" s="94">
        <v>1.25</v>
      </c>
      <c r="T103" s="86">
        <v>1.2350000000000001</v>
      </c>
    </row>
    <row r="104" spans="2:20" x14ac:dyDescent="0.2">
      <c r="B104" s="86" t="s">
        <v>518</v>
      </c>
      <c r="C104" s="86" t="s">
        <v>146</v>
      </c>
      <c r="D104" s="86" t="s">
        <v>237</v>
      </c>
      <c r="E104" s="86" t="s">
        <v>238</v>
      </c>
      <c r="F104" s="112">
        <v>1.2909999999999999</v>
      </c>
      <c r="G104" s="112">
        <v>1.2909999999999999</v>
      </c>
      <c r="H104" s="113">
        <v>1.2589999999999999</v>
      </c>
      <c r="I104" s="113">
        <v>1.2609999999999999</v>
      </c>
      <c r="J104" s="94">
        <v>1.2629999999999999</v>
      </c>
      <c r="K104" s="94">
        <v>1.26</v>
      </c>
      <c r="L104" s="94">
        <v>1.2589999999999999</v>
      </c>
      <c r="M104" s="194">
        <v>1.264</v>
      </c>
      <c r="N104" s="94">
        <v>1.2589999999999999</v>
      </c>
      <c r="O104" s="94">
        <v>1.256</v>
      </c>
      <c r="P104" s="94">
        <v>1.266</v>
      </c>
      <c r="Q104" s="94">
        <v>1.2729999999999999</v>
      </c>
      <c r="R104" s="94">
        <v>1.2849999999999999</v>
      </c>
      <c r="S104" s="94">
        <v>1.2809999999999999</v>
      </c>
      <c r="T104" s="86">
        <v>1.274</v>
      </c>
    </row>
    <row r="105" spans="2:20" x14ac:dyDescent="0.2">
      <c r="B105" s="86" t="s">
        <v>495</v>
      </c>
      <c r="C105" s="86" t="s">
        <v>11</v>
      </c>
      <c r="D105" s="86" t="s">
        <v>239</v>
      </c>
      <c r="E105" s="86" t="s">
        <v>240</v>
      </c>
      <c r="F105" s="112" t="s">
        <v>574</v>
      </c>
      <c r="G105" s="112">
        <v>1.161</v>
      </c>
      <c r="H105" s="113">
        <v>1.0649999999999999</v>
      </c>
      <c r="I105" s="113">
        <v>1.0649999999999999</v>
      </c>
      <c r="J105" s="94">
        <v>1.0649999999999999</v>
      </c>
      <c r="K105" s="94">
        <v>1.0609999999999999</v>
      </c>
      <c r="L105" s="94">
        <v>1.056</v>
      </c>
      <c r="M105" s="194">
        <v>1.06</v>
      </c>
      <c r="N105" s="94">
        <v>1.054</v>
      </c>
      <c r="O105" s="94">
        <v>1.044</v>
      </c>
      <c r="P105" s="94">
        <v>1.0449999999999999</v>
      </c>
      <c r="Q105" s="94">
        <v>1.0469999999999999</v>
      </c>
      <c r="R105" s="94">
        <v>1.0509999999999999</v>
      </c>
      <c r="S105" s="94">
        <v>1.0349999999999999</v>
      </c>
      <c r="T105" s="86">
        <v>1.0169999999999999</v>
      </c>
    </row>
    <row r="106" spans="2:20" x14ac:dyDescent="0.2">
      <c r="B106" s="86" t="s">
        <v>502</v>
      </c>
      <c r="C106" s="86" t="s">
        <v>36</v>
      </c>
      <c r="D106" s="86" t="s">
        <v>241</v>
      </c>
      <c r="E106" s="86" t="s">
        <v>242</v>
      </c>
      <c r="F106" s="112" t="s">
        <v>574</v>
      </c>
      <c r="G106" s="112">
        <v>1.161</v>
      </c>
      <c r="H106" s="113">
        <v>0.92400000000000004</v>
      </c>
      <c r="I106" s="113">
        <v>0.92</v>
      </c>
      <c r="J106" s="94">
        <v>0.91500000000000004</v>
      </c>
      <c r="K106" s="94">
        <v>0.91300000000000003</v>
      </c>
      <c r="L106" s="94">
        <v>0.91200000000000003</v>
      </c>
      <c r="M106" s="194">
        <v>0.92</v>
      </c>
      <c r="N106" s="94">
        <v>0.91500000000000004</v>
      </c>
      <c r="O106" s="94">
        <v>0.91300000000000003</v>
      </c>
      <c r="P106" s="94">
        <v>0.91900000000000004</v>
      </c>
      <c r="Q106" s="94">
        <v>0.92500000000000004</v>
      </c>
      <c r="R106" s="94">
        <v>0.93400000000000005</v>
      </c>
      <c r="S106" s="94">
        <v>0.92600000000000005</v>
      </c>
      <c r="T106" s="86">
        <v>0.91800000000000004</v>
      </c>
    </row>
    <row r="107" spans="2:20" x14ac:dyDescent="0.2">
      <c r="B107" s="86" t="s">
        <v>499</v>
      </c>
      <c r="C107" s="86" t="s">
        <v>25</v>
      </c>
      <c r="D107" s="86" t="s">
        <v>243</v>
      </c>
      <c r="E107" s="86" t="s">
        <v>244</v>
      </c>
      <c r="F107" s="112">
        <v>1.1879999999999999</v>
      </c>
      <c r="G107" s="112">
        <v>1.1879999999999999</v>
      </c>
      <c r="H107" s="113">
        <v>1.1299999999999999</v>
      </c>
      <c r="I107" s="113">
        <v>1.1359999999999999</v>
      </c>
      <c r="J107" s="94">
        <v>1.1359999999999999</v>
      </c>
      <c r="K107" s="94">
        <v>1.135</v>
      </c>
      <c r="L107" s="94">
        <v>1.1299999999999999</v>
      </c>
      <c r="M107" s="194">
        <v>1.137</v>
      </c>
      <c r="N107" s="94">
        <v>1.1319999999999999</v>
      </c>
      <c r="O107" s="94">
        <v>1.1299999999999999</v>
      </c>
      <c r="P107" s="94">
        <v>1.139</v>
      </c>
      <c r="Q107" s="94">
        <v>1.1419999999999999</v>
      </c>
      <c r="R107" s="94">
        <v>1.149</v>
      </c>
      <c r="S107" s="94">
        <v>1.1419999999999999</v>
      </c>
      <c r="T107" s="86">
        <v>1.1299999999999999</v>
      </c>
    </row>
    <row r="108" spans="2:20" x14ac:dyDescent="0.2">
      <c r="B108" s="86" t="s">
        <v>501</v>
      </c>
      <c r="C108" s="86" t="s">
        <v>33</v>
      </c>
      <c r="D108" s="86" t="s">
        <v>245</v>
      </c>
      <c r="E108" s="86" t="s">
        <v>246</v>
      </c>
      <c r="F108" s="112">
        <v>1.204</v>
      </c>
      <c r="G108" s="112">
        <v>1.204</v>
      </c>
      <c r="H108" s="113">
        <v>1.18</v>
      </c>
      <c r="I108" s="113">
        <v>1.1830000000000001</v>
      </c>
      <c r="J108" s="94">
        <v>1.1859999999999999</v>
      </c>
      <c r="K108" s="94">
        <v>1.1830000000000001</v>
      </c>
      <c r="L108" s="94">
        <v>1.18</v>
      </c>
      <c r="M108" s="194">
        <v>1.1870000000000001</v>
      </c>
      <c r="N108" s="94">
        <v>1.179</v>
      </c>
      <c r="O108" s="94">
        <v>1.1759999999999999</v>
      </c>
      <c r="P108" s="94">
        <v>1.175</v>
      </c>
      <c r="Q108" s="94">
        <v>1.175</v>
      </c>
      <c r="R108" s="94">
        <v>1.1819999999999999</v>
      </c>
      <c r="S108" s="94">
        <v>1.1659999999999999</v>
      </c>
      <c r="T108" s="86">
        <v>1.153</v>
      </c>
    </row>
    <row r="109" spans="2:20" x14ac:dyDescent="0.2">
      <c r="B109" s="86" t="s">
        <v>501</v>
      </c>
      <c r="C109" s="86" t="s">
        <v>33</v>
      </c>
      <c r="D109" s="86" t="s">
        <v>247</v>
      </c>
      <c r="E109" s="86" t="s">
        <v>248</v>
      </c>
      <c r="F109" s="112">
        <v>1.1619999999999999</v>
      </c>
      <c r="G109" s="112">
        <v>1.1619999999999999</v>
      </c>
      <c r="H109" s="113">
        <v>1.1359999999999999</v>
      </c>
      <c r="I109" s="113">
        <v>1.135</v>
      </c>
      <c r="J109" s="94">
        <v>1.133</v>
      </c>
      <c r="K109" s="94">
        <v>1.1240000000000001</v>
      </c>
      <c r="L109" s="94">
        <v>1.119</v>
      </c>
      <c r="M109" s="194">
        <v>1.1220000000000001</v>
      </c>
      <c r="N109" s="94">
        <v>1.117</v>
      </c>
      <c r="O109" s="94">
        <v>1.1160000000000001</v>
      </c>
      <c r="P109" s="94">
        <v>1.1240000000000001</v>
      </c>
      <c r="Q109" s="94">
        <v>1.1259999999999999</v>
      </c>
      <c r="R109" s="94">
        <v>1.139</v>
      </c>
      <c r="S109" s="94">
        <v>1.133</v>
      </c>
      <c r="T109" s="86">
        <v>1.1299999999999999</v>
      </c>
    </row>
    <row r="110" spans="2:20" x14ac:dyDescent="0.2">
      <c r="B110" s="86" t="s">
        <v>518</v>
      </c>
      <c r="C110" s="86" t="s">
        <v>146</v>
      </c>
      <c r="D110" s="86" t="s">
        <v>249</v>
      </c>
      <c r="E110" s="86" t="s">
        <v>250</v>
      </c>
      <c r="F110" s="112" t="s">
        <v>574</v>
      </c>
      <c r="G110" s="112">
        <v>1.161</v>
      </c>
      <c r="H110" s="113">
        <v>1.1000000000000001</v>
      </c>
      <c r="I110" s="113">
        <v>1.105</v>
      </c>
      <c r="J110" s="94">
        <v>1.107</v>
      </c>
      <c r="K110" s="94">
        <v>1.1060000000000001</v>
      </c>
      <c r="L110" s="94">
        <v>1.109</v>
      </c>
      <c r="M110" s="194">
        <v>1.1160000000000001</v>
      </c>
      <c r="N110" s="94">
        <v>1.1160000000000001</v>
      </c>
      <c r="O110" s="94">
        <v>1.1100000000000001</v>
      </c>
      <c r="P110" s="94">
        <v>1.115</v>
      </c>
      <c r="Q110" s="94">
        <v>1.1200000000000001</v>
      </c>
      <c r="R110" s="94">
        <v>1.131</v>
      </c>
      <c r="S110" s="94">
        <v>1.1220000000000001</v>
      </c>
      <c r="T110" s="86">
        <v>1.1100000000000001</v>
      </c>
    </row>
    <row r="111" spans="2:20" x14ac:dyDescent="0.2">
      <c r="B111" s="86" t="s">
        <v>496</v>
      </c>
      <c r="C111" s="86" t="s">
        <v>14</v>
      </c>
      <c r="D111" s="86" t="s">
        <v>251</v>
      </c>
      <c r="E111" s="86" t="s">
        <v>252</v>
      </c>
      <c r="F111" s="112" t="s">
        <v>574</v>
      </c>
      <c r="G111" s="112">
        <v>1.161</v>
      </c>
      <c r="H111" s="113">
        <v>0.90900000000000003</v>
      </c>
      <c r="I111" s="113">
        <v>0.92100000000000004</v>
      </c>
      <c r="J111" s="94">
        <v>0.92200000000000004</v>
      </c>
      <c r="K111" s="94">
        <v>0.91300000000000003</v>
      </c>
      <c r="L111" s="94">
        <v>0.91</v>
      </c>
      <c r="M111" s="194">
        <v>0.91400000000000003</v>
      </c>
      <c r="N111" s="94">
        <v>0.90700000000000003</v>
      </c>
      <c r="O111" s="94">
        <v>0.89800000000000002</v>
      </c>
      <c r="P111" s="94">
        <v>0.89700000000000002</v>
      </c>
      <c r="Q111" s="94">
        <v>0.89200000000000002</v>
      </c>
      <c r="R111" s="94">
        <v>0.88900000000000001</v>
      </c>
      <c r="S111" s="94">
        <v>0.875</v>
      </c>
      <c r="T111" s="86">
        <v>0.86499999999999999</v>
      </c>
    </row>
    <row r="112" spans="2:20" x14ac:dyDescent="0.2">
      <c r="B112" s="86" t="s">
        <v>512</v>
      </c>
      <c r="C112" s="86" t="s">
        <v>106</v>
      </c>
      <c r="D112" s="86" t="s">
        <v>253</v>
      </c>
      <c r="E112" s="86" t="s">
        <v>254</v>
      </c>
      <c r="F112" s="112">
        <v>1.173</v>
      </c>
      <c r="G112" s="112">
        <v>1.173</v>
      </c>
      <c r="H112" s="113">
        <v>1.1819999999999999</v>
      </c>
      <c r="I112" s="113">
        <v>1.18</v>
      </c>
      <c r="J112" s="94">
        <v>1.1819999999999999</v>
      </c>
      <c r="K112" s="94">
        <v>1.1830000000000001</v>
      </c>
      <c r="L112" s="94">
        <v>1.1819999999999999</v>
      </c>
      <c r="M112" s="194">
        <v>1.1910000000000001</v>
      </c>
      <c r="N112" s="94">
        <v>1.194</v>
      </c>
      <c r="O112" s="94">
        <v>1.1919999999999999</v>
      </c>
      <c r="P112" s="94">
        <v>1.2010000000000001</v>
      </c>
      <c r="Q112" s="94">
        <v>1.2</v>
      </c>
      <c r="R112" s="94">
        <v>1.202</v>
      </c>
      <c r="S112" s="94">
        <v>1.1919999999999999</v>
      </c>
      <c r="T112" s="86">
        <v>1.1819999999999999</v>
      </c>
    </row>
    <row r="113" spans="2:20" x14ac:dyDescent="0.2">
      <c r="B113" s="86" t="s">
        <v>497</v>
      </c>
      <c r="C113" s="86" t="s">
        <v>17</v>
      </c>
      <c r="D113" s="86" t="s">
        <v>255</v>
      </c>
      <c r="E113" s="86" t="s">
        <v>256</v>
      </c>
      <c r="F113" s="112" t="s">
        <v>574</v>
      </c>
      <c r="G113" s="112">
        <v>1.161</v>
      </c>
      <c r="H113" s="113">
        <v>0.98</v>
      </c>
      <c r="I113" s="113">
        <v>0.97699999999999998</v>
      </c>
      <c r="J113" s="94">
        <v>0.97199999999999998</v>
      </c>
      <c r="K113" s="94">
        <v>0.96299999999999997</v>
      </c>
      <c r="L113" s="94">
        <v>0.96199999999999997</v>
      </c>
      <c r="M113" s="194">
        <v>0.96199999999999997</v>
      </c>
      <c r="N113" s="94">
        <v>0.94699999999999995</v>
      </c>
      <c r="O113" s="94">
        <v>0.94499999999999995</v>
      </c>
      <c r="P113" s="94">
        <v>0.95</v>
      </c>
      <c r="Q113" s="94">
        <v>0.94299999999999995</v>
      </c>
      <c r="R113" s="94">
        <v>0.95699999999999996</v>
      </c>
      <c r="S113" s="94">
        <v>0.95099999999999996</v>
      </c>
      <c r="T113" s="86">
        <v>0.93799999999999994</v>
      </c>
    </row>
    <row r="114" spans="2:20" x14ac:dyDescent="0.2">
      <c r="B114" s="86" t="s">
        <v>496</v>
      </c>
      <c r="C114" s="86" t="s">
        <v>14</v>
      </c>
      <c r="D114" s="86" t="s">
        <v>257</v>
      </c>
      <c r="E114" s="86" t="s">
        <v>258</v>
      </c>
      <c r="F114" s="112" t="s">
        <v>574</v>
      </c>
      <c r="G114" s="112">
        <v>1.161</v>
      </c>
      <c r="H114" s="113">
        <v>0.97599999999999998</v>
      </c>
      <c r="I114" s="113">
        <v>0.98199999999999998</v>
      </c>
      <c r="J114" s="94">
        <v>0.98199999999999998</v>
      </c>
      <c r="K114" s="94">
        <v>0.98399999999999999</v>
      </c>
      <c r="L114" s="94">
        <v>0.98899999999999999</v>
      </c>
      <c r="M114" s="194">
        <v>0.999</v>
      </c>
      <c r="N114" s="94">
        <v>0.997</v>
      </c>
      <c r="O114" s="94">
        <v>0.99099999999999999</v>
      </c>
      <c r="P114" s="94">
        <v>0.99</v>
      </c>
      <c r="Q114" s="94">
        <v>0.98299999999999998</v>
      </c>
      <c r="R114" s="94">
        <v>0.98499999999999999</v>
      </c>
      <c r="S114" s="94">
        <v>0.97499999999999998</v>
      </c>
      <c r="T114" s="86">
        <v>0.96199999999999997</v>
      </c>
    </row>
    <row r="115" spans="2:20" x14ac:dyDescent="0.2">
      <c r="B115" s="86" t="s">
        <v>518</v>
      </c>
      <c r="C115" s="86" t="s">
        <v>146</v>
      </c>
      <c r="D115" s="86" t="s">
        <v>259</v>
      </c>
      <c r="E115" s="86" t="s">
        <v>260</v>
      </c>
      <c r="F115" s="112" t="s">
        <v>574</v>
      </c>
      <c r="G115" s="112">
        <v>1.161</v>
      </c>
      <c r="H115" s="113">
        <v>1.131</v>
      </c>
      <c r="I115" s="113">
        <v>1.129</v>
      </c>
      <c r="J115" s="94">
        <v>1.127</v>
      </c>
      <c r="K115" s="94">
        <v>1.1240000000000001</v>
      </c>
      <c r="L115" s="94">
        <v>1.1220000000000001</v>
      </c>
      <c r="M115" s="194">
        <v>1.1240000000000001</v>
      </c>
      <c r="N115" s="94">
        <v>1.123</v>
      </c>
      <c r="O115" s="94">
        <v>1.1200000000000001</v>
      </c>
      <c r="P115" s="94">
        <v>1.123</v>
      </c>
      <c r="Q115" s="94">
        <v>1.127</v>
      </c>
      <c r="R115" s="94">
        <v>1.1379999999999999</v>
      </c>
      <c r="S115" s="94">
        <v>1.1339999999999999</v>
      </c>
      <c r="T115" s="86">
        <v>1.131</v>
      </c>
    </row>
    <row r="116" spans="2:20" x14ac:dyDescent="0.2">
      <c r="B116" s="86" t="s">
        <v>513</v>
      </c>
      <c r="C116" s="86" t="s">
        <v>109</v>
      </c>
      <c r="D116" s="86" t="s">
        <v>261</v>
      </c>
      <c r="E116" s="86" t="s">
        <v>262</v>
      </c>
      <c r="F116" s="112">
        <v>1.2210000000000001</v>
      </c>
      <c r="G116" s="112">
        <v>1.2210000000000001</v>
      </c>
      <c r="H116" s="113">
        <v>1.2250000000000001</v>
      </c>
      <c r="I116" s="113">
        <v>1.222</v>
      </c>
      <c r="J116" s="94">
        <v>1.224</v>
      </c>
      <c r="K116" s="94">
        <v>1.2230000000000001</v>
      </c>
      <c r="L116" s="94">
        <v>1.218</v>
      </c>
      <c r="M116" s="194">
        <v>1.222</v>
      </c>
      <c r="N116" s="94">
        <v>1.2170000000000001</v>
      </c>
      <c r="O116" s="94">
        <v>1.212</v>
      </c>
      <c r="P116" s="94">
        <v>1.218</v>
      </c>
      <c r="Q116" s="94">
        <v>1.222</v>
      </c>
      <c r="R116" s="94">
        <v>1.224</v>
      </c>
      <c r="S116" s="94">
        <v>1.21</v>
      </c>
      <c r="T116" s="86">
        <v>1.1890000000000001</v>
      </c>
    </row>
    <row r="117" spans="2:20" x14ac:dyDescent="0.2">
      <c r="B117" s="86" t="s">
        <v>499</v>
      </c>
      <c r="C117" s="86" t="s">
        <v>25</v>
      </c>
      <c r="D117" s="86" t="s">
        <v>263</v>
      </c>
      <c r="E117" s="86" t="s">
        <v>264</v>
      </c>
      <c r="F117" s="112">
        <v>1.2370000000000001</v>
      </c>
      <c r="G117" s="112">
        <v>1.2370000000000001</v>
      </c>
      <c r="H117" s="113">
        <v>1.244</v>
      </c>
      <c r="I117" s="113">
        <v>1.254</v>
      </c>
      <c r="J117" s="94">
        <v>1.2589999999999999</v>
      </c>
      <c r="K117" s="94">
        <v>1.2629999999999999</v>
      </c>
      <c r="L117" s="94">
        <v>1.2689999999999999</v>
      </c>
      <c r="M117" s="194">
        <v>1.2769999999999999</v>
      </c>
      <c r="N117" s="94">
        <v>1.2729999999999999</v>
      </c>
      <c r="O117" s="94">
        <v>1.2709999999999999</v>
      </c>
      <c r="P117" s="94">
        <v>1.2769999999999999</v>
      </c>
      <c r="Q117" s="94">
        <v>1.2809999999999999</v>
      </c>
      <c r="R117" s="94">
        <v>1.292</v>
      </c>
      <c r="S117" s="94">
        <v>1.2889999999999999</v>
      </c>
      <c r="T117" s="86">
        <v>1.2709999999999999</v>
      </c>
    </row>
    <row r="118" spans="2:20" x14ac:dyDescent="0.2">
      <c r="B118" s="86" t="s">
        <v>514</v>
      </c>
      <c r="C118" s="86" t="s">
        <v>116</v>
      </c>
      <c r="D118" s="86" t="s">
        <v>265</v>
      </c>
      <c r="E118" s="86" t="s">
        <v>266</v>
      </c>
      <c r="F118" s="112" t="s">
        <v>574</v>
      </c>
      <c r="G118" s="112">
        <v>1.161</v>
      </c>
      <c r="H118" s="113">
        <v>1.0529999999999999</v>
      </c>
      <c r="I118" s="113">
        <v>1.0529999999999999</v>
      </c>
      <c r="J118" s="94">
        <v>1.0549999999999999</v>
      </c>
      <c r="K118" s="94">
        <v>1.05</v>
      </c>
      <c r="L118" s="94">
        <v>1.044</v>
      </c>
      <c r="M118" s="194">
        <v>1.0449999999999999</v>
      </c>
      <c r="N118" s="94">
        <v>1.042</v>
      </c>
      <c r="O118" s="94">
        <v>1.0389999999999999</v>
      </c>
      <c r="P118" s="94">
        <v>1.046</v>
      </c>
      <c r="Q118" s="94">
        <v>1.0449999999999999</v>
      </c>
      <c r="R118" s="94">
        <v>1.0449999999999999</v>
      </c>
      <c r="S118" s="94">
        <v>1.0329999999999999</v>
      </c>
      <c r="T118" s="86">
        <v>1.016</v>
      </c>
    </row>
    <row r="119" spans="2:20" x14ac:dyDescent="0.2">
      <c r="B119" s="86" t="s">
        <v>516</v>
      </c>
      <c r="C119" s="86" t="s">
        <v>132</v>
      </c>
      <c r="D119" s="86" t="s">
        <v>267</v>
      </c>
      <c r="E119" s="86" t="s">
        <v>268</v>
      </c>
      <c r="F119" s="112">
        <v>1.2789999999999999</v>
      </c>
      <c r="G119" s="112">
        <v>1.2789999999999999</v>
      </c>
      <c r="H119" s="113">
        <v>1.165</v>
      </c>
      <c r="I119" s="113">
        <v>1.159</v>
      </c>
      <c r="J119" s="94">
        <v>1.1519999999999999</v>
      </c>
      <c r="K119" s="94">
        <v>1.147</v>
      </c>
      <c r="L119" s="94">
        <v>1.1379999999999999</v>
      </c>
      <c r="M119" s="194">
        <v>1.137</v>
      </c>
      <c r="N119" s="94">
        <v>1.1299999999999999</v>
      </c>
      <c r="O119" s="94">
        <v>1.125</v>
      </c>
      <c r="P119" s="94">
        <v>1.129</v>
      </c>
      <c r="Q119" s="94">
        <v>1.1240000000000001</v>
      </c>
      <c r="R119" s="94">
        <v>1.1240000000000001</v>
      </c>
      <c r="S119" s="94">
        <v>1.1140000000000001</v>
      </c>
      <c r="T119" s="86">
        <v>1.107</v>
      </c>
    </row>
    <row r="120" spans="2:20" x14ac:dyDescent="0.2">
      <c r="B120" s="86" t="s">
        <v>514</v>
      </c>
      <c r="C120" s="86" t="s">
        <v>116</v>
      </c>
      <c r="D120" s="86" t="s">
        <v>269</v>
      </c>
      <c r="E120" s="86" t="s">
        <v>270</v>
      </c>
      <c r="F120" s="112" t="s">
        <v>574</v>
      </c>
      <c r="G120" s="112">
        <v>1.161</v>
      </c>
      <c r="H120" s="113">
        <v>0.97499999999999998</v>
      </c>
      <c r="I120" s="113">
        <v>0.97099999999999997</v>
      </c>
      <c r="J120" s="94">
        <v>0.97099999999999997</v>
      </c>
      <c r="K120" s="94">
        <v>0.96699999999999997</v>
      </c>
      <c r="L120" s="94">
        <v>0.96599999999999997</v>
      </c>
      <c r="M120" s="194">
        <v>0.97299999999999998</v>
      </c>
      <c r="N120" s="94">
        <v>0.96299999999999997</v>
      </c>
      <c r="O120" s="94">
        <v>0.96</v>
      </c>
      <c r="P120" s="94">
        <v>0.95899999999999996</v>
      </c>
      <c r="Q120" s="94">
        <v>0.95599999999999996</v>
      </c>
      <c r="R120" s="94">
        <v>0.96399999999999997</v>
      </c>
      <c r="S120" s="94">
        <v>0.95599999999999996</v>
      </c>
      <c r="T120" s="86">
        <v>0.94599999999999995</v>
      </c>
    </row>
    <row r="121" spans="2:20" x14ac:dyDescent="0.2">
      <c r="B121" s="86" t="s">
        <v>494</v>
      </c>
      <c r="C121" s="86" t="s">
        <v>6</v>
      </c>
      <c r="D121" s="86" t="s">
        <v>271</v>
      </c>
      <c r="E121" s="86" t="s">
        <v>272</v>
      </c>
      <c r="F121" s="112">
        <v>1.3260000000000001</v>
      </c>
      <c r="G121" s="112">
        <v>1.3260000000000001</v>
      </c>
      <c r="H121" s="113">
        <v>1.234</v>
      </c>
      <c r="I121" s="113">
        <v>1.2330000000000001</v>
      </c>
      <c r="J121" s="94">
        <v>1.232</v>
      </c>
      <c r="K121" s="94">
        <v>1.2230000000000001</v>
      </c>
      <c r="L121" s="94">
        <v>1.2170000000000001</v>
      </c>
      <c r="M121" s="194">
        <v>1.2250000000000001</v>
      </c>
      <c r="N121" s="94">
        <v>1.2150000000000001</v>
      </c>
      <c r="O121" s="94">
        <v>1.22</v>
      </c>
      <c r="P121" s="94">
        <v>1.2230000000000001</v>
      </c>
      <c r="Q121" s="94">
        <v>1.224</v>
      </c>
      <c r="R121" s="94">
        <v>1.2310000000000001</v>
      </c>
      <c r="S121" s="94">
        <v>1.224</v>
      </c>
      <c r="T121" s="86">
        <v>1.2150000000000001</v>
      </c>
    </row>
    <row r="122" spans="2:20" x14ac:dyDescent="0.2">
      <c r="B122" s="86" t="s">
        <v>516</v>
      </c>
      <c r="C122" s="86" t="s">
        <v>132</v>
      </c>
      <c r="D122" s="86" t="s">
        <v>273</v>
      </c>
      <c r="E122" s="86" t="s">
        <v>274</v>
      </c>
      <c r="F122" s="112">
        <v>1.1759999999999999</v>
      </c>
      <c r="G122" s="112">
        <v>1.1759999999999999</v>
      </c>
      <c r="H122" s="113">
        <v>1.1299999999999999</v>
      </c>
      <c r="I122" s="113">
        <v>1.1339999999999999</v>
      </c>
      <c r="J122" s="94">
        <v>1.135</v>
      </c>
      <c r="K122" s="94">
        <v>1.1339999999999999</v>
      </c>
      <c r="L122" s="94">
        <v>1.133</v>
      </c>
      <c r="M122" s="194">
        <v>1.141</v>
      </c>
      <c r="N122" s="94">
        <v>1.137</v>
      </c>
      <c r="O122" s="94">
        <v>1.1359999999999999</v>
      </c>
      <c r="P122" s="94">
        <v>1.155</v>
      </c>
      <c r="Q122" s="94">
        <v>1.163</v>
      </c>
      <c r="R122" s="94">
        <v>1.18</v>
      </c>
      <c r="S122" s="94">
        <v>1.177</v>
      </c>
      <c r="T122" s="86">
        <v>1.1719999999999999</v>
      </c>
    </row>
    <row r="123" spans="2:20" x14ac:dyDescent="0.2">
      <c r="B123" s="86" t="s">
        <v>505</v>
      </c>
      <c r="C123" s="86" t="s">
        <v>49</v>
      </c>
      <c r="D123" s="86" t="s">
        <v>275</v>
      </c>
      <c r="E123" s="86" t="s">
        <v>276</v>
      </c>
      <c r="F123" s="112">
        <v>1.3120000000000001</v>
      </c>
      <c r="G123" s="112">
        <v>1.3120000000000001</v>
      </c>
      <c r="H123" s="113">
        <v>1.2310000000000001</v>
      </c>
      <c r="I123" s="113">
        <v>1.246</v>
      </c>
      <c r="J123" s="94">
        <v>1.252</v>
      </c>
      <c r="K123" s="94">
        <v>1.2490000000000001</v>
      </c>
      <c r="L123" s="94">
        <v>1.2470000000000001</v>
      </c>
      <c r="M123" s="194">
        <v>1.256</v>
      </c>
      <c r="N123" s="94">
        <v>1.254</v>
      </c>
      <c r="O123" s="94">
        <v>1.2609999999999999</v>
      </c>
      <c r="P123" s="94">
        <v>1.278</v>
      </c>
      <c r="Q123" s="94">
        <v>1.274</v>
      </c>
      <c r="R123" s="94">
        <v>1.286</v>
      </c>
      <c r="S123" s="94">
        <v>1.2869999999999999</v>
      </c>
      <c r="T123" s="86">
        <v>1.2729999999999999</v>
      </c>
    </row>
    <row r="124" spans="2:20" x14ac:dyDescent="0.2">
      <c r="B124" s="86" t="s">
        <v>509</v>
      </c>
      <c r="C124" s="86" t="s">
        <v>73</v>
      </c>
      <c r="D124" s="86" t="s">
        <v>277</v>
      </c>
      <c r="E124" s="86" t="s">
        <v>278</v>
      </c>
      <c r="F124" s="112" t="s">
        <v>574</v>
      </c>
      <c r="G124" s="112">
        <v>1.161</v>
      </c>
      <c r="H124" s="113">
        <v>1.1240000000000001</v>
      </c>
      <c r="I124" s="113">
        <v>1.125</v>
      </c>
      <c r="J124" s="94">
        <v>1.1279999999999999</v>
      </c>
      <c r="K124" s="94">
        <v>1.1279999999999999</v>
      </c>
      <c r="L124" s="94">
        <v>1.125</v>
      </c>
      <c r="M124" s="194">
        <v>1.129</v>
      </c>
      <c r="N124" s="94">
        <v>1.1240000000000001</v>
      </c>
      <c r="O124" s="94">
        <v>1.117</v>
      </c>
      <c r="P124" s="94">
        <v>1.1200000000000001</v>
      </c>
      <c r="Q124" s="94">
        <v>1.111</v>
      </c>
      <c r="R124" s="94">
        <v>1.1180000000000001</v>
      </c>
      <c r="S124" s="94">
        <v>1.1060000000000001</v>
      </c>
      <c r="T124" s="86">
        <v>1.1100000000000001</v>
      </c>
    </row>
    <row r="125" spans="2:20" x14ac:dyDescent="0.2">
      <c r="B125" s="86" t="s">
        <v>508</v>
      </c>
      <c r="C125" s="86" t="s">
        <v>64</v>
      </c>
      <c r="D125" s="86" t="s">
        <v>279</v>
      </c>
      <c r="E125" s="86" t="s">
        <v>280</v>
      </c>
      <c r="F125" s="112" t="s">
        <v>574</v>
      </c>
      <c r="G125" s="112">
        <v>1.161</v>
      </c>
      <c r="H125" s="113">
        <v>1.0680000000000001</v>
      </c>
      <c r="I125" s="113">
        <v>1.0680000000000001</v>
      </c>
      <c r="J125" s="94">
        <v>1.0649999999999999</v>
      </c>
      <c r="K125" s="94">
        <v>1.0589999999999999</v>
      </c>
      <c r="L125" s="94">
        <v>1.056</v>
      </c>
      <c r="M125" s="194">
        <v>1.0580000000000001</v>
      </c>
      <c r="N125" s="94">
        <v>1.048</v>
      </c>
      <c r="O125" s="94">
        <v>1.0369999999999999</v>
      </c>
      <c r="P125" s="94">
        <v>1.0369999999999999</v>
      </c>
      <c r="Q125" s="94">
        <v>1.034</v>
      </c>
      <c r="R125" s="94">
        <v>1.036</v>
      </c>
      <c r="S125" s="94">
        <v>1.0249999999999999</v>
      </c>
      <c r="T125" s="86">
        <v>1.0129999999999999</v>
      </c>
    </row>
    <row r="126" spans="2:20" x14ac:dyDescent="0.2">
      <c r="B126" s="86" t="s">
        <v>510</v>
      </c>
      <c r="C126" s="86" t="s">
        <v>78</v>
      </c>
      <c r="D126" s="86" t="s">
        <v>281</v>
      </c>
      <c r="E126" s="86" t="s">
        <v>282</v>
      </c>
      <c r="F126" s="112">
        <v>1.1919999999999999</v>
      </c>
      <c r="G126" s="112">
        <v>1.1919999999999999</v>
      </c>
      <c r="H126" s="113">
        <v>1.1100000000000001</v>
      </c>
      <c r="I126" s="113">
        <v>1.115</v>
      </c>
      <c r="J126" s="94">
        <v>1.117</v>
      </c>
      <c r="K126" s="94">
        <v>1.1180000000000001</v>
      </c>
      <c r="L126" s="94">
        <v>1.1200000000000001</v>
      </c>
      <c r="M126" s="194">
        <v>1.131</v>
      </c>
      <c r="N126" s="94">
        <v>1.133</v>
      </c>
      <c r="O126" s="94">
        <v>1.139</v>
      </c>
      <c r="P126" s="94">
        <v>1.153</v>
      </c>
      <c r="Q126" s="94">
        <v>1.157</v>
      </c>
      <c r="R126" s="94">
        <v>1.1679999999999999</v>
      </c>
      <c r="S126" s="94">
        <v>1.161</v>
      </c>
      <c r="T126" s="86">
        <v>1.1519999999999999</v>
      </c>
    </row>
    <row r="127" spans="2:20" x14ac:dyDescent="0.2">
      <c r="B127" s="86" t="s">
        <v>512</v>
      </c>
      <c r="C127" s="86" t="s">
        <v>106</v>
      </c>
      <c r="D127" s="86" t="s">
        <v>283</v>
      </c>
      <c r="E127" s="86" t="s">
        <v>284</v>
      </c>
      <c r="F127" s="112">
        <v>1.224</v>
      </c>
      <c r="G127" s="112">
        <v>1.224</v>
      </c>
      <c r="H127" s="113">
        <v>1.2390000000000001</v>
      </c>
      <c r="I127" s="113">
        <v>1.24</v>
      </c>
      <c r="J127" s="94">
        <v>1.242</v>
      </c>
      <c r="K127" s="94">
        <v>1.24</v>
      </c>
      <c r="L127" s="94">
        <v>1.2370000000000001</v>
      </c>
      <c r="M127" s="194">
        <v>1.2390000000000001</v>
      </c>
      <c r="N127" s="94">
        <v>1.2350000000000001</v>
      </c>
      <c r="O127" s="94">
        <v>1.226</v>
      </c>
      <c r="P127" s="94">
        <v>1.2290000000000001</v>
      </c>
      <c r="Q127" s="94">
        <v>1.23</v>
      </c>
      <c r="R127" s="94">
        <v>1.2390000000000001</v>
      </c>
      <c r="S127" s="94">
        <v>1.2350000000000001</v>
      </c>
      <c r="T127" s="86">
        <v>1.2310000000000001</v>
      </c>
    </row>
    <row r="128" spans="2:20" x14ac:dyDescent="0.2">
      <c r="B128" s="86" t="s">
        <v>507</v>
      </c>
      <c r="C128" s="86" t="s">
        <v>61</v>
      </c>
      <c r="D128" s="86" t="s">
        <v>285</v>
      </c>
      <c r="E128" s="86" t="s">
        <v>286</v>
      </c>
      <c r="F128" s="112" t="s">
        <v>574</v>
      </c>
      <c r="G128" s="112">
        <v>1.161</v>
      </c>
      <c r="H128" s="113">
        <v>1.0189999999999999</v>
      </c>
      <c r="I128" s="113">
        <v>1.0169999999999999</v>
      </c>
      <c r="J128" s="94">
        <v>1.022</v>
      </c>
      <c r="K128" s="94">
        <v>1.0189999999999999</v>
      </c>
      <c r="L128" s="94">
        <v>1.0209999999999999</v>
      </c>
      <c r="M128" s="194">
        <v>1.026</v>
      </c>
      <c r="N128" s="94">
        <v>1.018</v>
      </c>
      <c r="O128" s="94">
        <v>1.0149999999999999</v>
      </c>
      <c r="P128" s="94">
        <v>1.0209999999999999</v>
      </c>
      <c r="Q128" s="94">
        <v>1.0269999999999999</v>
      </c>
      <c r="R128" s="94">
        <v>1.038</v>
      </c>
      <c r="S128" s="94">
        <v>1.03</v>
      </c>
      <c r="T128" s="86">
        <v>1.016</v>
      </c>
    </row>
    <row r="129" spans="2:20" x14ac:dyDescent="0.2">
      <c r="B129" s="86" t="s">
        <v>520</v>
      </c>
      <c r="C129" s="86" t="s">
        <v>208</v>
      </c>
      <c r="D129" s="86" t="s">
        <v>287</v>
      </c>
      <c r="E129" s="86" t="s">
        <v>288</v>
      </c>
      <c r="F129" s="112" t="s">
        <v>574</v>
      </c>
      <c r="G129" s="112">
        <v>1.161</v>
      </c>
      <c r="H129" s="113">
        <v>1.0389999999999999</v>
      </c>
      <c r="I129" s="113">
        <v>1.042</v>
      </c>
      <c r="J129" s="94">
        <v>1.044</v>
      </c>
      <c r="K129" s="94">
        <v>1.042</v>
      </c>
      <c r="L129" s="94">
        <v>1.042</v>
      </c>
      <c r="M129" s="194">
        <v>1.0469999999999999</v>
      </c>
      <c r="N129" s="94">
        <v>1.046</v>
      </c>
      <c r="O129" s="94">
        <v>1.0429999999999999</v>
      </c>
      <c r="P129" s="94">
        <v>1.0489999999999999</v>
      </c>
      <c r="Q129" s="94">
        <v>1.046</v>
      </c>
      <c r="R129" s="94">
        <v>1.052</v>
      </c>
      <c r="S129" s="94">
        <v>1.046</v>
      </c>
      <c r="T129" s="86">
        <v>1.0329999999999999</v>
      </c>
    </row>
    <row r="130" spans="2:20" x14ac:dyDescent="0.2">
      <c r="B130" s="86" t="s">
        <v>512</v>
      </c>
      <c r="C130" s="86" t="s">
        <v>106</v>
      </c>
      <c r="D130" s="86" t="s">
        <v>289</v>
      </c>
      <c r="E130" s="86" t="s">
        <v>290</v>
      </c>
      <c r="F130" s="112">
        <v>1.1639999999999999</v>
      </c>
      <c r="G130" s="112">
        <v>1.1639999999999999</v>
      </c>
      <c r="H130" s="113">
        <v>1.145</v>
      </c>
      <c r="I130" s="113">
        <v>1.1459999999999999</v>
      </c>
      <c r="J130" s="94">
        <v>1.1459999999999999</v>
      </c>
      <c r="K130" s="94">
        <v>1.143</v>
      </c>
      <c r="L130" s="94">
        <v>1.1399999999999999</v>
      </c>
      <c r="M130" s="194">
        <v>1.143</v>
      </c>
      <c r="N130" s="94">
        <v>1.141</v>
      </c>
      <c r="O130" s="94">
        <v>1.1339999999999999</v>
      </c>
      <c r="P130" s="94">
        <v>1.1419999999999999</v>
      </c>
      <c r="Q130" s="94">
        <v>1.145</v>
      </c>
      <c r="R130" s="94">
        <v>1.1539999999999999</v>
      </c>
      <c r="S130" s="94">
        <v>1.149</v>
      </c>
      <c r="T130" s="86">
        <v>1.1479999999999999</v>
      </c>
    </row>
    <row r="131" spans="2:20" x14ac:dyDescent="0.2">
      <c r="B131" s="86" t="s">
        <v>509</v>
      </c>
      <c r="C131" s="86" t="s">
        <v>73</v>
      </c>
      <c r="D131" s="86" t="s">
        <v>291</v>
      </c>
      <c r="E131" s="86" t="s">
        <v>292</v>
      </c>
      <c r="F131" s="112" t="s">
        <v>574</v>
      </c>
      <c r="G131" s="112">
        <v>1.161</v>
      </c>
      <c r="H131" s="113">
        <v>1.1379999999999999</v>
      </c>
      <c r="I131" s="113">
        <v>1.137</v>
      </c>
      <c r="J131" s="94">
        <v>1.1419999999999999</v>
      </c>
      <c r="K131" s="94">
        <v>1.145</v>
      </c>
      <c r="L131" s="94">
        <v>1.1499999999999999</v>
      </c>
      <c r="M131" s="194">
        <v>1.155</v>
      </c>
      <c r="N131" s="94">
        <v>1.1559999999999999</v>
      </c>
      <c r="O131" s="94">
        <v>1.153</v>
      </c>
      <c r="P131" s="94">
        <v>1.1579999999999999</v>
      </c>
      <c r="Q131" s="94">
        <v>1.161</v>
      </c>
      <c r="R131" s="94">
        <v>1.167</v>
      </c>
      <c r="S131" s="94">
        <v>1.1639999999999999</v>
      </c>
      <c r="T131" s="86">
        <v>1.147</v>
      </c>
    </row>
    <row r="132" spans="2:20" x14ac:dyDescent="0.2">
      <c r="B132" s="86" t="s">
        <v>518</v>
      </c>
      <c r="C132" s="86" t="s">
        <v>146</v>
      </c>
      <c r="D132" s="86" t="s">
        <v>293</v>
      </c>
      <c r="E132" s="86" t="s">
        <v>294</v>
      </c>
      <c r="F132" s="112" t="s">
        <v>574</v>
      </c>
      <c r="G132" s="112">
        <v>1.161</v>
      </c>
      <c r="H132" s="113">
        <v>0.995</v>
      </c>
      <c r="I132" s="113">
        <v>0.996</v>
      </c>
      <c r="J132" s="94">
        <v>0.998</v>
      </c>
      <c r="K132" s="94">
        <v>0.98899999999999999</v>
      </c>
      <c r="L132" s="94">
        <v>0.98799999999999999</v>
      </c>
      <c r="M132" s="194">
        <v>0.99299999999999999</v>
      </c>
      <c r="N132" s="94">
        <v>0.998</v>
      </c>
      <c r="O132" s="94">
        <v>0.997</v>
      </c>
      <c r="P132" s="94">
        <v>1.006</v>
      </c>
      <c r="Q132" s="94">
        <v>0.99299999999999999</v>
      </c>
      <c r="R132" s="94">
        <v>1.0009999999999999</v>
      </c>
      <c r="S132" s="94">
        <v>1</v>
      </c>
      <c r="T132" s="86">
        <v>0.996</v>
      </c>
    </row>
    <row r="133" spans="2:20" x14ac:dyDescent="0.2">
      <c r="B133" s="86" t="s">
        <v>518</v>
      </c>
      <c r="C133" s="86" t="s">
        <v>146</v>
      </c>
      <c r="D133" s="86" t="s">
        <v>295</v>
      </c>
      <c r="E133" s="86" t="s">
        <v>296</v>
      </c>
      <c r="F133" s="112" t="s">
        <v>574</v>
      </c>
      <c r="G133" s="112">
        <v>1.161</v>
      </c>
      <c r="H133" s="113">
        <v>1.02</v>
      </c>
      <c r="I133" s="113">
        <v>1.0209999999999999</v>
      </c>
      <c r="J133" s="94">
        <v>1.0209999999999999</v>
      </c>
      <c r="K133" s="94">
        <v>1.0189999999999999</v>
      </c>
      <c r="L133" s="94">
        <v>1.0169999999999999</v>
      </c>
      <c r="M133" s="194">
        <v>1.026</v>
      </c>
      <c r="N133" s="94">
        <v>1.024</v>
      </c>
      <c r="O133" s="94">
        <v>1.022</v>
      </c>
      <c r="P133" s="94">
        <v>1.03</v>
      </c>
      <c r="Q133" s="94">
        <v>1.0349999999999999</v>
      </c>
      <c r="R133" s="94">
        <v>1.0449999999999999</v>
      </c>
      <c r="S133" s="94">
        <v>1.042</v>
      </c>
      <c r="T133" s="86">
        <v>1.0389999999999999</v>
      </c>
    </row>
    <row r="134" spans="2:20" x14ac:dyDescent="0.2">
      <c r="B134" s="86" t="s">
        <v>518</v>
      </c>
      <c r="C134" s="86" t="s">
        <v>146</v>
      </c>
      <c r="D134" s="86" t="s">
        <v>297</v>
      </c>
      <c r="E134" s="86" t="s">
        <v>298</v>
      </c>
      <c r="F134" s="112" t="s">
        <v>574</v>
      </c>
      <c r="G134" s="112">
        <v>1.161</v>
      </c>
      <c r="H134" s="113">
        <v>0.95299999999999996</v>
      </c>
      <c r="I134" s="113">
        <v>0.94699999999999995</v>
      </c>
      <c r="J134" s="94">
        <v>0.94199999999999995</v>
      </c>
      <c r="K134" s="94">
        <v>0.93899999999999995</v>
      </c>
      <c r="L134" s="94">
        <v>0.93300000000000005</v>
      </c>
      <c r="M134" s="194">
        <v>0.93600000000000005</v>
      </c>
      <c r="N134" s="94">
        <v>0.93600000000000005</v>
      </c>
      <c r="O134" s="94">
        <v>0.92700000000000005</v>
      </c>
      <c r="P134" s="94">
        <v>0.93100000000000005</v>
      </c>
      <c r="Q134" s="94">
        <v>0.93400000000000005</v>
      </c>
      <c r="R134" s="94">
        <v>0.93899999999999995</v>
      </c>
      <c r="S134" s="94">
        <v>0.93200000000000005</v>
      </c>
      <c r="T134" s="86">
        <v>0.92800000000000005</v>
      </c>
    </row>
    <row r="135" spans="2:20" x14ac:dyDescent="0.2">
      <c r="B135" s="86" t="s">
        <v>505</v>
      </c>
      <c r="C135" s="86" t="s">
        <v>49</v>
      </c>
      <c r="D135" s="86" t="s">
        <v>299</v>
      </c>
      <c r="E135" s="86" t="s">
        <v>300</v>
      </c>
      <c r="F135" s="112">
        <v>1.333</v>
      </c>
      <c r="G135" s="112">
        <v>1.333</v>
      </c>
      <c r="H135" s="113">
        <v>1.427</v>
      </c>
      <c r="I135" s="113">
        <v>1.4239999999999999</v>
      </c>
      <c r="J135" s="94">
        <v>1.421</v>
      </c>
      <c r="K135" s="94">
        <v>1.413</v>
      </c>
      <c r="L135" s="94">
        <v>1.4079999999999999</v>
      </c>
      <c r="M135" s="194">
        <v>1.4179999999999999</v>
      </c>
      <c r="N135" s="94">
        <v>1.41</v>
      </c>
      <c r="O135" s="94">
        <v>1.41</v>
      </c>
      <c r="P135" s="94">
        <v>1.4139999999999999</v>
      </c>
      <c r="Q135" s="94">
        <v>1.4019999999999999</v>
      </c>
      <c r="R135" s="94">
        <v>1.403</v>
      </c>
      <c r="S135" s="94">
        <v>1.393</v>
      </c>
      <c r="T135" s="86">
        <v>1.3819999999999999</v>
      </c>
    </row>
    <row r="136" spans="2:20" x14ac:dyDescent="0.2">
      <c r="B136" s="86" t="s">
        <v>496</v>
      </c>
      <c r="C136" s="86" t="s">
        <v>14</v>
      </c>
      <c r="D136" s="86" t="s">
        <v>301</v>
      </c>
      <c r="E136" s="86" t="s">
        <v>302</v>
      </c>
      <c r="F136" s="112" t="s">
        <v>574</v>
      </c>
      <c r="G136" s="112">
        <v>1.161</v>
      </c>
      <c r="H136" s="113">
        <v>0.873</v>
      </c>
      <c r="I136" s="113">
        <v>0.874</v>
      </c>
      <c r="J136" s="94">
        <v>0.875</v>
      </c>
      <c r="K136" s="94">
        <v>0.877</v>
      </c>
      <c r="L136" s="94">
        <v>0.875</v>
      </c>
      <c r="M136" s="194">
        <v>0.879</v>
      </c>
      <c r="N136" s="94">
        <v>0.875</v>
      </c>
      <c r="O136" s="94">
        <v>0.872</v>
      </c>
      <c r="P136" s="94">
        <v>0.876</v>
      </c>
      <c r="Q136" s="94">
        <v>0.871</v>
      </c>
      <c r="R136" s="94">
        <v>0.877</v>
      </c>
      <c r="S136" s="94">
        <v>0.872</v>
      </c>
      <c r="T136" s="86">
        <v>0.86499999999999999</v>
      </c>
    </row>
    <row r="137" spans="2:20" x14ac:dyDescent="0.2">
      <c r="B137" s="86" t="s">
        <v>514</v>
      </c>
      <c r="C137" s="86" t="s">
        <v>116</v>
      </c>
      <c r="D137" s="86" t="s">
        <v>303</v>
      </c>
      <c r="E137" s="86" t="s">
        <v>304</v>
      </c>
      <c r="F137" s="112" t="s">
        <v>574</v>
      </c>
      <c r="G137" s="112">
        <v>1.161</v>
      </c>
      <c r="H137" s="113">
        <v>1.111</v>
      </c>
      <c r="I137" s="113">
        <v>1.113</v>
      </c>
      <c r="J137" s="94">
        <v>1.1200000000000001</v>
      </c>
      <c r="K137" s="94">
        <v>1.1180000000000001</v>
      </c>
      <c r="L137" s="94">
        <v>1.117</v>
      </c>
      <c r="M137" s="194">
        <v>1.1200000000000001</v>
      </c>
      <c r="N137" s="94">
        <v>1.1040000000000001</v>
      </c>
      <c r="O137" s="94">
        <v>1.1000000000000001</v>
      </c>
      <c r="P137" s="94">
        <v>1.109</v>
      </c>
      <c r="Q137" s="94">
        <v>1.125</v>
      </c>
      <c r="R137" s="94">
        <v>1.1279999999999999</v>
      </c>
      <c r="S137" s="94">
        <v>1.117</v>
      </c>
      <c r="T137" s="86">
        <v>1.1000000000000001</v>
      </c>
    </row>
    <row r="138" spans="2:20" x14ac:dyDescent="0.2">
      <c r="B138" s="86" t="s">
        <v>497</v>
      </c>
      <c r="C138" s="86" t="s">
        <v>17</v>
      </c>
      <c r="D138" s="86" t="s">
        <v>305</v>
      </c>
      <c r="E138" s="86" t="s">
        <v>306</v>
      </c>
      <c r="F138" s="112" t="s">
        <v>574</v>
      </c>
      <c r="G138" s="112">
        <v>1.161</v>
      </c>
      <c r="H138" s="113">
        <v>1.079</v>
      </c>
      <c r="I138" s="113">
        <v>1.08</v>
      </c>
      <c r="J138" s="94">
        <v>1.0820000000000001</v>
      </c>
      <c r="K138" s="94">
        <v>1.0780000000000001</v>
      </c>
      <c r="L138" s="94">
        <v>1.0740000000000001</v>
      </c>
      <c r="M138" s="194">
        <v>1.0760000000000001</v>
      </c>
      <c r="N138" s="94">
        <v>1.07</v>
      </c>
      <c r="O138" s="94">
        <v>1.0660000000000001</v>
      </c>
      <c r="P138" s="94">
        <v>1.069</v>
      </c>
      <c r="Q138" s="94">
        <v>1.0669999999999999</v>
      </c>
      <c r="R138" s="94">
        <v>1.0720000000000001</v>
      </c>
      <c r="S138" s="94">
        <v>1.0549999999999999</v>
      </c>
      <c r="T138" s="86">
        <v>1.0349999999999999</v>
      </c>
    </row>
    <row r="139" spans="2:20" x14ac:dyDescent="0.2">
      <c r="B139" s="86" t="s">
        <v>511</v>
      </c>
      <c r="C139" s="86" t="s">
        <v>99</v>
      </c>
      <c r="D139" s="86" t="s">
        <v>307</v>
      </c>
      <c r="E139" s="86" t="s">
        <v>308</v>
      </c>
      <c r="F139" s="112">
        <v>1.2549999999999999</v>
      </c>
      <c r="G139" s="112">
        <v>1.2549999999999999</v>
      </c>
      <c r="H139" s="113">
        <v>1.252</v>
      </c>
      <c r="I139" s="113">
        <v>1.25</v>
      </c>
      <c r="J139" s="94">
        <v>1.252</v>
      </c>
      <c r="K139" s="94">
        <v>1.2490000000000001</v>
      </c>
      <c r="L139" s="94">
        <v>1.252</v>
      </c>
      <c r="M139" s="194">
        <v>1.2569999999999999</v>
      </c>
      <c r="N139" s="94">
        <v>1.2529999999999999</v>
      </c>
      <c r="O139" s="94">
        <v>1.2549999999999999</v>
      </c>
      <c r="P139" s="94">
        <v>1.264</v>
      </c>
      <c r="Q139" s="94">
        <v>1.2649999999999999</v>
      </c>
      <c r="R139" s="94">
        <v>1.2709999999999999</v>
      </c>
      <c r="S139" s="94">
        <v>1.2549999999999999</v>
      </c>
      <c r="T139" s="86">
        <v>1.2490000000000001</v>
      </c>
    </row>
    <row r="140" spans="2:20" x14ac:dyDescent="0.2">
      <c r="B140" s="86" t="s">
        <v>502</v>
      </c>
      <c r="C140" s="86" t="s">
        <v>36</v>
      </c>
      <c r="D140" s="86" t="s">
        <v>309</v>
      </c>
      <c r="E140" s="86" t="s">
        <v>310</v>
      </c>
      <c r="F140" s="112" t="s">
        <v>574</v>
      </c>
      <c r="G140" s="112">
        <v>1.161</v>
      </c>
      <c r="H140" s="113">
        <v>0.83499999999999996</v>
      </c>
      <c r="I140" s="113">
        <v>0.83599999999999997</v>
      </c>
      <c r="J140" s="94">
        <v>0.84</v>
      </c>
      <c r="K140" s="94">
        <v>0.84</v>
      </c>
      <c r="L140" s="94">
        <v>0.83499999999999996</v>
      </c>
      <c r="M140" s="194">
        <v>0.83599999999999997</v>
      </c>
      <c r="N140" s="94">
        <v>0.83199999999999996</v>
      </c>
      <c r="O140" s="94">
        <v>0.83099999999999996</v>
      </c>
      <c r="P140" s="94">
        <v>0.83499999999999996</v>
      </c>
      <c r="Q140" s="94">
        <v>0.83799999999999997</v>
      </c>
      <c r="R140" s="94">
        <v>0.84599999999999997</v>
      </c>
      <c r="S140" s="94">
        <v>0.83899999999999997</v>
      </c>
      <c r="T140" s="86">
        <v>0.83099999999999996</v>
      </c>
    </row>
    <row r="141" spans="2:20" x14ac:dyDescent="0.2">
      <c r="B141" s="86" t="s">
        <v>498</v>
      </c>
      <c r="C141" s="86" t="s">
        <v>22</v>
      </c>
      <c r="D141" s="86" t="s">
        <v>311</v>
      </c>
      <c r="E141" s="86" t="s">
        <v>312</v>
      </c>
      <c r="F141" s="112">
        <v>1.1870000000000001</v>
      </c>
      <c r="G141" s="112">
        <v>1.1870000000000001</v>
      </c>
      <c r="H141" s="113">
        <v>1.1919999999999999</v>
      </c>
      <c r="I141" s="113">
        <v>1.198</v>
      </c>
      <c r="J141" s="94">
        <v>1.2030000000000001</v>
      </c>
      <c r="K141" s="94">
        <v>1.204</v>
      </c>
      <c r="L141" s="94">
        <v>1.2070000000000001</v>
      </c>
      <c r="M141" s="194">
        <v>1.2190000000000001</v>
      </c>
      <c r="N141" s="94">
        <v>1.2130000000000001</v>
      </c>
      <c r="O141" s="94">
        <v>1.21</v>
      </c>
      <c r="P141" s="94">
        <v>1.222</v>
      </c>
      <c r="Q141" s="94">
        <v>1.228</v>
      </c>
      <c r="R141" s="94">
        <v>1.244</v>
      </c>
      <c r="S141" s="94">
        <v>1.2509999999999999</v>
      </c>
      <c r="T141" s="86">
        <v>1.25</v>
      </c>
    </row>
    <row r="142" spans="2:20" x14ac:dyDescent="0.2">
      <c r="B142" s="86" t="s">
        <v>518</v>
      </c>
      <c r="C142" s="86" t="s">
        <v>146</v>
      </c>
      <c r="D142" s="86" t="s">
        <v>313</v>
      </c>
      <c r="E142" s="86" t="s">
        <v>314</v>
      </c>
      <c r="F142" s="112" t="s">
        <v>574</v>
      </c>
      <c r="G142" s="112">
        <v>1.161</v>
      </c>
      <c r="H142" s="113">
        <v>0.90500000000000003</v>
      </c>
      <c r="I142" s="113">
        <v>0.90500000000000003</v>
      </c>
      <c r="J142" s="94">
        <v>0.90500000000000003</v>
      </c>
      <c r="K142" s="94">
        <v>0.9</v>
      </c>
      <c r="L142" s="94">
        <v>0.89700000000000002</v>
      </c>
      <c r="M142" s="194">
        <v>0.89800000000000002</v>
      </c>
      <c r="N142" s="94">
        <v>0.88800000000000001</v>
      </c>
      <c r="O142" s="94">
        <v>0.88900000000000001</v>
      </c>
      <c r="P142" s="94">
        <v>0.89400000000000002</v>
      </c>
      <c r="Q142" s="94">
        <v>0.89800000000000002</v>
      </c>
      <c r="R142" s="94">
        <v>0.90600000000000003</v>
      </c>
      <c r="S142" s="94">
        <v>0.90100000000000002</v>
      </c>
      <c r="T142" s="86">
        <v>0.89200000000000002</v>
      </c>
    </row>
    <row r="143" spans="2:20" x14ac:dyDescent="0.2">
      <c r="B143" s="86" t="s">
        <v>505</v>
      </c>
      <c r="C143" s="86" t="s">
        <v>49</v>
      </c>
      <c r="D143" s="86" t="s">
        <v>315</v>
      </c>
      <c r="E143" s="86" t="s">
        <v>316</v>
      </c>
      <c r="F143" s="112">
        <v>1.2330000000000001</v>
      </c>
      <c r="G143" s="112">
        <v>1.2330000000000001</v>
      </c>
      <c r="H143" s="113">
        <v>1.2070000000000001</v>
      </c>
      <c r="I143" s="113">
        <v>1.2070000000000001</v>
      </c>
      <c r="J143" s="94">
        <v>1.21</v>
      </c>
      <c r="K143" s="94">
        <v>1.204</v>
      </c>
      <c r="L143" s="94">
        <v>1.204</v>
      </c>
      <c r="M143" s="194">
        <v>1.212</v>
      </c>
      <c r="N143" s="94">
        <v>1.2110000000000001</v>
      </c>
      <c r="O143" s="94">
        <v>1.212</v>
      </c>
      <c r="P143" s="94">
        <v>1.222</v>
      </c>
      <c r="Q143" s="94">
        <v>1.2170000000000001</v>
      </c>
      <c r="R143" s="94">
        <v>1.2290000000000001</v>
      </c>
      <c r="S143" s="94">
        <v>1.2250000000000001</v>
      </c>
      <c r="T143" s="86">
        <v>1.2190000000000001</v>
      </c>
    </row>
    <row r="144" spans="2:20" x14ac:dyDescent="0.2">
      <c r="B144" s="86" t="s">
        <v>503</v>
      </c>
      <c r="C144" s="86" t="s">
        <v>39</v>
      </c>
      <c r="D144" s="86" t="s">
        <v>317</v>
      </c>
      <c r="E144" s="86" t="s">
        <v>318</v>
      </c>
      <c r="F144" s="112" t="s">
        <v>574</v>
      </c>
      <c r="G144" s="112">
        <v>1.161</v>
      </c>
      <c r="H144" s="113">
        <v>1.081</v>
      </c>
      <c r="I144" s="113">
        <v>1.0860000000000001</v>
      </c>
      <c r="J144" s="94">
        <v>1.0880000000000001</v>
      </c>
      <c r="K144" s="94">
        <v>1.085</v>
      </c>
      <c r="L144" s="94">
        <v>1.087</v>
      </c>
      <c r="M144" s="194">
        <v>1.093</v>
      </c>
      <c r="N144" s="94">
        <v>1.089</v>
      </c>
      <c r="O144" s="94">
        <v>1.087</v>
      </c>
      <c r="P144" s="94">
        <v>1.0940000000000001</v>
      </c>
      <c r="Q144" s="94">
        <v>1.095</v>
      </c>
      <c r="R144" s="94">
        <v>1.105</v>
      </c>
      <c r="S144" s="94">
        <v>1.1000000000000001</v>
      </c>
      <c r="T144" s="86">
        <v>1.089</v>
      </c>
    </row>
    <row r="145" spans="2:20" x14ac:dyDescent="0.2">
      <c r="B145" s="86" t="s">
        <v>516</v>
      </c>
      <c r="C145" s="86" t="s">
        <v>132</v>
      </c>
      <c r="D145" s="86" t="s">
        <v>319</v>
      </c>
      <c r="E145" s="86" t="s">
        <v>320</v>
      </c>
      <c r="F145" s="112">
        <v>1.1990000000000001</v>
      </c>
      <c r="G145" s="112">
        <v>1.1990000000000001</v>
      </c>
      <c r="H145" s="113">
        <v>1.2090000000000001</v>
      </c>
      <c r="I145" s="113">
        <v>1.214</v>
      </c>
      <c r="J145" s="94">
        <v>1.2210000000000001</v>
      </c>
      <c r="K145" s="94">
        <v>1.222</v>
      </c>
      <c r="L145" s="94">
        <v>1.218</v>
      </c>
      <c r="M145" s="194">
        <v>1.2230000000000001</v>
      </c>
      <c r="N145" s="94">
        <v>1.2210000000000001</v>
      </c>
      <c r="O145" s="94">
        <v>1.2110000000000001</v>
      </c>
      <c r="P145" s="94">
        <v>1.212</v>
      </c>
      <c r="Q145" s="94">
        <v>1.206</v>
      </c>
      <c r="R145" s="94">
        <v>1.2130000000000001</v>
      </c>
      <c r="S145" s="94">
        <v>1.2050000000000001</v>
      </c>
      <c r="T145" s="86">
        <v>1.196</v>
      </c>
    </row>
    <row r="146" spans="2:20" x14ac:dyDescent="0.2">
      <c r="B146" s="86" t="s">
        <v>510</v>
      </c>
      <c r="C146" s="86" t="s">
        <v>78</v>
      </c>
      <c r="D146" s="86" t="s">
        <v>321</v>
      </c>
      <c r="E146" s="86" t="s">
        <v>322</v>
      </c>
      <c r="F146" s="112" t="s">
        <v>574</v>
      </c>
      <c r="G146" s="112">
        <v>1.161</v>
      </c>
      <c r="H146" s="113">
        <v>1.0960000000000001</v>
      </c>
      <c r="I146" s="113">
        <v>1.097</v>
      </c>
      <c r="J146" s="94">
        <v>1.099</v>
      </c>
      <c r="K146" s="94">
        <v>1.095</v>
      </c>
      <c r="L146" s="94">
        <v>1.0920000000000001</v>
      </c>
      <c r="M146" s="194">
        <v>1.0980000000000001</v>
      </c>
      <c r="N146" s="94">
        <v>1.0960000000000001</v>
      </c>
      <c r="O146" s="94">
        <v>1.0940000000000001</v>
      </c>
      <c r="P146" s="94">
        <v>1.0980000000000001</v>
      </c>
      <c r="Q146" s="94">
        <v>1.101</v>
      </c>
      <c r="R146" s="94">
        <v>1.1080000000000001</v>
      </c>
      <c r="S146" s="94">
        <v>1.1020000000000001</v>
      </c>
      <c r="T146" s="86">
        <v>1.0980000000000001</v>
      </c>
    </row>
    <row r="147" spans="2:20" x14ac:dyDescent="0.2">
      <c r="B147" s="86" t="s">
        <v>498</v>
      </c>
      <c r="C147" s="86" t="s">
        <v>22</v>
      </c>
      <c r="D147" s="86" t="s">
        <v>323</v>
      </c>
      <c r="E147" s="86" t="s">
        <v>324</v>
      </c>
      <c r="F147" s="112" t="s">
        <v>574</v>
      </c>
      <c r="G147" s="112">
        <v>1.161</v>
      </c>
      <c r="H147" s="113">
        <v>1.1080000000000001</v>
      </c>
      <c r="I147" s="113">
        <v>1.107</v>
      </c>
      <c r="J147" s="94">
        <v>1.107</v>
      </c>
      <c r="K147" s="94">
        <v>1.1040000000000001</v>
      </c>
      <c r="L147" s="94">
        <v>1.1040000000000001</v>
      </c>
      <c r="M147" s="194">
        <v>1.109</v>
      </c>
      <c r="N147" s="94">
        <v>1.1080000000000001</v>
      </c>
      <c r="O147" s="94">
        <v>1.107</v>
      </c>
      <c r="P147" s="94">
        <v>1.1120000000000001</v>
      </c>
      <c r="Q147" s="94">
        <v>1.105</v>
      </c>
      <c r="R147" s="94">
        <v>1.1140000000000001</v>
      </c>
      <c r="S147" s="94">
        <v>1.1080000000000001</v>
      </c>
      <c r="T147" s="86">
        <v>1.1100000000000001</v>
      </c>
    </row>
    <row r="148" spans="2:20" x14ac:dyDescent="0.2">
      <c r="B148" s="86" t="s">
        <v>510</v>
      </c>
      <c r="C148" s="86" t="s">
        <v>78</v>
      </c>
      <c r="D148" s="86" t="s">
        <v>325</v>
      </c>
      <c r="E148" s="86" t="s">
        <v>326</v>
      </c>
      <c r="F148" s="112" t="s">
        <v>574</v>
      </c>
      <c r="G148" s="112">
        <v>1.161</v>
      </c>
      <c r="H148" s="113">
        <v>1.0269999999999999</v>
      </c>
      <c r="I148" s="113">
        <v>1.0269999999999999</v>
      </c>
      <c r="J148" s="94">
        <v>1.03</v>
      </c>
      <c r="K148" s="94">
        <v>1.0269999999999999</v>
      </c>
      <c r="L148" s="94">
        <v>1.0269999999999999</v>
      </c>
      <c r="M148" s="194">
        <v>1.0349999999999999</v>
      </c>
      <c r="N148" s="94">
        <v>1.0329999999999999</v>
      </c>
      <c r="O148" s="94">
        <v>1.0309999999999999</v>
      </c>
      <c r="P148" s="94">
        <v>1.0409999999999999</v>
      </c>
      <c r="Q148" s="94">
        <v>1.042</v>
      </c>
      <c r="R148" s="94">
        <v>1.0469999999999999</v>
      </c>
      <c r="S148" s="94">
        <v>1.0409999999999999</v>
      </c>
      <c r="T148" s="86">
        <v>1.0389999999999999</v>
      </c>
    </row>
    <row r="149" spans="2:20" x14ac:dyDescent="0.2">
      <c r="B149" s="86" t="s">
        <v>496</v>
      </c>
      <c r="C149" s="86" t="s">
        <v>14</v>
      </c>
      <c r="D149" s="86" t="s">
        <v>327</v>
      </c>
      <c r="E149" s="86" t="s">
        <v>328</v>
      </c>
      <c r="F149" s="112">
        <v>1.1859999999999999</v>
      </c>
      <c r="G149" s="112">
        <v>1.1859999999999999</v>
      </c>
      <c r="H149" s="113">
        <v>1.216</v>
      </c>
      <c r="I149" s="113">
        <v>1.214</v>
      </c>
      <c r="J149" s="94">
        <v>1.2150000000000001</v>
      </c>
      <c r="K149" s="94">
        <v>1.214</v>
      </c>
      <c r="L149" s="94">
        <v>1.218</v>
      </c>
      <c r="M149" s="194">
        <v>1.2250000000000001</v>
      </c>
      <c r="N149" s="94">
        <v>1.252</v>
      </c>
      <c r="O149" s="94">
        <v>1.25</v>
      </c>
      <c r="P149" s="94">
        <v>1.2569999999999999</v>
      </c>
      <c r="Q149" s="94">
        <v>1.224</v>
      </c>
      <c r="R149" s="94">
        <v>1.2450000000000001</v>
      </c>
      <c r="S149" s="94">
        <v>1.2330000000000001</v>
      </c>
      <c r="T149" s="86">
        <v>1.216</v>
      </c>
    </row>
    <row r="150" spans="2:20" x14ac:dyDescent="0.2">
      <c r="B150" s="86" t="s">
        <v>503</v>
      </c>
      <c r="C150" s="86" t="s">
        <v>39</v>
      </c>
      <c r="D150" s="86" t="s">
        <v>329</v>
      </c>
      <c r="E150" s="86" t="s">
        <v>330</v>
      </c>
      <c r="F150" s="112" t="s">
        <v>574</v>
      </c>
      <c r="G150" s="112">
        <v>1.161</v>
      </c>
      <c r="H150" s="113">
        <v>1.052</v>
      </c>
      <c r="I150" s="113">
        <v>1.0489999999999999</v>
      </c>
      <c r="J150" s="94">
        <v>1.05</v>
      </c>
      <c r="K150" s="94">
        <v>1.046</v>
      </c>
      <c r="L150" s="94">
        <v>1.048</v>
      </c>
      <c r="M150" s="194">
        <v>1.056</v>
      </c>
      <c r="N150" s="94">
        <v>1.0529999999999999</v>
      </c>
      <c r="O150" s="94">
        <v>1.0569999999999999</v>
      </c>
      <c r="P150" s="94">
        <v>1.06</v>
      </c>
      <c r="Q150" s="94">
        <v>1.056</v>
      </c>
      <c r="R150" s="94">
        <v>1.0549999999999999</v>
      </c>
      <c r="S150" s="94">
        <v>1.0469999999999999</v>
      </c>
      <c r="T150" s="86">
        <v>1.0409999999999999</v>
      </c>
    </row>
    <row r="151" spans="2:20" x14ac:dyDescent="0.2">
      <c r="B151" s="86" t="s">
        <v>508</v>
      </c>
      <c r="C151" s="86" t="s">
        <v>64</v>
      </c>
      <c r="D151" s="86" t="s">
        <v>331</v>
      </c>
      <c r="E151" s="86" t="s">
        <v>332</v>
      </c>
      <c r="F151" s="112" t="s">
        <v>574</v>
      </c>
      <c r="G151" s="112">
        <v>1.161</v>
      </c>
      <c r="H151" s="113">
        <v>1.006</v>
      </c>
      <c r="I151" s="113">
        <v>1.006</v>
      </c>
      <c r="J151" s="94">
        <v>1.004</v>
      </c>
      <c r="K151" s="94">
        <v>1.0009999999999999</v>
      </c>
      <c r="L151" s="94">
        <v>0.998</v>
      </c>
      <c r="M151" s="194">
        <v>1.0009999999999999</v>
      </c>
      <c r="N151" s="94">
        <v>0.996</v>
      </c>
      <c r="O151" s="94">
        <v>0.99199999999999999</v>
      </c>
      <c r="P151" s="94">
        <v>0.997</v>
      </c>
      <c r="Q151" s="94">
        <v>0.997</v>
      </c>
      <c r="R151" s="94">
        <v>1.0009999999999999</v>
      </c>
      <c r="S151" s="94">
        <v>0.99199999999999999</v>
      </c>
      <c r="T151" s="86">
        <v>0.98499999999999999</v>
      </c>
    </row>
    <row r="152" spans="2:20" x14ac:dyDescent="0.2">
      <c r="B152" s="86" t="s">
        <v>517</v>
      </c>
      <c r="C152" s="86" t="s">
        <v>141</v>
      </c>
      <c r="D152" s="86" t="s">
        <v>333</v>
      </c>
      <c r="E152" s="86" t="s">
        <v>334</v>
      </c>
      <c r="F152" s="112">
        <v>1.202</v>
      </c>
      <c r="G152" s="112">
        <v>1.202</v>
      </c>
      <c r="H152" s="113">
        <v>1.135</v>
      </c>
      <c r="I152" s="113">
        <v>1.1259999999999999</v>
      </c>
      <c r="J152" s="94">
        <v>1.1240000000000001</v>
      </c>
      <c r="K152" s="94">
        <v>1.113</v>
      </c>
      <c r="L152" s="94">
        <v>1.111</v>
      </c>
      <c r="M152" s="194">
        <v>1.117</v>
      </c>
      <c r="N152" s="94">
        <v>1.111</v>
      </c>
      <c r="O152" s="94">
        <v>1.1100000000000001</v>
      </c>
      <c r="P152" s="94">
        <v>1.117</v>
      </c>
      <c r="Q152" s="94">
        <v>1.1140000000000001</v>
      </c>
      <c r="R152" s="94">
        <v>1.121</v>
      </c>
      <c r="S152" s="94">
        <v>1.107</v>
      </c>
      <c r="T152" s="86">
        <v>1.083</v>
      </c>
    </row>
    <row r="153" spans="2:20" x14ac:dyDescent="0.2">
      <c r="B153" s="86" t="s">
        <v>520</v>
      </c>
      <c r="C153" s="86" t="s">
        <v>208</v>
      </c>
      <c r="D153" s="86" t="s">
        <v>335</v>
      </c>
      <c r="E153" s="86" t="s">
        <v>336</v>
      </c>
      <c r="F153" s="112" t="s">
        <v>574</v>
      </c>
      <c r="G153" s="112">
        <v>1.161</v>
      </c>
      <c r="H153" s="113">
        <v>1.081</v>
      </c>
      <c r="I153" s="113">
        <v>1.0820000000000001</v>
      </c>
      <c r="J153" s="94">
        <v>1.083</v>
      </c>
      <c r="K153" s="94">
        <v>1.0760000000000001</v>
      </c>
      <c r="L153" s="94">
        <v>1.075</v>
      </c>
      <c r="M153" s="194">
        <v>1.077</v>
      </c>
      <c r="N153" s="94">
        <v>1.073</v>
      </c>
      <c r="O153" s="94">
        <v>1.0680000000000001</v>
      </c>
      <c r="P153" s="94">
        <v>1.0760000000000001</v>
      </c>
      <c r="Q153" s="94">
        <v>1.077</v>
      </c>
      <c r="R153" s="94">
        <v>1.089</v>
      </c>
      <c r="S153" s="94">
        <v>1.0820000000000001</v>
      </c>
      <c r="T153" s="86">
        <v>1.073</v>
      </c>
    </row>
    <row r="154" spans="2:20" x14ac:dyDescent="0.2">
      <c r="B154" s="86" t="s">
        <v>514</v>
      </c>
      <c r="C154" s="86" t="s">
        <v>116</v>
      </c>
      <c r="D154" s="86" t="s">
        <v>337</v>
      </c>
      <c r="E154" s="86" t="s">
        <v>338</v>
      </c>
      <c r="F154" s="112" t="s">
        <v>574</v>
      </c>
      <c r="G154" s="112">
        <v>1.161</v>
      </c>
      <c r="H154" s="113">
        <v>0.98</v>
      </c>
      <c r="I154" s="113">
        <v>0.97899999999999998</v>
      </c>
      <c r="J154" s="94">
        <v>0.98099999999999998</v>
      </c>
      <c r="K154" s="94">
        <v>0.96499999999999997</v>
      </c>
      <c r="L154" s="94">
        <v>0.95699999999999996</v>
      </c>
      <c r="M154" s="194">
        <v>0.95399999999999996</v>
      </c>
      <c r="N154" s="94">
        <v>0.95899999999999996</v>
      </c>
      <c r="O154" s="94">
        <v>0.94799999999999995</v>
      </c>
      <c r="P154" s="94">
        <v>0.94599999999999995</v>
      </c>
      <c r="Q154" s="94">
        <v>0.93100000000000005</v>
      </c>
      <c r="R154" s="94">
        <v>0.93200000000000005</v>
      </c>
      <c r="S154" s="94">
        <v>0.91900000000000004</v>
      </c>
      <c r="T154" s="86">
        <v>0.90800000000000003</v>
      </c>
    </row>
    <row r="155" spans="2:20" x14ac:dyDescent="0.2">
      <c r="B155" s="86" t="s">
        <v>508</v>
      </c>
      <c r="C155" s="86" t="s">
        <v>64</v>
      </c>
      <c r="D155" s="86" t="s">
        <v>339</v>
      </c>
      <c r="E155" s="86" t="s">
        <v>340</v>
      </c>
      <c r="F155" s="112" t="s">
        <v>574</v>
      </c>
      <c r="G155" s="112">
        <v>1.161</v>
      </c>
      <c r="H155" s="113">
        <v>0.98899999999999999</v>
      </c>
      <c r="I155" s="113">
        <v>0.98599999999999999</v>
      </c>
      <c r="J155" s="94">
        <v>0.97899999999999998</v>
      </c>
      <c r="K155" s="94">
        <v>0.97099999999999997</v>
      </c>
      <c r="L155" s="94">
        <v>0.96399999999999997</v>
      </c>
      <c r="M155" s="194">
        <v>0.96599999999999997</v>
      </c>
      <c r="N155" s="94">
        <v>0.95899999999999996</v>
      </c>
      <c r="O155" s="94">
        <v>0.95299999999999996</v>
      </c>
      <c r="P155" s="94">
        <v>0.95599999999999996</v>
      </c>
      <c r="Q155" s="94">
        <v>0.95599999999999996</v>
      </c>
      <c r="R155" s="94">
        <v>0.96099999999999997</v>
      </c>
      <c r="S155" s="94">
        <v>0.95099999999999996</v>
      </c>
      <c r="T155" s="86">
        <v>0.93700000000000006</v>
      </c>
    </row>
    <row r="156" spans="2:20" x14ac:dyDescent="0.2">
      <c r="B156" s="86" t="s">
        <v>495</v>
      </c>
      <c r="C156" s="86" t="s">
        <v>11</v>
      </c>
      <c r="D156" s="86" t="s">
        <v>341</v>
      </c>
      <c r="E156" s="86" t="s">
        <v>342</v>
      </c>
      <c r="F156" s="112">
        <v>1.2030000000000001</v>
      </c>
      <c r="G156" s="112">
        <v>1.2030000000000001</v>
      </c>
      <c r="H156" s="113">
        <v>1.1850000000000001</v>
      </c>
      <c r="I156" s="113">
        <v>1.1830000000000001</v>
      </c>
      <c r="J156" s="94">
        <v>1.1839999999999999</v>
      </c>
      <c r="K156" s="94">
        <v>1.177</v>
      </c>
      <c r="L156" s="94">
        <v>1.1719999999999999</v>
      </c>
      <c r="M156" s="194">
        <v>1.1719999999999999</v>
      </c>
      <c r="N156" s="94">
        <v>1.1659999999999999</v>
      </c>
      <c r="O156" s="94">
        <v>1.159</v>
      </c>
      <c r="P156" s="94">
        <v>1.163</v>
      </c>
      <c r="Q156" s="94">
        <v>1.163</v>
      </c>
      <c r="R156" s="94">
        <v>1.1739999999999999</v>
      </c>
      <c r="S156" s="94">
        <v>1.161</v>
      </c>
      <c r="T156" s="86">
        <v>1.1519999999999999</v>
      </c>
    </row>
    <row r="157" spans="2:20" x14ac:dyDescent="0.2">
      <c r="B157" s="86" t="s">
        <v>515</v>
      </c>
      <c r="C157" s="86" t="s">
        <v>129</v>
      </c>
      <c r="D157" s="86" t="s">
        <v>343</v>
      </c>
      <c r="E157" s="86" t="s">
        <v>344</v>
      </c>
      <c r="F157" s="112">
        <v>1.1819999999999999</v>
      </c>
      <c r="G157" s="112">
        <v>1.1819999999999999</v>
      </c>
      <c r="H157" s="113">
        <v>1.137</v>
      </c>
      <c r="I157" s="113">
        <v>1.143</v>
      </c>
      <c r="J157" s="94">
        <v>1.143</v>
      </c>
      <c r="K157" s="94">
        <v>1.141</v>
      </c>
      <c r="L157" s="94">
        <v>1.1399999999999999</v>
      </c>
      <c r="M157" s="194">
        <v>1.147</v>
      </c>
      <c r="N157" s="94">
        <v>1.147</v>
      </c>
      <c r="O157" s="94">
        <v>1.1499999999999999</v>
      </c>
      <c r="P157" s="94">
        <v>1.161</v>
      </c>
      <c r="Q157" s="94">
        <v>1.1639999999999999</v>
      </c>
      <c r="R157" s="94">
        <v>1.1830000000000001</v>
      </c>
      <c r="S157" s="94">
        <v>1.1890000000000001</v>
      </c>
      <c r="T157" s="86">
        <v>1.1950000000000001</v>
      </c>
    </row>
    <row r="158" spans="2:20" x14ac:dyDescent="0.2">
      <c r="B158" s="86" t="s">
        <v>505</v>
      </c>
      <c r="C158" s="86" t="s">
        <v>49</v>
      </c>
      <c r="D158" s="86" t="s">
        <v>345</v>
      </c>
      <c r="E158" s="86" t="s">
        <v>346</v>
      </c>
      <c r="F158" s="112">
        <v>1.1850000000000001</v>
      </c>
      <c r="G158" s="112">
        <v>1.1850000000000001</v>
      </c>
      <c r="H158" s="113">
        <v>1.1870000000000001</v>
      </c>
      <c r="I158" s="113">
        <v>1.1910000000000001</v>
      </c>
      <c r="J158" s="94">
        <v>1.1919999999999999</v>
      </c>
      <c r="K158" s="94">
        <v>1.1930000000000001</v>
      </c>
      <c r="L158" s="94">
        <v>1.1930000000000001</v>
      </c>
      <c r="M158" s="194">
        <v>1.2050000000000001</v>
      </c>
      <c r="N158" s="94">
        <v>1.202</v>
      </c>
      <c r="O158" s="94">
        <v>1.2030000000000001</v>
      </c>
      <c r="P158" s="94">
        <v>1.2050000000000001</v>
      </c>
      <c r="Q158" s="94">
        <v>1.196</v>
      </c>
      <c r="R158" s="94">
        <v>1.202</v>
      </c>
      <c r="S158" s="94">
        <v>1.1930000000000001</v>
      </c>
      <c r="T158" s="86">
        <v>1.177</v>
      </c>
    </row>
    <row r="159" spans="2:20" x14ac:dyDescent="0.2">
      <c r="B159" s="86" t="s">
        <v>509</v>
      </c>
      <c r="C159" s="86" t="s">
        <v>73</v>
      </c>
      <c r="D159" s="86" t="s">
        <v>347</v>
      </c>
      <c r="E159" s="86" t="s">
        <v>348</v>
      </c>
      <c r="F159" s="112" t="s">
        <v>574</v>
      </c>
      <c r="G159" s="112">
        <v>1.161</v>
      </c>
      <c r="H159" s="113">
        <v>1.022</v>
      </c>
      <c r="I159" s="113">
        <v>1.02</v>
      </c>
      <c r="J159" s="94">
        <v>1.0249999999999999</v>
      </c>
      <c r="K159" s="94">
        <v>1.0229999999999999</v>
      </c>
      <c r="L159" s="94">
        <v>1.02</v>
      </c>
      <c r="M159" s="194">
        <v>1.024</v>
      </c>
      <c r="N159" s="94">
        <v>1.016</v>
      </c>
      <c r="O159" s="94">
        <v>1.0109999999999999</v>
      </c>
      <c r="P159" s="94">
        <v>1.0149999999999999</v>
      </c>
      <c r="Q159" s="94">
        <v>1.014</v>
      </c>
      <c r="R159" s="94">
        <v>1.024</v>
      </c>
      <c r="S159" s="94">
        <v>1.024</v>
      </c>
      <c r="T159" s="86">
        <v>1.0189999999999999</v>
      </c>
    </row>
    <row r="160" spans="2:20" x14ac:dyDescent="0.2">
      <c r="B160" s="86" t="s">
        <v>496</v>
      </c>
      <c r="C160" s="86" t="s">
        <v>14</v>
      </c>
      <c r="D160" s="86" t="s">
        <v>349</v>
      </c>
      <c r="E160" s="86" t="s">
        <v>350</v>
      </c>
      <c r="F160" s="112" t="s">
        <v>574</v>
      </c>
      <c r="G160" s="112">
        <v>1.161</v>
      </c>
      <c r="H160" s="113">
        <v>1.022</v>
      </c>
      <c r="I160" s="113">
        <v>1.0249999999999999</v>
      </c>
      <c r="J160" s="94">
        <v>1.0249999999999999</v>
      </c>
      <c r="K160" s="94">
        <v>1.02</v>
      </c>
      <c r="L160" s="94">
        <v>1.016</v>
      </c>
      <c r="M160" s="194">
        <v>1.0189999999999999</v>
      </c>
      <c r="N160" s="94">
        <v>1.0189999999999999</v>
      </c>
      <c r="O160" s="94">
        <v>1.0089999999999999</v>
      </c>
      <c r="P160" s="94">
        <v>1.008</v>
      </c>
      <c r="Q160" s="94">
        <v>0.99</v>
      </c>
      <c r="R160" s="94">
        <v>0.996</v>
      </c>
      <c r="S160" s="94">
        <v>0.98799999999999999</v>
      </c>
      <c r="T160" s="86">
        <v>0.96699999999999997</v>
      </c>
    </row>
    <row r="161" spans="2:20" x14ac:dyDescent="0.2">
      <c r="B161" s="86" t="s">
        <v>519</v>
      </c>
      <c r="C161" s="86" t="s">
        <v>165</v>
      </c>
      <c r="D161" s="86" t="s">
        <v>351</v>
      </c>
      <c r="E161" s="86" t="s">
        <v>352</v>
      </c>
      <c r="F161" s="112">
        <v>1.1990000000000001</v>
      </c>
      <c r="G161" s="112">
        <v>1.1990000000000001</v>
      </c>
      <c r="H161" s="113">
        <v>1.224</v>
      </c>
      <c r="I161" s="113">
        <v>1.224</v>
      </c>
      <c r="J161" s="94">
        <v>1.2330000000000001</v>
      </c>
      <c r="K161" s="94">
        <v>1.2310000000000001</v>
      </c>
      <c r="L161" s="94">
        <v>1.2290000000000001</v>
      </c>
      <c r="M161" s="194">
        <v>1.2350000000000001</v>
      </c>
      <c r="N161" s="94">
        <v>1.2370000000000001</v>
      </c>
      <c r="O161" s="94">
        <v>1.238</v>
      </c>
      <c r="P161" s="94">
        <v>1.2490000000000001</v>
      </c>
      <c r="Q161" s="94">
        <v>1.26</v>
      </c>
      <c r="R161" s="94">
        <v>1.2609999999999999</v>
      </c>
      <c r="S161" s="94">
        <v>1.248</v>
      </c>
      <c r="T161" s="86">
        <v>1.2370000000000001</v>
      </c>
    </row>
    <row r="162" spans="2:20" x14ac:dyDescent="0.2">
      <c r="B162" s="86" t="s">
        <v>513</v>
      </c>
      <c r="C162" s="86" t="s">
        <v>109</v>
      </c>
      <c r="D162" s="86" t="s">
        <v>353</v>
      </c>
      <c r="E162" s="86" t="s">
        <v>354</v>
      </c>
      <c r="F162" s="112">
        <v>1.45</v>
      </c>
      <c r="G162" s="112">
        <v>1.45</v>
      </c>
      <c r="H162" s="113">
        <v>1.36</v>
      </c>
      <c r="I162" s="113">
        <v>1.361</v>
      </c>
      <c r="J162" s="94">
        <v>1.3620000000000001</v>
      </c>
      <c r="K162" s="94">
        <v>1.3560000000000001</v>
      </c>
      <c r="L162" s="94">
        <v>1.351</v>
      </c>
      <c r="M162" s="194">
        <v>1.361</v>
      </c>
      <c r="N162" s="94">
        <v>1.3620000000000001</v>
      </c>
      <c r="O162" s="94">
        <v>1.365</v>
      </c>
      <c r="P162" s="94">
        <v>1.377</v>
      </c>
      <c r="Q162" s="94">
        <v>1.3819999999999999</v>
      </c>
      <c r="R162" s="94">
        <v>1.3939999999999999</v>
      </c>
      <c r="S162" s="94">
        <v>1.3839999999999999</v>
      </c>
      <c r="T162" s="86">
        <v>1.3759999999999999</v>
      </c>
    </row>
    <row r="163" spans="2:20" x14ac:dyDescent="0.2">
      <c r="B163" s="86" t="s">
        <v>512</v>
      </c>
      <c r="C163" s="86" t="s">
        <v>106</v>
      </c>
      <c r="D163" s="86" t="s">
        <v>355</v>
      </c>
      <c r="E163" s="86" t="s">
        <v>356</v>
      </c>
      <c r="F163" s="112">
        <v>1.181</v>
      </c>
      <c r="G163" s="112">
        <v>1.181</v>
      </c>
      <c r="H163" s="113">
        <v>1.1919999999999999</v>
      </c>
      <c r="I163" s="113">
        <v>1.194</v>
      </c>
      <c r="J163" s="94">
        <v>1.202</v>
      </c>
      <c r="K163" s="94">
        <v>1.2070000000000001</v>
      </c>
      <c r="L163" s="94">
        <v>1.208</v>
      </c>
      <c r="M163" s="194">
        <v>1.216</v>
      </c>
      <c r="N163" s="94">
        <v>1.2150000000000001</v>
      </c>
      <c r="O163" s="94">
        <v>1.2150000000000001</v>
      </c>
      <c r="P163" s="94">
        <v>1.228</v>
      </c>
      <c r="Q163" s="94">
        <v>1.23</v>
      </c>
      <c r="R163" s="94">
        <v>1.2330000000000001</v>
      </c>
      <c r="S163" s="94">
        <v>1.2270000000000001</v>
      </c>
      <c r="T163" s="86">
        <v>1.224</v>
      </c>
    </row>
    <row r="164" spans="2:20" x14ac:dyDescent="0.2">
      <c r="B164" s="86" t="s">
        <v>511</v>
      </c>
      <c r="C164" s="86" t="s">
        <v>99</v>
      </c>
      <c r="D164" s="86" t="s">
        <v>357</v>
      </c>
      <c r="E164" s="86" t="s">
        <v>358</v>
      </c>
      <c r="F164" s="112" t="s">
        <v>574</v>
      </c>
      <c r="G164" s="112">
        <v>1.161</v>
      </c>
      <c r="H164" s="113">
        <v>1.0269999999999999</v>
      </c>
      <c r="I164" s="113">
        <v>1.0249999999999999</v>
      </c>
      <c r="J164" s="94">
        <v>1.026</v>
      </c>
      <c r="K164" s="94">
        <v>1.0209999999999999</v>
      </c>
      <c r="L164" s="94">
        <v>1.016</v>
      </c>
      <c r="M164" s="194">
        <v>1.02</v>
      </c>
      <c r="N164" s="94">
        <v>1.0169999999999999</v>
      </c>
      <c r="O164" s="94">
        <v>1.018</v>
      </c>
      <c r="P164" s="94">
        <v>1.0229999999999999</v>
      </c>
      <c r="Q164" s="94">
        <v>1.0269999999999999</v>
      </c>
      <c r="R164" s="94">
        <v>1.034</v>
      </c>
      <c r="S164" s="94">
        <v>1.0289999999999999</v>
      </c>
      <c r="T164" s="86">
        <v>1.026</v>
      </c>
    </row>
    <row r="165" spans="2:20" x14ac:dyDescent="0.2">
      <c r="B165" s="86" t="s">
        <v>515</v>
      </c>
      <c r="C165" s="86" t="s">
        <v>129</v>
      </c>
      <c r="D165" s="86" t="s">
        <v>359</v>
      </c>
      <c r="E165" s="86" t="s">
        <v>360</v>
      </c>
      <c r="F165" s="112" t="s">
        <v>574</v>
      </c>
      <c r="G165" s="112">
        <v>1.161</v>
      </c>
      <c r="H165" s="113">
        <v>1.022</v>
      </c>
      <c r="I165" s="113">
        <v>1.0269999999999999</v>
      </c>
      <c r="J165" s="94">
        <v>1.032</v>
      </c>
      <c r="K165" s="94">
        <v>1.034</v>
      </c>
      <c r="L165" s="94">
        <v>1.0389999999999999</v>
      </c>
      <c r="M165" s="194">
        <v>1.0489999999999999</v>
      </c>
      <c r="N165" s="94">
        <v>1.054</v>
      </c>
      <c r="O165" s="94">
        <v>1.0589999999999999</v>
      </c>
      <c r="P165" s="94">
        <v>1.0720000000000001</v>
      </c>
      <c r="Q165" s="94">
        <v>1.0840000000000001</v>
      </c>
      <c r="R165" s="94">
        <v>1.099</v>
      </c>
      <c r="S165" s="94">
        <v>1.099</v>
      </c>
      <c r="T165" s="86">
        <v>1.0920000000000001</v>
      </c>
    </row>
    <row r="166" spans="2:20" x14ac:dyDescent="0.2">
      <c r="B166" s="86" t="s">
        <v>511</v>
      </c>
      <c r="C166" s="86" t="s">
        <v>99</v>
      </c>
      <c r="D166" s="86" t="s">
        <v>361</v>
      </c>
      <c r="E166" s="86" t="s">
        <v>362</v>
      </c>
      <c r="F166" s="112" t="s">
        <v>574</v>
      </c>
      <c r="G166" s="112">
        <v>1.161</v>
      </c>
      <c r="H166" s="113">
        <v>1.1100000000000001</v>
      </c>
      <c r="I166" s="113">
        <v>1.115</v>
      </c>
      <c r="J166" s="94">
        <v>1.117</v>
      </c>
      <c r="K166" s="94">
        <v>1.1100000000000001</v>
      </c>
      <c r="L166" s="94">
        <v>1.113</v>
      </c>
      <c r="M166" s="194">
        <v>1.123</v>
      </c>
      <c r="N166" s="94">
        <v>1.121</v>
      </c>
      <c r="O166" s="94">
        <v>1.121</v>
      </c>
      <c r="P166" s="94">
        <v>1.1339999999999999</v>
      </c>
      <c r="Q166" s="94">
        <v>1.1359999999999999</v>
      </c>
      <c r="R166" s="94">
        <v>1.147</v>
      </c>
      <c r="S166" s="94">
        <v>1.139</v>
      </c>
      <c r="T166" s="86">
        <v>1.131</v>
      </c>
    </row>
    <row r="167" spans="2:20" x14ac:dyDescent="0.2">
      <c r="B167" s="86" t="s">
        <v>514</v>
      </c>
      <c r="C167" s="86" t="s">
        <v>116</v>
      </c>
      <c r="D167" s="86" t="s">
        <v>363</v>
      </c>
      <c r="E167" s="86" t="s">
        <v>364</v>
      </c>
      <c r="F167" s="112" t="s">
        <v>574</v>
      </c>
      <c r="G167" s="112">
        <v>1.161</v>
      </c>
      <c r="H167" s="113">
        <v>0.93899999999999995</v>
      </c>
      <c r="I167" s="113">
        <v>0.94799999999999995</v>
      </c>
      <c r="J167" s="94">
        <v>0.95099999999999996</v>
      </c>
      <c r="K167" s="94">
        <v>0.95199999999999996</v>
      </c>
      <c r="L167" s="94">
        <v>0.95499999999999996</v>
      </c>
      <c r="M167" s="194">
        <v>0.96099999999999997</v>
      </c>
      <c r="N167" s="94">
        <v>0.96399999999999997</v>
      </c>
      <c r="O167" s="94">
        <v>0.96399999999999997</v>
      </c>
      <c r="P167" s="94">
        <v>0.97599999999999998</v>
      </c>
      <c r="Q167" s="94">
        <v>0.96699999999999997</v>
      </c>
      <c r="R167" s="94">
        <v>0.97699999999999998</v>
      </c>
      <c r="S167" s="94">
        <v>0.97199999999999998</v>
      </c>
      <c r="T167" s="86">
        <v>0.96499999999999997</v>
      </c>
    </row>
    <row r="168" spans="2:20" x14ac:dyDescent="0.2">
      <c r="B168" s="86" t="s">
        <v>499</v>
      </c>
      <c r="C168" s="86" t="s">
        <v>25</v>
      </c>
      <c r="D168" s="86" t="s">
        <v>365</v>
      </c>
      <c r="E168" s="86" t="s">
        <v>366</v>
      </c>
      <c r="F168" s="112">
        <v>1.407</v>
      </c>
      <c r="G168" s="112">
        <v>1.407</v>
      </c>
      <c r="H168" s="113">
        <v>1.302</v>
      </c>
      <c r="I168" s="113">
        <v>1.302</v>
      </c>
      <c r="J168" s="94">
        <v>1.2969999999999999</v>
      </c>
      <c r="K168" s="94">
        <v>1.288</v>
      </c>
      <c r="L168" s="94">
        <v>1.2769999999999999</v>
      </c>
      <c r="M168" s="194">
        <v>1.2749999999999999</v>
      </c>
      <c r="N168" s="94">
        <v>1.26</v>
      </c>
      <c r="O168" s="94">
        <v>1.246</v>
      </c>
      <c r="P168" s="94">
        <v>1.248</v>
      </c>
      <c r="Q168" s="94">
        <v>1.244</v>
      </c>
      <c r="R168" s="94">
        <v>1.2370000000000001</v>
      </c>
      <c r="S168" s="94">
        <v>1.2090000000000001</v>
      </c>
      <c r="T168" s="86">
        <v>1.179</v>
      </c>
    </row>
    <row r="169" spans="2:20" x14ac:dyDescent="0.2">
      <c r="B169" s="86" t="s">
        <v>518</v>
      </c>
      <c r="C169" s="86" t="s">
        <v>146</v>
      </c>
      <c r="D169" s="86" t="s">
        <v>367</v>
      </c>
      <c r="E169" s="86" t="s">
        <v>368</v>
      </c>
      <c r="F169" s="112" t="s">
        <v>574</v>
      </c>
      <c r="G169" s="112">
        <v>1.161</v>
      </c>
      <c r="H169" s="113">
        <v>0.88300000000000001</v>
      </c>
      <c r="I169" s="113">
        <v>0.88400000000000001</v>
      </c>
      <c r="J169" s="94">
        <v>0.88300000000000001</v>
      </c>
      <c r="K169" s="94">
        <v>0.88</v>
      </c>
      <c r="L169" s="94">
        <v>0.877</v>
      </c>
      <c r="M169" s="194">
        <v>0.88200000000000001</v>
      </c>
      <c r="N169" s="94">
        <v>0.88</v>
      </c>
      <c r="O169" s="94">
        <v>0.878</v>
      </c>
      <c r="P169" s="94">
        <v>0.88700000000000001</v>
      </c>
      <c r="Q169" s="94">
        <v>0.89</v>
      </c>
      <c r="R169" s="94">
        <v>0.89900000000000002</v>
      </c>
      <c r="S169" s="94">
        <v>0.89500000000000002</v>
      </c>
      <c r="T169" s="86">
        <v>0.89200000000000002</v>
      </c>
    </row>
    <row r="170" spans="2:20" x14ac:dyDescent="0.2">
      <c r="B170" s="86" t="s">
        <v>519</v>
      </c>
      <c r="C170" s="86" t="s">
        <v>165</v>
      </c>
      <c r="D170" s="86" t="s">
        <v>369</v>
      </c>
      <c r="E170" s="86" t="s">
        <v>370</v>
      </c>
      <c r="F170" s="112">
        <v>1.1919999999999999</v>
      </c>
      <c r="G170" s="112">
        <v>1.1919999999999999</v>
      </c>
      <c r="H170" s="113">
        <v>1.1819999999999999</v>
      </c>
      <c r="I170" s="113">
        <v>1.181</v>
      </c>
      <c r="J170" s="94">
        <v>1.1759999999999999</v>
      </c>
      <c r="K170" s="94">
        <v>1.165</v>
      </c>
      <c r="L170" s="94">
        <v>1.1559999999999999</v>
      </c>
      <c r="M170" s="194">
        <v>1.1579999999999999</v>
      </c>
      <c r="N170" s="94">
        <v>1.157</v>
      </c>
      <c r="O170" s="94">
        <v>1.1519999999999999</v>
      </c>
      <c r="P170" s="94">
        <v>1.1539999999999999</v>
      </c>
      <c r="Q170" s="94">
        <v>1.157</v>
      </c>
      <c r="R170" s="94">
        <v>1.159</v>
      </c>
      <c r="S170" s="94">
        <v>1.143</v>
      </c>
      <c r="T170" s="86">
        <v>1.133</v>
      </c>
    </row>
    <row r="171" spans="2:20" x14ac:dyDescent="0.2">
      <c r="B171" s="86" t="s">
        <v>502</v>
      </c>
      <c r="C171" s="86" t="s">
        <v>36</v>
      </c>
      <c r="D171" s="86" t="s">
        <v>371</v>
      </c>
      <c r="E171" s="86" t="s">
        <v>372</v>
      </c>
      <c r="F171" s="112" t="s">
        <v>574</v>
      </c>
      <c r="G171" s="112">
        <v>1.161</v>
      </c>
      <c r="H171" s="113">
        <v>0.79300000000000004</v>
      </c>
      <c r="I171" s="113">
        <v>0.79300000000000004</v>
      </c>
      <c r="J171" s="94">
        <v>0.79100000000000004</v>
      </c>
      <c r="K171" s="94">
        <v>0.78300000000000003</v>
      </c>
      <c r="L171" s="94">
        <v>0.77900000000000003</v>
      </c>
      <c r="M171" s="194">
        <v>0.78</v>
      </c>
      <c r="N171" s="94">
        <v>0.77500000000000002</v>
      </c>
      <c r="O171" s="94">
        <v>0.77200000000000002</v>
      </c>
      <c r="P171" s="94">
        <v>0.77300000000000002</v>
      </c>
      <c r="Q171" s="94">
        <v>0.77100000000000002</v>
      </c>
      <c r="R171" s="94">
        <v>0.77600000000000002</v>
      </c>
      <c r="S171" s="94">
        <v>0.76600000000000001</v>
      </c>
      <c r="T171" s="86">
        <v>0.75600000000000001</v>
      </c>
    </row>
    <row r="172" spans="2:20" x14ac:dyDescent="0.2">
      <c r="B172" s="86" t="s">
        <v>519</v>
      </c>
      <c r="C172" s="86" t="s">
        <v>165</v>
      </c>
      <c r="D172" s="86" t="s">
        <v>373</v>
      </c>
      <c r="E172" s="86" t="s">
        <v>374</v>
      </c>
      <c r="F172" s="112">
        <v>1.351</v>
      </c>
      <c r="G172" s="112">
        <v>1.351</v>
      </c>
      <c r="H172" s="113">
        <v>1.397</v>
      </c>
      <c r="I172" s="113">
        <v>1.399</v>
      </c>
      <c r="J172" s="94">
        <v>1.407</v>
      </c>
      <c r="K172" s="94">
        <v>1.401</v>
      </c>
      <c r="L172" s="94">
        <v>1.4059999999999999</v>
      </c>
      <c r="M172" s="194">
        <v>1.4159999999999999</v>
      </c>
      <c r="N172" s="94">
        <v>1.413</v>
      </c>
      <c r="O172" s="94">
        <v>1.411</v>
      </c>
      <c r="P172" s="94">
        <v>1.423</v>
      </c>
      <c r="Q172" s="94">
        <v>1.429</v>
      </c>
      <c r="R172" s="94">
        <v>1.446</v>
      </c>
      <c r="S172" s="94">
        <v>1.4359999999999999</v>
      </c>
      <c r="T172" s="86">
        <v>1.429</v>
      </c>
    </row>
    <row r="173" spans="2:20" x14ac:dyDescent="0.2">
      <c r="B173" s="86" t="s">
        <v>510</v>
      </c>
      <c r="C173" s="86" t="s">
        <v>78</v>
      </c>
      <c r="D173" s="86" t="s">
        <v>375</v>
      </c>
      <c r="E173" s="86" t="s">
        <v>376</v>
      </c>
      <c r="F173" s="112">
        <v>1.24</v>
      </c>
      <c r="G173" s="112">
        <v>1.24</v>
      </c>
      <c r="H173" s="113">
        <v>1.159</v>
      </c>
      <c r="I173" s="113">
        <v>1.163</v>
      </c>
      <c r="J173" s="94">
        <v>1.165</v>
      </c>
      <c r="K173" s="94">
        <v>1.1659999999999999</v>
      </c>
      <c r="L173" s="94">
        <v>1.169</v>
      </c>
      <c r="M173" s="194">
        <v>1.181</v>
      </c>
      <c r="N173" s="94">
        <v>1.181</v>
      </c>
      <c r="O173" s="94">
        <v>1.1819999999999999</v>
      </c>
      <c r="P173" s="94">
        <v>1.1890000000000001</v>
      </c>
      <c r="Q173" s="94">
        <v>1.196</v>
      </c>
      <c r="R173" s="94">
        <v>1.2050000000000001</v>
      </c>
      <c r="S173" s="94">
        <v>1.1990000000000001</v>
      </c>
      <c r="T173" s="86">
        <v>1.1879999999999999</v>
      </c>
    </row>
    <row r="174" spans="2:20" x14ac:dyDescent="0.2">
      <c r="B174" s="86" t="s">
        <v>505</v>
      </c>
      <c r="C174" s="86" t="s">
        <v>49</v>
      </c>
      <c r="D174" s="86" t="s">
        <v>377</v>
      </c>
      <c r="E174" s="86" t="s">
        <v>378</v>
      </c>
      <c r="F174" s="112">
        <v>1.1619999999999999</v>
      </c>
      <c r="G174" s="112">
        <v>1.1619999999999999</v>
      </c>
      <c r="H174" s="113">
        <v>1.224</v>
      </c>
      <c r="I174" s="113">
        <v>1.224</v>
      </c>
      <c r="J174" s="94">
        <v>1.2230000000000001</v>
      </c>
      <c r="K174" s="94">
        <v>1.218</v>
      </c>
      <c r="L174" s="94">
        <v>1.2130000000000001</v>
      </c>
      <c r="M174" s="194">
        <v>1.218</v>
      </c>
      <c r="N174" s="94">
        <v>1.2170000000000001</v>
      </c>
      <c r="O174" s="94">
        <v>1.214</v>
      </c>
      <c r="P174" s="94">
        <v>1.216</v>
      </c>
      <c r="Q174" s="94">
        <v>1.2130000000000001</v>
      </c>
      <c r="R174" s="94">
        <v>1.218</v>
      </c>
      <c r="S174" s="94">
        <v>1.2070000000000001</v>
      </c>
      <c r="T174" s="86">
        <v>1.1950000000000001</v>
      </c>
    </row>
    <row r="175" spans="2:20" x14ac:dyDescent="0.2">
      <c r="B175" s="86" t="s">
        <v>510</v>
      </c>
      <c r="C175" s="86" t="s">
        <v>78</v>
      </c>
      <c r="D175" s="86" t="s">
        <v>379</v>
      </c>
      <c r="E175" s="86" t="s">
        <v>380</v>
      </c>
      <c r="F175" s="112">
        <v>1.2030000000000001</v>
      </c>
      <c r="G175" s="112">
        <v>1.2030000000000001</v>
      </c>
      <c r="H175" s="113">
        <v>1.18</v>
      </c>
      <c r="I175" s="113">
        <v>1.1879999999999999</v>
      </c>
      <c r="J175" s="94">
        <v>1.19</v>
      </c>
      <c r="K175" s="94">
        <v>1.1870000000000001</v>
      </c>
      <c r="L175" s="94">
        <v>1.19</v>
      </c>
      <c r="M175" s="194">
        <v>1.202</v>
      </c>
      <c r="N175" s="94">
        <v>1.2030000000000001</v>
      </c>
      <c r="O175" s="94">
        <v>1.21</v>
      </c>
      <c r="P175" s="94">
        <v>1.2230000000000001</v>
      </c>
      <c r="Q175" s="94">
        <v>1.23</v>
      </c>
      <c r="R175" s="94">
        <v>1.2370000000000001</v>
      </c>
      <c r="S175" s="94">
        <v>1.2230000000000001</v>
      </c>
      <c r="T175" s="86">
        <v>1.2050000000000001</v>
      </c>
    </row>
    <row r="176" spans="2:20" x14ac:dyDescent="0.2">
      <c r="B176" s="86" t="s">
        <v>512</v>
      </c>
      <c r="C176" s="86" t="s">
        <v>106</v>
      </c>
      <c r="D176" s="86" t="s">
        <v>381</v>
      </c>
      <c r="E176" s="86" t="s">
        <v>382</v>
      </c>
      <c r="F176" s="112">
        <v>1.3080000000000001</v>
      </c>
      <c r="G176" s="112">
        <v>1.3080000000000001</v>
      </c>
      <c r="H176" s="113">
        <v>1.3089999999999999</v>
      </c>
      <c r="I176" s="113">
        <v>1.3080000000000001</v>
      </c>
      <c r="J176" s="94">
        <v>1.3089999999999999</v>
      </c>
      <c r="K176" s="94">
        <v>1.306</v>
      </c>
      <c r="L176" s="94">
        <v>1.302</v>
      </c>
      <c r="M176" s="194">
        <v>1.3069999999999999</v>
      </c>
      <c r="N176" s="94">
        <v>1.304</v>
      </c>
      <c r="O176" s="94">
        <v>1.304</v>
      </c>
      <c r="P176" s="94">
        <v>1.3129999999999999</v>
      </c>
      <c r="Q176" s="94">
        <v>1.3129999999999999</v>
      </c>
      <c r="R176" s="94">
        <v>1.323</v>
      </c>
      <c r="S176" s="94">
        <v>1.321</v>
      </c>
      <c r="T176" s="86">
        <v>1.319</v>
      </c>
    </row>
    <row r="177" spans="2:20" x14ac:dyDescent="0.2">
      <c r="B177" s="86" t="s">
        <v>507</v>
      </c>
      <c r="C177" s="86" t="s">
        <v>61</v>
      </c>
      <c r="D177" s="86" t="s">
        <v>383</v>
      </c>
      <c r="E177" s="86" t="s">
        <v>384</v>
      </c>
      <c r="F177" s="112" t="s">
        <v>574</v>
      </c>
      <c r="G177" s="112">
        <v>1.161</v>
      </c>
      <c r="H177" s="113">
        <v>1.012</v>
      </c>
      <c r="I177" s="113">
        <v>1.0149999999999999</v>
      </c>
      <c r="J177" s="94">
        <v>1.0169999999999999</v>
      </c>
      <c r="K177" s="94">
        <v>1.0149999999999999</v>
      </c>
      <c r="L177" s="94">
        <v>1.016</v>
      </c>
      <c r="M177" s="194">
        <v>1.022</v>
      </c>
      <c r="N177" s="94">
        <v>1.0209999999999999</v>
      </c>
      <c r="O177" s="94">
        <v>1.0189999999999999</v>
      </c>
      <c r="P177" s="94">
        <v>1.026</v>
      </c>
      <c r="Q177" s="94">
        <v>1.0329999999999999</v>
      </c>
      <c r="R177" s="94">
        <v>1.0449999999999999</v>
      </c>
      <c r="S177" s="94">
        <v>1.038</v>
      </c>
      <c r="T177" s="86">
        <v>1.03</v>
      </c>
    </row>
    <row r="178" spans="2:20" x14ac:dyDescent="0.2">
      <c r="B178" s="86" t="s">
        <v>507</v>
      </c>
      <c r="C178" s="86" t="s">
        <v>61</v>
      </c>
      <c r="D178" s="86" t="s">
        <v>385</v>
      </c>
      <c r="E178" s="86" t="s">
        <v>386</v>
      </c>
      <c r="F178" s="112" t="s">
        <v>574</v>
      </c>
      <c r="G178" s="112">
        <v>1.161</v>
      </c>
      <c r="H178" s="113">
        <v>0.97799999999999998</v>
      </c>
      <c r="I178" s="113">
        <v>0.98499999999999999</v>
      </c>
      <c r="J178" s="94">
        <v>0.98799999999999999</v>
      </c>
      <c r="K178" s="94">
        <v>0.98599999999999999</v>
      </c>
      <c r="L178" s="94">
        <v>0.98899999999999999</v>
      </c>
      <c r="M178" s="194">
        <v>0.99099999999999999</v>
      </c>
      <c r="N178" s="94">
        <v>0.98499999999999999</v>
      </c>
      <c r="O178" s="94">
        <v>0.98499999999999999</v>
      </c>
      <c r="P178" s="94">
        <v>0.98899999999999999</v>
      </c>
      <c r="Q178" s="94">
        <v>0.98699999999999999</v>
      </c>
      <c r="R178" s="94">
        <v>0.995</v>
      </c>
      <c r="S178" s="94">
        <v>0.98799999999999999</v>
      </c>
      <c r="T178" s="86">
        <v>0.97499999999999998</v>
      </c>
    </row>
    <row r="179" spans="2:20" x14ac:dyDescent="0.2">
      <c r="B179" s="86" t="s">
        <v>502</v>
      </c>
      <c r="C179" s="86" t="s">
        <v>36</v>
      </c>
      <c r="D179" s="86" t="s">
        <v>387</v>
      </c>
      <c r="E179" s="86" t="s">
        <v>388</v>
      </c>
      <c r="F179" s="112">
        <v>1.214</v>
      </c>
      <c r="G179" s="112">
        <v>1.214</v>
      </c>
      <c r="H179" s="113">
        <v>1.048</v>
      </c>
      <c r="I179" s="113">
        <v>1.046</v>
      </c>
      <c r="J179" s="94">
        <v>1.0449999999999999</v>
      </c>
      <c r="K179" s="94">
        <v>1.0429999999999999</v>
      </c>
      <c r="L179" s="94">
        <v>1.044</v>
      </c>
      <c r="M179" s="194">
        <v>1.0489999999999999</v>
      </c>
      <c r="N179" s="94">
        <v>1.0449999999999999</v>
      </c>
      <c r="O179" s="94">
        <v>1.044</v>
      </c>
      <c r="P179" s="94">
        <v>1.0509999999999999</v>
      </c>
      <c r="Q179" s="94">
        <v>1.0640000000000001</v>
      </c>
      <c r="R179" s="94">
        <v>1.08</v>
      </c>
      <c r="S179" s="94">
        <v>1.073</v>
      </c>
      <c r="T179" s="86">
        <v>1.0660000000000001</v>
      </c>
    </row>
    <row r="180" spans="2:20" x14ac:dyDescent="0.2">
      <c r="B180" s="86" t="s">
        <v>495</v>
      </c>
      <c r="C180" s="86" t="s">
        <v>11</v>
      </c>
      <c r="D180" s="86" t="s">
        <v>389</v>
      </c>
      <c r="E180" s="86" t="s">
        <v>390</v>
      </c>
      <c r="F180" s="112">
        <v>1.2330000000000001</v>
      </c>
      <c r="G180" s="112">
        <v>1.2330000000000001</v>
      </c>
      <c r="H180" s="113">
        <v>1.1919999999999999</v>
      </c>
      <c r="I180" s="113">
        <v>1.1950000000000001</v>
      </c>
      <c r="J180" s="94">
        <v>1.196</v>
      </c>
      <c r="K180" s="94">
        <v>1.1879999999999999</v>
      </c>
      <c r="L180" s="94">
        <v>1.1890000000000001</v>
      </c>
      <c r="M180" s="194">
        <v>1.196</v>
      </c>
      <c r="N180" s="94">
        <v>1.1919999999999999</v>
      </c>
      <c r="O180" s="94">
        <v>1.1970000000000001</v>
      </c>
      <c r="P180" s="94">
        <v>1.2090000000000001</v>
      </c>
      <c r="Q180" s="94">
        <v>1.22</v>
      </c>
      <c r="R180" s="94">
        <v>1.2370000000000001</v>
      </c>
      <c r="S180" s="94">
        <v>1.228</v>
      </c>
      <c r="T180" s="86">
        <v>1.226</v>
      </c>
    </row>
    <row r="181" spans="2:20" x14ac:dyDescent="0.2">
      <c r="B181" s="86" t="s">
        <v>500</v>
      </c>
      <c r="C181" s="86" t="s">
        <v>30</v>
      </c>
      <c r="D181" s="86" t="s">
        <v>391</v>
      </c>
      <c r="E181" s="86" t="s">
        <v>392</v>
      </c>
      <c r="F181" s="112" t="s">
        <v>574</v>
      </c>
      <c r="G181" s="112">
        <v>1.161</v>
      </c>
      <c r="H181" s="113">
        <v>1.036</v>
      </c>
      <c r="I181" s="113">
        <v>1.038</v>
      </c>
      <c r="J181" s="94">
        <v>1.0389999999999999</v>
      </c>
      <c r="K181" s="94">
        <v>1.0389999999999999</v>
      </c>
      <c r="L181" s="94">
        <v>1.038</v>
      </c>
      <c r="M181" s="194">
        <v>1.044</v>
      </c>
      <c r="N181" s="94">
        <v>1.0509999999999999</v>
      </c>
      <c r="O181" s="94">
        <v>1.0469999999999999</v>
      </c>
      <c r="P181" s="94">
        <v>1.054</v>
      </c>
      <c r="Q181" s="94">
        <v>1.0429999999999999</v>
      </c>
      <c r="R181" s="94">
        <v>1.048</v>
      </c>
      <c r="S181" s="94">
        <v>1.042</v>
      </c>
      <c r="T181" s="86">
        <v>1.0369999999999999</v>
      </c>
    </row>
    <row r="182" spans="2:20" x14ac:dyDescent="0.2">
      <c r="B182" s="86" t="s">
        <v>505</v>
      </c>
      <c r="C182" s="86" t="s">
        <v>49</v>
      </c>
      <c r="D182" s="86" t="s">
        <v>393</v>
      </c>
      <c r="E182" s="86" t="s">
        <v>394</v>
      </c>
      <c r="F182" s="112" t="s">
        <v>574</v>
      </c>
      <c r="G182" s="112">
        <v>1.161</v>
      </c>
      <c r="H182" s="113">
        <v>1.1020000000000001</v>
      </c>
      <c r="I182" s="113">
        <v>1.097</v>
      </c>
      <c r="J182" s="94">
        <v>1.101</v>
      </c>
      <c r="K182" s="94">
        <v>1.099</v>
      </c>
      <c r="L182" s="94">
        <v>1.105</v>
      </c>
      <c r="M182" s="194">
        <v>1.1120000000000001</v>
      </c>
      <c r="N182" s="94">
        <v>1.1080000000000001</v>
      </c>
      <c r="O182" s="94">
        <v>1.107</v>
      </c>
      <c r="P182" s="94">
        <v>1.1160000000000001</v>
      </c>
      <c r="Q182" s="94">
        <v>1.119</v>
      </c>
      <c r="R182" s="94">
        <v>1.125</v>
      </c>
      <c r="S182" s="94">
        <v>1.1180000000000001</v>
      </c>
      <c r="T182" s="86">
        <v>1.109</v>
      </c>
    </row>
    <row r="183" spans="2:20" x14ac:dyDescent="0.2">
      <c r="B183" s="86" t="s">
        <v>510</v>
      </c>
      <c r="C183" s="86" t="s">
        <v>78</v>
      </c>
      <c r="D183" s="86" t="s">
        <v>395</v>
      </c>
      <c r="E183" s="86" t="s">
        <v>396</v>
      </c>
      <c r="F183" s="112" t="s">
        <v>574</v>
      </c>
      <c r="G183" s="112">
        <v>1.161</v>
      </c>
      <c r="H183" s="113">
        <v>1.073</v>
      </c>
      <c r="I183" s="113">
        <v>1.069</v>
      </c>
      <c r="J183" s="94">
        <v>1.0649999999999999</v>
      </c>
      <c r="K183" s="94">
        <v>1.06</v>
      </c>
      <c r="L183" s="94">
        <v>1.06</v>
      </c>
      <c r="M183" s="194">
        <v>1.0660000000000001</v>
      </c>
      <c r="N183" s="94">
        <v>1.06</v>
      </c>
      <c r="O183" s="94">
        <v>1.0569999999999999</v>
      </c>
      <c r="P183" s="94">
        <v>1.0620000000000001</v>
      </c>
      <c r="Q183" s="94">
        <v>1.054</v>
      </c>
      <c r="R183" s="94">
        <v>1.056</v>
      </c>
      <c r="S183" s="94">
        <v>1.042</v>
      </c>
      <c r="T183" s="86">
        <v>1.026</v>
      </c>
    </row>
    <row r="184" spans="2:20" x14ac:dyDescent="0.2">
      <c r="B184" s="86" t="s">
        <v>495</v>
      </c>
      <c r="C184" s="86" t="s">
        <v>11</v>
      </c>
      <c r="D184" s="86" t="s">
        <v>397</v>
      </c>
      <c r="E184" s="86" t="s">
        <v>398</v>
      </c>
      <c r="F184" s="112" t="s">
        <v>574</v>
      </c>
      <c r="G184" s="112">
        <v>1.161</v>
      </c>
      <c r="H184" s="113">
        <v>1.145</v>
      </c>
      <c r="I184" s="113">
        <v>1.145</v>
      </c>
      <c r="J184" s="94">
        <v>1.1459999999999999</v>
      </c>
      <c r="K184" s="94">
        <v>1.141</v>
      </c>
      <c r="L184" s="94">
        <v>1.133</v>
      </c>
      <c r="M184" s="194">
        <v>1.1359999999999999</v>
      </c>
      <c r="N184" s="94">
        <v>1.127</v>
      </c>
      <c r="O184" s="94">
        <v>1.1200000000000001</v>
      </c>
      <c r="P184" s="94">
        <v>1.125</v>
      </c>
      <c r="Q184" s="94">
        <v>1.1259999999999999</v>
      </c>
      <c r="R184" s="94">
        <v>1.137</v>
      </c>
      <c r="S184" s="94">
        <v>1.127</v>
      </c>
      <c r="T184" s="86">
        <v>1.119</v>
      </c>
    </row>
    <row r="185" spans="2:20" x14ac:dyDescent="0.2">
      <c r="B185" s="86" t="s">
        <v>499</v>
      </c>
      <c r="C185" s="86" t="s">
        <v>25</v>
      </c>
      <c r="D185" s="86" t="s">
        <v>399</v>
      </c>
      <c r="E185" s="86" t="s">
        <v>400</v>
      </c>
      <c r="F185" s="112" t="s">
        <v>574</v>
      </c>
      <c r="G185" s="112">
        <v>1.161</v>
      </c>
      <c r="H185" s="113">
        <v>1.135</v>
      </c>
      <c r="I185" s="113">
        <v>1.1359999999999999</v>
      </c>
      <c r="J185" s="94">
        <v>1.1399999999999999</v>
      </c>
      <c r="K185" s="94">
        <v>1.141</v>
      </c>
      <c r="L185" s="94">
        <v>1.141</v>
      </c>
      <c r="M185" s="194">
        <v>1.1459999999999999</v>
      </c>
      <c r="N185" s="94">
        <v>1.135</v>
      </c>
      <c r="O185" s="94">
        <v>1.1279999999999999</v>
      </c>
      <c r="P185" s="94">
        <v>1.1279999999999999</v>
      </c>
      <c r="Q185" s="94">
        <v>1.1379999999999999</v>
      </c>
      <c r="R185" s="94">
        <v>1.151</v>
      </c>
      <c r="S185" s="94">
        <v>1.1439999999999999</v>
      </c>
      <c r="T185" s="86">
        <v>1.1399999999999999</v>
      </c>
    </row>
    <row r="186" spans="2:20" x14ac:dyDescent="0.2">
      <c r="B186" s="86" t="s">
        <v>497</v>
      </c>
      <c r="C186" s="86" t="s">
        <v>17</v>
      </c>
      <c r="D186" s="86" t="s">
        <v>401</v>
      </c>
      <c r="E186" s="86" t="s">
        <v>402</v>
      </c>
      <c r="F186" s="112" t="s">
        <v>574</v>
      </c>
      <c r="G186" s="112">
        <v>1.161</v>
      </c>
      <c r="H186" s="113">
        <v>0.83299999999999996</v>
      </c>
      <c r="I186" s="113">
        <v>0.83499999999999996</v>
      </c>
      <c r="J186" s="94">
        <v>0.83499999999999996</v>
      </c>
      <c r="K186" s="94">
        <v>0.83</v>
      </c>
      <c r="L186" s="94">
        <v>0.83099999999999996</v>
      </c>
      <c r="M186" s="194">
        <v>0.83699999999999997</v>
      </c>
      <c r="N186" s="94">
        <v>0.83899999999999997</v>
      </c>
      <c r="O186" s="94">
        <v>0.84399999999999997</v>
      </c>
      <c r="P186" s="94">
        <v>0.85099999999999998</v>
      </c>
      <c r="Q186" s="94">
        <v>0.85</v>
      </c>
      <c r="R186" s="94">
        <v>0.85899999999999999</v>
      </c>
      <c r="S186" s="94">
        <v>0.85499999999999998</v>
      </c>
      <c r="T186" s="86">
        <v>0.84399999999999997</v>
      </c>
    </row>
    <row r="187" spans="2:20" x14ac:dyDescent="0.2">
      <c r="B187" s="86" t="s">
        <v>505</v>
      </c>
      <c r="C187" s="86" t="s">
        <v>49</v>
      </c>
      <c r="D187" s="86" t="s">
        <v>403</v>
      </c>
      <c r="E187" s="86" t="s">
        <v>404</v>
      </c>
      <c r="F187" s="112" t="s">
        <v>574</v>
      </c>
      <c r="G187" s="112">
        <v>1.161</v>
      </c>
      <c r="H187" s="113">
        <v>1.101</v>
      </c>
      <c r="I187" s="113">
        <v>1.099</v>
      </c>
      <c r="J187" s="94">
        <v>1.099</v>
      </c>
      <c r="K187" s="94">
        <v>1.1000000000000001</v>
      </c>
      <c r="L187" s="94">
        <v>1.097</v>
      </c>
      <c r="M187" s="194">
        <v>1.1020000000000001</v>
      </c>
      <c r="N187" s="94">
        <v>1.0940000000000001</v>
      </c>
      <c r="O187" s="94">
        <v>1.095</v>
      </c>
      <c r="P187" s="94">
        <v>1.0940000000000001</v>
      </c>
      <c r="Q187" s="94">
        <v>1.0920000000000001</v>
      </c>
      <c r="R187" s="94">
        <v>1.1020000000000001</v>
      </c>
      <c r="S187" s="94">
        <v>1.097</v>
      </c>
      <c r="T187" s="86">
        <v>1.0920000000000001</v>
      </c>
    </row>
    <row r="188" spans="2:20" x14ac:dyDescent="0.2">
      <c r="B188" s="86" t="s">
        <v>516</v>
      </c>
      <c r="C188" s="86" t="s">
        <v>132</v>
      </c>
      <c r="D188" s="86" t="s">
        <v>405</v>
      </c>
      <c r="E188" s="86" t="s">
        <v>406</v>
      </c>
      <c r="F188" s="112" t="s">
        <v>574</v>
      </c>
      <c r="G188" s="112">
        <v>1.161</v>
      </c>
      <c r="H188" s="113">
        <v>0.94399999999999995</v>
      </c>
      <c r="I188" s="113">
        <v>0.94499999999999995</v>
      </c>
      <c r="J188" s="94">
        <v>0.94599999999999995</v>
      </c>
      <c r="K188" s="94">
        <v>0.94699999999999995</v>
      </c>
      <c r="L188" s="94">
        <v>0.94799999999999995</v>
      </c>
      <c r="M188" s="194">
        <v>0.95399999999999996</v>
      </c>
      <c r="N188" s="94">
        <v>0.95799999999999996</v>
      </c>
      <c r="O188" s="94">
        <v>0.95699999999999996</v>
      </c>
      <c r="P188" s="94">
        <v>0.96</v>
      </c>
      <c r="Q188" s="94">
        <v>0.96399999999999997</v>
      </c>
      <c r="R188" s="94">
        <v>0.97</v>
      </c>
      <c r="S188" s="94">
        <v>0.96199999999999997</v>
      </c>
      <c r="T188" s="86">
        <v>0.95299999999999996</v>
      </c>
    </row>
    <row r="189" spans="2:20" x14ac:dyDescent="0.2">
      <c r="B189" s="86" t="s">
        <v>517</v>
      </c>
      <c r="C189" s="86" t="s">
        <v>141</v>
      </c>
      <c r="D189" s="86" t="s">
        <v>407</v>
      </c>
      <c r="E189" s="86" t="s">
        <v>408</v>
      </c>
      <c r="F189" s="112">
        <v>1.18</v>
      </c>
      <c r="G189" s="112">
        <v>1.18</v>
      </c>
      <c r="H189" s="113">
        <v>1.0960000000000001</v>
      </c>
      <c r="I189" s="113">
        <v>1.0940000000000001</v>
      </c>
      <c r="J189" s="94">
        <v>1.0980000000000001</v>
      </c>
      <c r="K189" s="94">
        <v>1.0920000000000001</v>
      </c>
      <c r="L189" s="94">
        <v>1.0880000000000001</v>
      </c>
      <c r="M189" s="194">
        <v>1.091</v>
      </c>
      <c r="N189" s="94">
        <v>1.085</v>
      </c>
      <c r="O189" s="94">
        <v>1.085</v>
      </c>
      <c r="P189" s="94">
        <v>1.091</v>
      </c>
      <c r="Q189" s="94">
        <v>1.083</v>
      </c>
      <c r="R189" s="94">
        <v>1.089</v>
      </c>
      <c r="S189" s="94">
        <v>1.075</v>
      </c>
      <c r="T189" s="86">
        <v>1.05</v>
      </c>
    </row>
    <row r="190" spans="2:20" x14ac:dyDescent="0.2">
      <c r="B190" s="86" t="s">
        <v>494</v>
      </c>
      <c r="C190" s="86" t="s">
        <v>6</v>
      </c>
      <c r="D190" s="86" t="s">
        <v>409</v>
      </c>
      <c r="E190" s="86" t="s">
        <v>410</v>
      </c>
      <c r="F190" s="112">
        <v>1.2849999999999999</v>
      </c>
      <c r="G190" s="112">
        <v>1.2849999999999999</v>
      </c>
      <c r="H190" s="113">
        <v>1.2110000000000001</v>
      </c>
      <c r="I190" s="113">
        <v>1.206</v>
      </c>
      <c r="J190" s="94">
        <v>1.202</v>
      </c>
      <c r="K190" s="94">
        <v>1.196</v>
      </c>
      <c r="L190" s="94">
        <v>1.1910000000000001</v>
      </c>
      <c r="M190" s="194">
        <v>1.1950000000000001</v>
      </c>
      <c r="N190" s="94">
        <v>1.1870000000000001</v>
      </c>
      <c r="O190" s="94">
        <v>1.1839999999999999</v>
      </c>
      <c r="P190" s="94">
        <v>1.1919999999999999</v>
      </c>
      <c r="Q190" s="94">
        <v>1.194</v>
      </c>
      <c r="R190" s="94">
        <v>1.2010000000000001</v>
      </c>
      <c r="S190" s="94">
        <v>1.1950000000000001</v>
      </c>
      <c r="T190" s="86">
        <v>1.181</v>
      </c>
    </row>
    <row r="191" spans="2:20" x14ac:dyDescent="0.2">
      <c r="B191" s="86" t="s">
        <v>503</v>
      </c>
      <c r="C191" s="86" t="s">
        <v>39</v>
      </c>
      <c r="D191" s="86" t="s">
        <v>411</v>
      </c>
      <c r="E191" s="86" t="s">
        <v>412</v>
      </c>
      <c r="F191" s="112">
        <v>1.212</v>
      </c>
      <c r="G191" s="112">
        <v>1.212</v>
      </c>
      <c r="H191" s="113">
        <v>1.208</v>
      </c>
      <c r="I191" s="113">
        <v>1.2030000000000001</v>
      </c>
      <c r="J191" s="94">
        <v>1.202</v>
      </c>
      <c r="K191" s="94">
        <v>1.196</v>
      </c>
      <c r="L191" s="94">
        <v>1.1930000000000001</v>
      </c>
      <c r="M191" s="194">
        <v>1.2</v>
      </c>
      <c r="N191" s="94">
        <v>1.198</v>
      </c>
      <c r="O191" s="94">
        <v>1.198</v>
      </c>
      <c r="P191" s="94">
        <v>1.21</v>
      </c>
      <c r="Q191" s="94">
        <v>1.216</v>
      </c>
      <c r="R191" s="94">
        <v>1.224</v>
      </c>
      <c r="S191" s="94">
        <v>1.222</v>
      </c>
      <c r="T191" s="86">
        <v>1.2210000000000001</v>
      </c>
    </row>
    <row r="192" spans="2:20" x14ac:dyDescent="0.2">
      <c r="B192" s="86" t="s">
        <v>497</v>
      </c>
      <c r="C192" s="86" t="s">
        <v>17</v>
      </c>
      <c r="D192" s="86" t="s">
        <v>413</v>
      </c>
      <c r="E192" s="86" t="s">
        <v>414</v>
      </c>
      <c r="F192" s="112" t="s">
        <v>574</v>
      </c>
      <c r="G192" s="112">
        <v>1.161</v>
      </c>
      <c r="H192" s="113">
        <v>0.94299999999999995</v>
      </c>
      <c r="I192" s="113">
        <v>0.94299999999999995</v>
      </c>
      <c r="J192" s="94">
        <v>0.94</v>
      </c>
      <c r="K192" s="94">
        <v>0.93400000000000005</v>
      </c>
      <c r="L192" s="94">
        <v>0.93300000000000005</v>
      </c>
      <c r="M192" s="194">
        <v>0.93500000000000005</v>
      </c>
      <c r="N192" s="94">
        <v>0.92700000000000005</v>
      </c>
      <c r="O192" s="94">
        <v>0.92200000000000004</v>
      </c>
      <c r="P192" s="94">
        <v>0.92400000000000004</v>
      </c>
      <c r="Q192" s="94">
        <v>0.92300000000000004</v>
      </c>
      <c r="R192" s="94">
        <v>0.93100000000000005</v>
      </c>
      <c r="S192" s="94">
        <v>0.92200000000000004</v>
      </c>
      <c r="T192" s="86">
        <v>0.91100000000000003</v>
      </c>
    </row>
    <row r="193" spans="2:20" x14ac:dyDescent="0.2">
      <c r="B193" s="86" t="s">
        <v>502</v>
      </c>
      <c r="C193" s="86" t="s">
        <v>36</v>
      </c>
      <c r="D193" s="86" t="s">
        <v>415</v>
      </c>
      <c r="E193" s="86" t="s">
        <v>416</v>
      </c>
      <c r="F193" s="112" t="s">
        <v>574</v>
      </c>
      <c r="G193" s="112">
        <v>1.161</v>
      </c>
      <c r="H193" s="113">
        <v>0.88600000000000001</v>
      </c>
      <c r="I193" s="113">
        <v>0.88600000000000001</v>
      </c>
      <c r="J193" s="94">
        <v>0.88100000000000001</v>
      </c>
      <c r="K193" s="94">
        <v>0.873</v>
      </c>
      <c r="L193" s="94">
        <v>0.871</v>
      </c>
      <c r="M193" s="194">
        <v>0.876</v>
      </c>
      <c r="N193" s="94">
        <v>0.87</v>
      </c>
      <c r="O193" s="94">
        <v>0.86399999999999999</v>
      </c>
      <c r="P193" s="94">
        <v>0.86699999999999999</v>
      </c>
      <c r="Q193" s="94">
        <v>0.872</v>
      </c>
      <c r="R193" s="94">
        <v>0.878</v>
      </c>
      <c r="S193" s="94">
        <v>0.86899999999999999</v>
      </c>
      <c r="T193" s="86">
        <v>0.86099999999999999</v>
      </c>
    </row>
    <row r="194" spans="2:20" x14ac:dyDescent="0.2">
      <c r="B194" s="86" t="s">
        <v>517</v>
      </c>
      <c r="C194" s="86" t="s">
        <v>141</v>
      </c>
      <c r="D194" s="86" t="s">
        <v>417</v>
      </c>
      <c r="E194" s="86" t="s">
        <v>418</v>
      </c>
      <c r="F194" s="112">
        <v>1.1850000000000001</v>
      </c>
      <c r="G194" s="112">
        <v>1.1850000000000001</v>
      </c>
      <c r="H194" s="113">
        <v>1.135</v>
      </c>
      <c r="I194" s="113">
        <v>1.135</v>
      </c>
      <c r="J194" s="94">
        <v>1.1339999999999999</v>
      </c>
      <c r="K194" s="94">
        <v>1.1279999999999999</v>
      </c>
      <c r="L194" s="94">
        <v>1.123</v>
      </c>
      <c r="M194" s="194">
        <v>1.129</v>
      </c>
      <c r="N194" s="94">
        <v>1.1240000000000001</v>
      </c>
      <c r="O194" s="94">
        <v>1.123</v>
      </c>
      <c r="P194" s="94">
        <v>1.135</v>
      </c>
      <c r="Q194" s="94">
        <v>1.129</v>
      </c>
      <c r="R194" s="94">
        <v>1.1319999999999999</v>
      </c>
      <c r="S194" s="94">
        <v>1.121</v>
      </c>
      <c r="T194" s="86">
        <v>1.103</v>
      </c>
    </row>
    <row r="195" spans="2:20" x14ac:dyDescent="0.2">
      <c r="B195" s="86" t="s">
        <v>511</v>
      </c>
      <c r="C195" s="86" t="s">
        <v>99</v>
      </c>
      <c r="D195" s="86" t="s">
        <v>419</v>
      </c>
      <c r="E195" s="86" t="s">
        <v>420</v>
      </c>
      <c r="F195" s="112">
        <v>1.1830000000000001</v>
      </c>
      <c r="G195" s="112">
        <v>1.1830000000000001</v>
      </c>
      <c r="H195" s="113">
        <v>1.153</v>
      </c>
      <c r="I195" s="113">
        <v>1.1539999999999999</v>
      </c>
      <c r="J195" s="94">
        <v>1.1539999999999999</v>
      </c>
      <c r="K195" s="94">
        <v>1.149</v>
      </c>
      <c r="L195" s="94">
        <v>1.1439999999999999</v>
      </c>
      <c r="M195" s="194">
        <v>1.1479999999999999</v>
      </c>
      <c r="N195" s="94">
        <v>1.141</v>
      </c>
      <c r="O195" s="94">
        <v>1.133</v>
      </c>
      <c r="P195" s="94">
        <v>1.139</v>
      </c>
      <c r="Q195" s="94">
        <v>1.1419999999999999</v>
      </c>
      <c r="R195" s="94">
        <v>1.153</v>
      </c>
      <c r="S195" s="94">
        <v>1.143</v>
      </c>
      <c r="T195" s="86">
        <v>1.137</v>
      </c>
    </row>
    <row r="196" spans="2:20" x14ac:dyDescent="0.2">
      <c r="B196" s="86" t="s">
        <v>517</v>
      </c>
      <c r="C196" s="86" t="s">
        <v>141</v>
      </c>
      <c r="D196" s="86" t="s">
        <v>421</v>
      </c>
      <c r="E196" s="86" t="s">
        <v>422</v>
      </c>
      <c r="F196" s="112" t="s">
        <v>574</v>
      </c>
      <c r="G196" s="112">
        <v>1.161</v>
      </c>
      <c r="H196" s="113">
        <v>1.04</v>
      </c>
      <c r="I196" s="113">
        <v>1.038</v>
      </c>
      <c r="J196" s="94">
        <v>1.038</v>
      </c>
      <c r="K196" s="94">
        <v>1.0349999999999999</v>
      </c>
      <c r="L196" s="94">
        <v>1.034</v>
      </c>
      <c r="M196" s="194">
        <v>1.04</v>
      </c>
      <c r="N196" s="94">
        <v>1.04</v>
      </c>
      <c r="O196" s="94">
        <v>1.038</v>
      </c>
      <c r="P196" s="94">
        <v>1.0449999999999999</v>
      </c>
      <c r="Q196" s="94">
        <v>1.0489999999999999</v>
      </c>
      <c r="R196" s="94">
        <v>1.0549999999999999</v>
      </c>
      <c r="S196" s="94">
        <v>1.0469999999999999</v>
      </c>
      <c r="T196" s="86">
        <v>1.0369999999999999</v>
      </c>
    </row>
    <row r="197" spans="2:20" x14ac:dyDescent="0.2">
      <c r="B197" s="86" t="s">
        <v>499</v>
      </c>
      <c r="C197" s="86" t="s">
        <v>25</v>
      </c>
      <c r="D197" s="86" t="s">
        <v>423</v>
      </c>
      <c r="E197" s="86" t="s">
        <v>424</v>
      </c>
      <c r="F197" s="112">
        <v>1.1639999999999999</v>
      </c>
      <c r="G197" s="112">
        <v>1.1639999999999999</v>
      </c>
      <c r="H197" s="113">
        <v>1.161</v>
      </c>
      <c r="I197" s="113">
        <v>1.167</v>
      </c>
      <c r="J197" s="94">
        <v>1.17</v>
      </c>
      <c r="K197" s="94">
        <v>1.1679999999999999</v>
      </c>
      <c r="L197" s="94">
        <v>1.17</v>
      </c>
      <c r="M197" s="194">
        <v>1.1759999999999999</v>
      </c>
      <c r="N197" s="94">
        <v>1.1719999999999999</v>
      </c>
      <c r="O197" s="94">
        <v>1.1719999999999999</v>
      </c>
      <c r="P197" s="94">
        <v>1.1759999999999999</v>
      </c>
      <c r="Q197" s="94">
        <v>1.18</v>
      </c>
      <c r="R197" s="94">
        <v>1.1919999999999999</v>
      </c>
      <c r="S197" s="94">
        <v>1.1819999999999999</v>
      </c>
      <c r="T197" s="86">
        <v>1.17</v>
      </c>
    </row>
    <row r="198" spans="2:20" x14ac:dyDescent="0.2">
      <c r="B198" s="86" t="s">
        <v>514</v>
      </c>
      <c r="C198" s="86" t="s">
        <v>116</v>
      </c>
      <c r="D198" s="86" t="s">
        <v>425</v>
      </c>
      <c r="E198" s="86" t="s">
        <v>426</v>
      </c>
      <c r="F198" s="112" t="s">
        <v>574</v>
      </c>
      <c r="G198" s="112">
        <v>1.161</v>
      </c>
      <c r="H198" s="113">
        <v>0.98</v>
      </c>
      <c r="I198" s="113">
        <v>0.98299999999999998</v>
      </c>
      <c r="J198" s="94">
        <v>0.98199999999999998</v>
      </c>
      <c r="K198" s="94">
        <v>0.97799999999999998</v>
      </c>
      <c r="L198" s="94">
        <v>0.97599999999999998</v>
      </c>
      <c r="M198" s="194">
        <v>0.97699999999999998</v>
      </c>
      <c r="N198" s="94">
        <v>0.97199999999999998</v>
      </c>
      <c r="O198" s="94">
        <v>0.97</v>
      </c>
      <c r="P198" s="94">
        <v>0.97699999999999998</v>
      </c>
      <c r="Q198" s="94">
        <v>0.97399999999999998</v>
      </c>
      <c r="R198" s="94">
        <v>0.98</v>
      </c>
      <c r="S198" s="94">
        <v>0.97299999999999998</v>
      </c>
      <c r="T198" s="86">
        <v>0.96299999999999997</v>
      </c>
    </row>
    <row r="199" spans="2:20" x14ac:dyDescent="0.2">
      <c r="B199" s="86" t="s">
        <v>495</v>
      </c>
      <c r="C199" s="86" t="s">
        <v>11</v>
      </c>
      <c r="D199" s="86" t="s">
        <v>427</v>
      </c>
      <c r="E199" s="86" t="s">
        <v>428</v>
      </c>
      <c r="F199" s="112">
        <v>1.1870000000000001</v>
      </c>
      <c r="G199" s="112">
        <v>1.1870000000000001</v>
      </c>
      <c r="H199" s="113">
        <v>1.121</v>
      </c>
      <c r="I199" s="113">
        <v>1.121</v>
      </c>
      <c r="J199" s="94">
        <v>1.1240000000000001</v>
      </c>
      <c r="K199" s="94">
        <v>1.1200000000000001</v>
      </c>
      <c r="L199" s="94">
        <v>1.1180000000000001</v>
      </c>
      <c r="M199" s="194">
        <v>1.1220000000000001</v>
      </c>
      <c r="N199" s="94">
        <v>1.1180000000000001</v>
      </c>
      <c r="O199" s="94">
        <v>1.113</v>
      </c>
      <c r="P199" s="94">
        <v>1.1160000000000001</v>
      </c>
      <c r="Q199" s="94">
        <v>1.1180000000000001</v>
      </c>
      <c r="R199" s="94">
        <v>1.1259999999999999</v>
      </c>
      <c r="S199" s="94">
        <v>1.117</v>
      </c>
      <c r="T199" s="86">
        <v>1.109</v>
      </c>
    </row>
    <row r="200" spans="2:20" x14ac:dyDescent="0.2">
      <c r="B200" s="86" t="s">
        <v>504</v>
      </c>
      <c r="C200" s="86" t="s">
        <v>44</v>
      </c>
      <c r="D200" s="86" t="s">
        <v>429</v>
      </c>
      <c r="E200" s="86" t="s">
        <v>430</v>
      </c>
      <c r="F200" s="112" t="s">
        <v>574</v>
      </c>
      <c r="G200" s="112">
        <v>1.161</v>
      </c>
      <c r="H200" s="113">
        <v>1.115</v>
      </c>
      <c r="I200" s="113">
        <v>1.113</v>
      </c>
      <c r="J200" s="94">
        <v>1.1100000000000001</v>
      </c>
      <c r="K200" s="94">
        <v>1.1040000000000001</v>
      </c>
      <c r="L200" s="94">
        <v>1.0980000000000001</v>
      </c>
      <c r="M200" s="194">
        <v>1.1020000000000001</v>
      </c>
      <c r="N200" s="94">
        <v>1.0960000000000001</v>
      </c>
      <c r="O200" s="94">
        <v>1.0940000000000001</v>
      </c>
      <c r="P200" s="94">
        <v>1.0920000000000001</v>
      </c>
      <c r="Q200" s="94">
        <v>1.0820000000000001</v>
      </c>
      <c r="R200" s="94">
        <v>1.085</v>
      </c>
      <c r="S200" s="94">
        <v>1.0760000000000001</v>
      </c>
      <c r="T200" s="86">
        <v>1.0660000000000001</v>
      </c>
    </row>
    <row r="201" spans="2:20" x14ac:dyDescent="0.2">
      <c r="B201" s="86" t="s">
        <v>515</v>
      </c>
      <c r="C201" s="86" t="s">
        <v>129</v>
      </c>
      <c r="D201" s="86" t="s">
        <v>431</v>
      </c>
      <c r="E201" s="86" t="s">
        <v>432</v>
      </c>
      <c r="F201" s="112" t="s">
        <v>574</v>
      </c>
      <c r="G201" s="112">
        <v>1.161</v>
      </c>
      <c r="H201" s="113">
        <v>1.028</v>
      </c>
      <c r="I201" s="113">
        <v>1.03</v>
      </c>
      <c r="J201" s="94">
        <v>1.0309999999999999</v>
      </c>
      <c r="K201" s="94">
        <v>1.0269999999999999</v>
      </c>
      <c r="L201" s="94">
        <v>1.028</v>
      </c>
      <c r="M201" s="194">
        <v>1.036</v>
      </c>
      <c r="N201" s="94">
        <v>1.0369999999999999</v>
      </c>
      <c r="O201" s="94">
        <v>1.0349999999999999</v>
      </c>
      <c r="P201" s="94">
        <v>1.0429999999999999</v>
      </c>
      <c r="Q201" s="94">
        <v>1.0389999999999999</v>
      </c>
      <c r="R201" s="94">
        <v>1.0449999999999999</v>
      </c>
      <c r="S201" s="94">
        <v>1.038</v>
      </c>
      <c r="T201" s="86">
        <v>1.032</v>
      </c>
    </row>
    <row r="202" spans="2:20" x14ac:dyDescent="0.2">
      <c r="B202" s="86" t="s">
        <v>506</v>
      </c>
      <c r="C202" s="86" t="s">
        <v>58</v>
      </c>
      <c r="D202" s="86" t="s">
        <v>433</v>
      </c>
      <c r="E202" s="86" t="s">
        <v>434</v>
      </c>
      <c r="F202" s="112" t="s">
        <v>574</v>
      </c>
      <c r="G202" s="112">
        <v>1.161</v>
      </c>
      <c r="H202" s="113">
        <v>0.69399999999999995</v>
      </c>
      <c r="I202" s="113">
        <v>0.69599999999999995</v>
      </c>
      <c r="J202" s="94">
        <v>0.69699999999999995</v>
      </c>
      <c r="K202" s="94">
        <v>0.69899999999999995</v>
      </c>
      <c r="L202" s="94">
        <v>0.7</v>
      </c>
      <c r="M202" s="194">
        <v>0.70299999999999996</v>
      </c>
      <c r="N202" s="94">
        <v>0.70599999999999996</v>
      </c>
      <c r="O202" s="94">
        <v>0.7</v>
      </c>
      <c r="P202" s="94">
        <v>0.70099999999999996</v>
      </c>
      <c r="Q202" s="94">
        <v>0.70699999999999996</v>
      </c>
      <c r="R202" s="94">
        <v>0.71299999999999997</v>
      </c>
      <c r="S202" s="94">
        <v>0.70599999999999996</v>
      </c>
      <c r="T202" s="86">
        <v>0.69299999999999995</v>
      </c>
    </row>
    <row r="203" spans="2:20" x14ac:dyDescent="0.2">
      <c r="B203" s="86" t="s">
        <v>509</v>
      </c>
      <c r="C203" s="86" t="s">
        <v>73</v>
      </c>
      <c r="D203" s="86" t="s">
        <v>435</v>
      </c>
      <c r="E203" s="86" t="s">
        <v>436</v>
      </c>
      <c r="F203" s="112">
        <v>1.1739999999999999</v>
      </c>
      <c r="G203" s="112">
        <v>1.1739999999999999</v>
      </c>
      <c r="H203" s="113">
        <v>1.179</v>
      </c>
      <c r="I203" s="113">
        <v>1.1819999999999999</v>
      </c>
      <c r="J203" s="94">
        <v>1.181</v>
      </c>
      <c r="K203" s="94">
        <v>1.181</v>
      </c>
      <c r="L203" s="94">
        <v>1.181</v>
      </c>
      <c r="M203" s="194">
        <v>1.1859999999999999</v>
      </c>
      <c r="N203" s="94">
        <v>1.1859999999999999</v>
      </c>
      <c r="O203" s="94">
        <v>1.18</v>
      </c>
      <c r="P203" s="94">
        <v>1.1910000000000001</v>
      </c>
      <c r="Q203" s="94">
        <v>1.196</v>
      </c>
      <c r="R203" s="94">
        <v>1.2050000000000001</v>
      </c>
      <c r="S203" s="94">
        <v>1.2030000000000001</v>
      </c>
      <c r="T203" s="86">
        <v>1.194</v>
      </c>
    </row>
    <row r="204" spans="2:20" x14ac:dyDescent="0.2">
      <c r="B204" s="86" t="s">
        <v>509</v>
      </c>
      <c r="C204" s="86" t="s">
        <v>73</v>
      </c>
      <c r="D204" s="86" t="s">
        <v>437</v>
      </c>
      <c r="E204" s="86" t="s">
        <v>438</v>
      </c>
      <c r="F204" s="112">
        <v>1.1830000000000001</v>
      </c>
      <c r="G204" s="112">
        <v>1.1830000000000001</v>
      </c>
      <c r="H204" s="113">
        <v>1.1559999999999999</v>
      </c>
      <c r="I204" s="113">
        <v>1.1579999999999999</v>
      </c>
      <c r="J204" s="94">
        <v>1.1559999999999999</v>
      </c>
      <c r="K204" s="94">
        <v>1.155</v>
      </c>
      <c r="L204" s="94">
        <v>1.153</v>
      </c>
      <c r="M204" s="194">
        <v>1.157</v>
      </c>
      <c r="N204" s="94">
        <v>1.149</v>
      </c>
      <c r="O204" s="94">
        <v>1.1439999999999999</v>
      </c>
      <c r="P204" s="94">
        <v>1.1499999999999999</v>
      </c>
      <c r="Q204" s="94">
        <v>1.1479999999999999</v>
      </c>
      <c r="R204" s="94">
        <v>1.1599999999999999</v>
      </c>
      <c r="S204" s="94">
        <v>1.155</v>
      </c>
      <c r="T204" s="86">
        <v>1.149</v>
      </c>
    </row>
    <row r="205" spans="2:20" x14ac:dyDescent="0.2">
      <c r="B205" s="86" t="s">
        <v>505</v>
      </c>
      <c r="C205" s="86" t="s">
        <v>49</v>
      </c>
      <c r="D205" s="86" t="s">
        <v>439</v>
      </c>
      <c r="E205" s="86" t="s">
        <v>440</v>
      </c>
      <c r="F205" s="112" t="s">
        <v>574</v>
      </c>
      <c r="G205" s="112">
        <v>1.161</v>
      </c>
      <c r="H205" s="113">
        <v>1.1180000000000001</v>
      </c>
      <c r="I205" s="113">
        <v>1.1180000000000001</v>
      </c>
      <c r="J205" s="94">
        <v>1.1160000000000001</v>
      </c>
      <c r="K205" s="94">
        <v>1.113</v>
      </c>
      <c r="L205" s="94">
        <v>1.115</v>
      </c>
      <c r="M205" s="194">
        <v>1.1220000000000001</v>
      </c>
      <c r="N205" s="94">
        <v>1.1240000000000001</v>
      </c>
      <c r="O205" s="94">
        <v>1.127</v>
      </c>
      <c r="P205" s="94">
        <v>1.1359999999999999</v>
      </c>
      <c r="Q205" s="94">
        <v>1.141</v>
      </c>
      <c r="R205" s="94">
        <v>1.149</v>
      </c>
      <c r="S205" s="94">
        <v>1.143</v>
      </c>
      <c r="T205" s="86">
        <v>1.1379999999999999</v>
      </c>
    </row>
    <row r="206" spans="2:20" x14ac:dyDescent="0.2">
      <c r="B206" s="86" t="s">
        <v>500</v>
      </c>
      <c r="C206" s="86" t="s">
        <v>30</v>
      </c>
      <c r="D206" s="86" t="s">
        <v>441</v>
      </c>
      <c r="E206" s="86" t="s">
        <v>442</v>
      </c>
      <c r="F206" s="112" t="s">
        <v>574</v>
      </c>
      <c r="G206" s="112">
        <v>1.161</v>
      </c>
      <c r="H206" s="113">
        <v>1.0589999999999999</v>
      </c>
      <c r="I206" s="113">
        <v>1.0589999999999999</v>
      </c>
      <c r="J206" s="94">
        <v>1.054</v>
      </c>
      <c r="K206" s="94">
        <v>1.0489999999999999</v>
      </c>
      <c r="L206" s="94">
        <v>1.0449999999999999</v>
      </c>
      <c r="M206" s="194">
        <v>1.0449999999999999</v>
      </c>
      <c r="N206" s="94">
        <v>1.0449999999999999</v>
      </c>
      <c r="O206" s="94">
        <v>1.04</v>
      </c>
      <c r="P206" s="94">
        <v>1.046</v>
      </c>
      <c r="Q206" s="94">
        <v>1.044</v>
      </c>
      <c r="R206" s="94">
        <v>1.0509999999999999</v>
      </c>
      <c r="S206" s="94">
        <v>1.0449999999999999</v>
      </c>
      <c r="T206" s="86">
        <v>1.032</v>
      </c>
    </row>
    <row r="207" spans="2:20" x14ac:dyDescent="0.2">
      <c r="B207" s="86" t="s">
        <v>496</v>
      </c>
      <c r="C207" s="86" t="s">
        <v>14</v>
      </c>
      <c r="D207" s="86" t="s">
        <v>443</v>
      </c>
      <c r="E207" s="86" t="s">
        <v>444</v>
      </c>
      <c r="F207" s="112" t="s">
        <v>574</v>
      </c>
      <c r="G207" s="112">
        <v>1.161</v>
      </c>
      <c r="H207" s="113">
        <v>1.0489999999999999</v>
      </c>
      <c r="I207" s="113">
        <v>1.05</v>
      </c>
      <c r="J207" s="94">
        <v>1.05</v>
      </c>
      <c r="K207" s="94">
        <v>1.0449999999999999</v>
      </c>
      <c r="L207" s="94">
        <v>1.0449999999999999</v>
      </c>
      <c r="M207" s="194">
        <v>1.0489999999999999</v>
      </c>
      <c r="N207" s="94">
        <v>1.0469999999999999</v>
      </c>
      <c r="O207" s="94">
        <v>1.0489999999999999</v>
      </c>
      <c r="P207" s="94">
        <v>1.0569999999999999</v>
      </c>
      <c r="Q207" s="94">
        <v>1.0680000000000001</v>
      </c>
      <c r="R207" s="94">
        <v>1.079</v>
      </c>
      <c r="S207" s="94">
        <v>1.0720000000000001</v>
      </c>
      <c r="T207" s="86">
        <v>1.05</v>
      </c>
    </row>
    <row r="208" spans="2:20" x14ac:dyDescent="0.2">
      <c r="B208" s="86" t="s">
        <v>517</v>
      </c>
      <c r="C208" s="86" t="s">
        <v>141</v>
      </c>
      <c r="D208" s="86" t="s">
        <v>445</v>
      </c>
      <c r="E208" s="86" t="s">
        <v>446</v>
      </c>
      <c r="F208" s="112">
        <v>1.179</v>
      </c>
      <c r="G208" s="112">
        <v>1.179</v>
      </c>
      <c r="H208" s="113">
        <v>1.1870000000000001</v>
      </c>
      <c r="I208" s="113">
        <v>1.1879999999999999</v>
      </c>
      <c r="J208" s="94">
        <v>1.1870000000000001</v>
      </c>
      <c r="K208" s="94">
        <v>1.1850000000000001</v>
      </c>
      <c r="L208" s="94">
        <v>1.18</v>
      </c>
      <c r="M208" s="194">
        <v>1.1850000000000001</v>
      </c>
      <c r="N208" s="94">
        <v>1.18</v>
      </c>
      <c r="O208" s="94">
        <v>1.177</v>
      </c>
      <c r="P208" s="94">
        <v>1.1850000000000001</v>
      </c>
      <c r="Q208" s="94">
        <v>1.1850000000000001</v>
      </c>
      <c r="R208" s="94">
        <v>1.1859999999999999</v>
      </c>
      <c r="S208" s="94">
        <v>1.175</v>
      </c>
      <c r="T208" s="86">
        <v>1.1759999999999999</v>
      </c>
    </row>
    <row r="209" spans="2:20" x14ac:dyDescent="0.2">
      <c r="B209" s="86" t="s">
        <v>496</v>
      </c>
      <c r="C209" s="86" t="s">
        <v>14</v>
      </c>
      <c r="D209" s="86" t="s">
        <v>447</v>
      </c>
      <c r="E209" s="86" t="s">
        <v>448</v>
      </c>
      <c r="F209" s="112">
        <v>1.169</v>
      </c>
      <c r="G209" s="112">
        <v>1.169</v>
      </c>
      <c r="H209" s="113">
        <v>1.1080000000000001</v>
      </c>
      <c r="I209" s="113">
        <v>1.111</v>
      </c>
      <c r="J209" s="94">
        <v>1.109</v>
      </c>
      <c r="K209" s="94">
        <v>1.1020000000000001</v>
      </c>
      <c r="L209" s="94">
        <v>1.101</v>
      </c>
      <c r="M209" s="194">
        <v>1.0920000000000001</v>
      </c>
      <c r="N209" s="94">
        <v>1.0760000000000001</v>
      </c>
      <c r="O209" s="94">
        <v>1.0589999999999999</v>
      </c>
      <c r="P209" s="94">
        <v>1.05</v>
      </c>
      <c r="Q209" s="94">
        <v>1.036</v>
      </c>
      <c r="R209" s="94">
        <v>1.0209999999999999</v>
      </c>
      <c r="S209" s="94">
        <v>1</v>
      </c>
      <c r="T209" s="86">
        <v>0.97099999999999997</v>
      </c>
    </row>
    <row r="210" spans="2:20" x14ac:dyDescent="0.2">
      <c r="B210" s="86" t="s">
        <v>503</v>
      </c>
      <c r="C210" s="86" t="s">
        <v>39</v>
      </c>
      <c r="D210" s="86" t="s">
        <v>449</v>
      </c>
      <c r="E210" s="86" t="s">
        <v>450</v>
      </c>
      <c r="F210" s="112" t="s">
        <v>574</v>
      </c>
      <c r="G210" s="112">
        <v>1.161</v>
      </c>
      <c r="H210" s="113">
        <v>1.1120000000000001</v>
      </c>
      <c r="I210" s="113">
        <v>1.105</v>
      </c>
      <c r="J210" s="94">
        <v>1.0980000000000001</v>
      </c>
      <c r="K210" s="94">
        <v>1.091</v>
      </c>
      <c r="L210" s="94">
        <v>1.083</v>
      </c>
      <c r="M210" s="194">
        <v>1.081</v>
      </c>
      <c r="N210" s="94">
        <v>1.0680000000000001</v>
      </c>
      <c r="O210" s="94">
        <v>1.0580000000000001</v>
      </c>
      <c r="P210" s="94">
        <v>1.0589999999999999</v>
      </c>
      <c r="Q210" s="94">
        <v>1.0529999999999999</v>
      </c>
      <c r="R210" s="94">
        <v>1.052</v>
      </c>
      <c r="S210" s="94">
        <v>1.038</v>
      </c>
      <c r="T210" s="86">
        <v>1.0249999999999999</v>
      </c>
    </row>
    <row r="211" spans="2:20" x14ac:dyDescent="0.2">
      <c r="B211" s="86" t="s">
        <v>511</v>
      </c>
      <c r="C211" s="86" t="s">
        <v>99</v>
      </c>
      <c r="D211" s="86" t="s">
        <v>451</v>
      </c>
      <c r="E211" s="86" t="s">
        <v>452</v>
      </c>
      <c r="F211" s="112" t="s">
        <v>574</v>
      </c>
      <c r="G211" s="112">
        <v>1.161</v>
      </c>
      <c r="H211" s="113">
        <v>1.0760000000000001</v>
      </c>
      <c r="I211" s="113">
        <v>1.0780000000000001</v>
      </c>
      <c r="J211" s="94">
        <v>1.083</v>
      </c>
      <c r="K211" s="94">
        <v>1.083</v>
      </c>
      <c r="L211" s="94">
        <v>1.0860000000000001</v>
      </c>
      <c r="M211" s="194">
        <v>1.0940000000000001</v>
      </c>
      <c r="N211" s="94">
        <v>1.0900000000000001</v>
      </c>
      <c r="O211" s="94">
        <v>1.0840000000000001</v>
      </c>
      <c r="P211" s="94">
        <v>1.0960000000000001</v>
      </c>
      <c r="Q211" s="94">
        <v>1.0980000000000001</v>
      </c>
      <c r="R211" s="94">
        <v>1.103</v>
      </c>
      <c r="S211" s="94">
        <v>1.099</v>
      </c>
      <c r="T211" s="86">
        <v>1.097</v>
      </c>
    </row>
    <row r="212" spans="2:20" x14ac:dyDescent="0.2">
      <c r="B212" s="92"/>
      <c r="C212" s="92"/>
      <c r="D212" s="92"/>
      <c r="E212" s="92"/>
      <c r="F212" s="93"/>
      <c r="G212" s="93"/>
      <c r="H212" s="94"/>
    </row>
    <row r="213" spans="2:20" x14ac:dyDescent="0.2">
      <c r="B213" s="92"/>
      <c r="C213" s="92"/>
      <c r="D213" s="92" t="s">
        <v>524</v>
      </c>
      <c r="E213" s="92"/>
      <c r="F213" s="93"/>
      <c r="G213" s="93"/>
      <c r="H213" s="94">
        <f t="shared" ref="H213:T213" si="0">MEDIAN(H3:H211)</f>
        <v>1.087</v>
      </c>
      <c r="I213" s="94">
        <f t="shared" si="0"/>
        <v>1.0940000000000001</v>
      </c>
      <c r="J213" s="94">
        <f t="shared" si="0"/>
        <v>1.0940000000000001</v>
      </c>
      <c r="K213" s="94">
        <f t="shared" si="0"/>
        <v>1.0860000000000001</v>
      </c>
      <c r="L213" s="94">
        <f t="shared" si="0"/>
        <v>1.087</v>
      </c>
      <c r="M213" s="94">
        <f t="shared" si="0"/>
        <v>1.091</v>
      </c>
      <c r="N213" s="94">
        <f t="shared" si="0"/>
        <v>1.0880000000000001</v>
      </c>
      <c r="O213" s="94">
        <f t="shared" si="0"/>
        <v>1.085</v>
      </c>
      <c r="P213" s="94">
        <f t="shared" si="0"/>
        <v>1.0920000000000001</v>
      </c>
      <c r="Q213" s="94">
        <f t="shared" si="0"/>
        <v>1.0920000000000001</v>
      </c>
      <c r="R213" s="94">
        <f t="shared" si="0"/>
        <v>1.103</v>
      </c>
      <c r="S213" s="94">
        <f t="shared" si="0"/>
        <v>1.0960000000000001</v>
      </c>
      <c r="T213" s="94">
        <f t="shared" si="0"/>
        <v>1.0860000000000001</v>
      </c>
    </row>
    <row r="214" spans="2:20" x14ac:dyDescent="0.2">
      <c r="B214" s="92"/>
      <c r="C214" s="92"/>
      <c r="D214" s="92"/>
      <c r="E214" s="92"/>
      <c r="F214" s="93"/>
      <c r="G214" s="93"/>
      <c r="H214" s="94"/>
    </row>
    <row r="215" spans="2:20" x14ac:dyDescent="0.2">
      <c r="B215" s="95"/>
      <c r="C215" s="95"/>
      <c r="D215" s="95"/>
      <c r="E215" s="95"/>
      <c r="F215" s="96"/>
      <c r="G215" s="96"/>
      <c r="H215" s="97"/>
    </row>
    <row r="216" spans="2:20" x14ac:dyDescent="0.2">
      <c r="B216" s="98"/>
      <c r="C216" s="98"/>
      <c r="D216" s="95"/>
      <c r="E216" s="95"/>
      <c r="F216" s="96"/>
      <c r="G216" s="96"/>
      <c r="H216" s="97"/>
    </row>
    <row r="218" spans="2:20" x14ac:dyDescent="0.2">
      <c r="B218" s="99" t="s">
        <v>527</v>
      </c>
      <c r="C218" s="99"/>
      <c r="D218" s="99" t="s">
        <v>528</v>
      </c>
      <c r="E218" s="99"/>
      <c r="F218" s="100"/>
      <c r="G218" s="100"/>
      <c r="H218" s="101" t="str">
        <f t="shared" ref="H218:T218" si="1">$F$1</f>
        <v>2016-2017</v>
      </c>
      <c r="I218" s="101" t="str">
        <f t="shared" si="1"/>
        <v>2016-2017</v>
      </c>
      <c r="J218" s="101" t="str">
        <f t="shared" si="1"/>
        <v>2016-2017</v>
      </c>
      <c r="K218" s="101" t="str">
        <f t="shared" si="1"/>
        <v>2016-2017</v>
      </c>
      <c r="L218" s="101" t="str">
        <f t="shared" si="1"/>
        <v>2016-2017</v>
      </c>
      <c r="M218" s="101" t="str">
        <f t="shared" si="1"/>
        <v>2016-2017</v>
      </c>
      <c r="N218" s="101" t="str">
        <f t="shared" si="1"/>
        <v>2016-2017</v>
      </c>
      <c r="O218" s="101" t="str">
        <f t="shared" si="1"/>
        <v>2016-2017</v>
      </c>
      <c r="P218" s="101" t="str">
        <f t="shared" si="1"/>
        <v>2016-2017</v>
      </c>
      <c r="Q218" s="101" t="str">
        <f t="shared" si="1"/>
        <v>2016-2017</v>
      </c>
      <c r="R218" s="101" t="str">
        <f t="shared" si="1"/>
        <v>2016-2017</v>
      </c>
      <c r="S218" s="101" t="str">
        <f t="shared" si="1"/>
        <v>2016-2017</v>
      </c>
      <c r="T218" s="101" t="str">
        <f t="shared" si="1"/>
        <v>2016-2017</v>
      </c>
    </row>
    <row r="219" spans="2:20" x14ac:dyDescent="0.2">
      <c r="B219" s="86" t="s">
        <v>529</v>
      </c>
      <c r="C219" s="92"/>
      <c r="D219" s="102" t="str">
        <f>'CCG chart Data-antibstarpu'!B1</f>
        <v>(All)</v>
      </c>
      <c r="E219" s="102"/>
      <c r="F219" s="103"/>
      <c r="G219" s="103"/>
      <c r="H219" s="104" t="e">
        <f>VLOOKUP('CCG Data-antibstarpu'!$D$219,$D$3:$G$211,4,FALSE)</f>
        <v>#N/A</v>
      </c>
      <c r="I219" s="104" t="e">
        <f>VLOOKUP('CCG Data-antibstarpu'!$D$219,$D$3:$G$211,4,FALSE)</f>
        <v>#N/A</v>
      </c>
      <c r="J219" s="104" t="e">
        <f>VLOOKUP('CCG Data-antibstarpu'!$D$219,$D$3:$G$211,4,FALSE)</f>
        <v>#N/A</v>
      </c>
      <c r="K219" s="104" t="e">
        <f>VLOOKUP('CCG Data-antibstarpu'!$D$219,$D$3:$G$211,4,FALSE)</f>
        <v>#N/A</v>
      </c>
      <c r="L219" s="104" t="e">
        <f>VLOOKUP('CCG Data-antibstarpu'!$D$219,$D$3:$G$211,4,FALSE)</f>
        <v>#N/A</v>
      </c>
      <c r="M219" s="104" t="e">
        <f>VLOOKUP('CCG Data-antibstarpu'!$D$219,$D$3:$G$211,4,FALSE)</f>
        <v>#N/A</v>
      </c>
      <c r="N219" s="104" t="e">
        <f>VLOOKUP('CCG Data-antibstarpu'!$D$219,$D$3:$G$211,4,FALSE)</f>
        <v>#N/A</v>
      </c>
      <c r="O219" s="104" t="e">
        <f>VLOOKUP('CCG Data-antibstarpu'!$D$219,$D$3:$G$211,4,FALSE)</f>
        <v>#N/A</v>
      </c>
      <c r="P219" s="104" t="e">
        <f>VLOOKUP('CCG Data-antibstarpu'!$D$219,$D$3:$G$211,4,FALSE)</f>
        <v>#N/A</v>
      </c>
      <c r="Q219" s="104" t="e">
        <f>VLOOKUP('CCG Data-antibstarpu'!$D$219,$D$3:$G$211,4,FALSE)</f>
        <v>#N/A</v>
      </c>
      <c r="R219" s="104" t="e">
        <f>VLOOKUP('CCG Data-antibstarpu'!$D$219,$D$3:$G$211,4,FALSE)</f>
        <v>#N/A</v>
      </c>
      <c r="S219" s="104" t="e">
        <f>VLOOKUP('CCG Data-antibstarpu'!$D$219,$D$3:$G$211,4,FALSE)</f>
        <v>#N/A</v>
      </c>
      <c r="T219" s="104" t="e">
        <f>VLOOKUP('CCG Data-antibstarpu'!$D$219,$D$3:$G$211,4,FALSE)</f>
        <v>#N/A</v>
      </c>
    </row>
    <row r="220" spans="2:20" x14ac:dyDescent="0.2">
      <c r="C220" s="99"/>
      <c r="D220" s="102"/>
      <c r="E220" s="102"/>
      <c r="F220" s="103"/>
      <c r="G220" s="103"/>
      <c r="H220" s="104"/>
    </row>
    <row r="221" spans="2:20" x14ac:dyDescent="0.2">
      <c r="C221" s="99"/>
      <c r="D221" s="102"/>
      <c r="E221" s="102"/>
      <c r="F221" s="103"/>
      <c r="G221" s="103"/>
      <c r="H221" s="104"/>
    </row>
    <row r="222" spans="2:20" x14ac:dyDescent="0.2">
      <c r="C222" s="99"/>
      <c r="D222" s="102"/>
      <c r="E222" s="102"/>
      <c r="F222" s="103"/>
      <c r="G222" s="103"/>
      <c r="H222" s="104"/>
    </row>
    <row r="223" spans="2:20" x14ac:dyDescent="0.2">
      <c r="C223" s="99"/>
      <c r="D223" s="102"/>
      <c r="E223" s="102"/>
      <c r="F223" s="103"/>
      <c r="G223" s="103"/>
      <c r="H223" s="104"/>
    </row>
    <row r="224" spans="2:20" x14ac:dyDescent="0.2">
      <c r="C224" s="99"/>
      <c r="D224" s="102"/>
      <c r="E224" s="102"/>
      <c r="F224" s="103"/>
      <c r="G224" s="103"/>
      <c r="H224" s="104"/>
    </row>
    <row r="225" spans="3:8" x14ac:dyDescent="0.2">
      <c r="C225" s="99"/>
      <c r="D225" s="102"/>
      <c r="E225" s="102"/>
      <c r="F225" s="103"/>
      <c r="G225" s="103"/>
      <c r="H225" s="104"/>
    </row>
    <row r="226" spans="3:8" x14ac:dyDescent="0.2">
      <c r="C226" s="99"/>
      <c r="D226" s="102"/>
      <c r="E226" s="102"/>
      <c r="F226" s="103"/>
      <c r="G226" s="103"/>
      <c r="H226" s="104"/>
    </row>
    <row r="227" spans="3:8" x14ac:dyDescent="0.2">
      <c r="C227" s="99"/>
      <c r="D227" s="102"/>
      <c r="E227" s="102"/>
      <c r="F227" s="103"/>
      <c r="G227" s="103"/>
      <c r="H227" s="104"/>
    </row>
    <row r="228" spans="3:8" x14ac:dyDescent="0.2">
      <c r="C228" s="99"/>
      <c r="D228" s="102"/>
      <c r="E228" s="102"/>
      <c r="F228" s="103"/>
      <c r="G228" s="103"/>
      <c r="H228" s="104"/>
    </row>
    <row r="229" spans="3:8" x14ac:dyDescent="0.2">
      <c r="D229" s="102"/>
      <c r="H229" s="104"/>
    </row>
    <row r="230" spans="3:8" x14ac:dyDescent="0.2">
      <c r="D230" s="102"/>
      <c r="H230" s="104"/>
    </row>
    <row r="231" spans="3:8" x14ac:dyDescent="0.2">
      <c r="D231" s="102"/>
      <c r="H231" s="104"/>
    </row>
    <row r="232" spans="3:8" x14ac:dyDescent="0.2">
      <c r="D232" s="102"/>
      <c r="H232" s="104"/>
    </row>
    <row r="233" spans="3:8" x14ac:dyDescent="0.2">
      <c r="D233" s="102"/>
      <c r="H233" s="104"/>
    </row>
    <row r="234" spans="3:8" x14ac:dyDescent="0.2">
      <c r="D234" s="102"/>
      <c r="H234" s="104"/>
    </row>
    <row r="235" spans="3:8" x14ac:dyDescent="0.2">
      <c r="D235" s="102"/>
      <c r="H235" s="104"/>
    </row>
    <row r="236" spans="3:8" x14ac:dyDescent="0.2">
      <c r="D236" s="102"/>
      <c r="H236" s="104"/>
    </row>
    <row r="237" spans="3:8" x14ac:dyDescent="0.2">
      <c r="D237" s="102"/>
      <c r="H237" s="104"/>
    </row>
    <row r="238" spans="3:8" x14ac:dyDescent="0.2">
      <c r="D238" s="102"/>
      <c r="H238" s="104"/>
    </row>
    <row r="239" spans="3:8" x14ac:dyDescent="0.2">
      <c r="D239" s="102"/>
      <c r="H239" s="104"/>
    </row>
    <row r="240" spans="3:8" x14ac:dyDescent="0.2">
      <c r="D240" s="102"/>
      <c r="H240" s="104"/>
    </row>
    <row r="241" spans="4:8" x14ac:dyDescent="0.2">
      <c r="D241" s="102"/>
      <c r="H241" s="104"/>
    </row>
    <row r="242" spans="4:8" x14ac:dyDescent="0.2">
      <c r="D242" s="102"/>
      <c r="H242" s="104"/>
    </row>
    <row r="243" spans="4:8" x14ac:dyDescent="0.2">
      <c r="D243" s="102"/>
      <c r="H243" s="104"/>
    </row>
    <row r="244" spans="4:8" x14ac:dyDescent="0.2">
      <c r="D244" s="102"/>
      <c r="H244" s="104"/>
    </row>
    <row r="245" spans="4:8" x14ac:dyDescent="0.2">
      <c r="D245" s="102"/>
      <c r="H245" s="104"/>
    </row>
  </sheetData>
  <autoFilter ref="B2:K211"/>
  <customSheetViews>
    <customSheetView guid="{0B466410-FB7E-451A-AFD3-95886095C000}" showAutoFilter="1" hiddenColumns="1">
      <pane xSplit="2" ySplit="2" topLeftCell="C3" activePane="bottomRight" state="frozen"/>
      <selection pane="bottomRight" activeCell="B2" sqref="B2"/>
      <pageMargins left="0.75" right="0.75" top="1" bottom="1" header="0.5" footer="0.5"/>
      <pageSetup paperSize="9" orientation="portrait" r:id="rId1"/>
      <headerFooter alignWithMargins="0"/>
      <autoFilter ref="B2:IX211"/>
    </customSheetView>
  </customSheetViews>
  <conditionalFormatting sqref="M3:M211">
    <cfRule type="expression" dxfId="7" priority="1">
      <formula>$T3="yes"</formula>
    </cfRule>
    <cfRule type="expression" dxfId="6" priority="2">
      <formula>AND($T3="no",$U3="up")</formula>
    </cfRule>
  </conditionalFormatting>
  <dataValidations count="1">
    <dataValidation type="list" allowBlank="1" showInputMessage="1" showErrorMessage="1" sqref="D1:G1">
      <formula1>Quarters</formula1>
    </dataValidation>
  </dataValidations>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22"/>
  <sheetViews>
    <sheetView showGridLines="0" showRowColHeaders="0" workbookViewId="0"/>
  </sheetViews>
  <sheetFormatPr defaultRowHeight="11.25" x14ac:dyDescent="0.2"/>
  <cols>
    <col min="2" max="2" width="154.83203125" customWidth="1"/>
  </cols>
  <sheetData>
    <row r="1" spans="2:2" ht="36.75" customHeight="1" x14ac:dyDescent="0.2"/>
    <row r="3" spans="2:2" ht="20.25" x14ac:dyDescent="0.2">
      <c r="B3" s="145" t="s">
        <v>554</v>
      </c>
    </row>
    <row r="4" spans="2:2" ht="15" x14ac:dyDescent="0.2">
      <c r="B4" s="146" t="s">
        <v>558</v>
      </c>
    </row>
    <row r="5" spans="2:2" x14ac:dyDescent="0.2">
      <c r="B5" s="147" t="s">
        <v>552</v>
      </c>
    </row>
    <row r="7" spans="2:2" ht="30" x14ac:dyDescent="0.2">
      <c r="B7" s="148" t="s">
        <v>553</v>
      </c>
    </row>
    <row r="8" spans="2:2" ht="15" x14ac:dyDescent="0.2">
      <c r="B8" s="148"/>
    </row>
    <row r="9" spans="2:2" ht="30" x14ac:dyDescent="0.2">
      <c r="B9" s="188" t="s">
        <v>587</v>
      </c>
    </row>
    <row r="10" spans="2:2" ht="15" x14ac:dyDescent="0.2">
      <c r="B10" s="148"/>
    </row>
    <row r="11" spans="2:2" ht="20.25" x14ac:dyDescent="0.2">
      <c r="B11" s="145" t="s">
        <v>555</v>
      </c>
    </row>
    <row r="12" spans="2:2" ht="36" customHeight="1" x14ac:dyDescent="0.2">
      <c r="B12" s="148" t="s">
        <v>567</v>
      </c>
    </row>
    <row r="13" spans="2:2" ht="9.75" customHeight="1" x14ac:dyDescent="0.2">
      <c r="B13" s="148"/>
    </row>
    <row r="14" spans="2:2" ht="30" x14ac:dyDescent="0.2">
      <c r="B14" s="148" t="s">
        <v>586</v>
      </c>
    </row>
    <row r="16" spans="2:2" ht="45" x14ac:dyDescent="0.2">
      <c r="B16" s="148" t="s">
        <v>568</v>
      </c>
    </row>
    <row r="17" spans="2:2" ht="132.75" customHeight="1" x14ac:dyDescent="0.2">
      <c r="B17" s="188" t="s">
        <v>588</v>
      </c>
    </row>
    <row r="18" spans="2:2" ht="15" x14ac:dyDescent="0.2">
      <c r="B18" s="148" t="s">
        <v>556</v>
      </c>
    </row>
    <row r="19" spans="2:2" ht="15" x14ac:dyDescent="0.2">
      <c r="B19" s="148"/>
    </row>
    <row r="20" spans="2:2" ht="15" x14ac:dyDescent="0.2">
      <c r="B20" s="155" t="s">
        <v>560</v>
      </c>
    </row>
    <row r="21" spans="2:2" ht="15" x14ac:dyDescent="0.2">
      <c r="B21" s="156" t="s">
        <v>559</v>
      </c>
    </row>
    <row r="22" spans="2:2" ht="15.75" x14ac:dyDescent="0.2">
      <c r="B22" s="154"/>
    </row>
  </sheetData>
  <customSheetViews>
    <customSheetView guid="{0B466410-FB7E-451A-AFD3-95886095C000}" showGridLines="0" showRowCol="0">
      <selection activeCell="E12" sqref="E12"/>
      <pageMargins left="0.7" right="0.7" top="0.75" bottom="0.75" header="0.3" footer="0.3"/>
      <pageSetup paperSize="9" orientation="portrait" r:id="rId1"/>
    </customSheetView>
  </customSheetViews>
  <hyperlinks>
    <hyperlink ref="B5" r:id="rId2"/>
    <hyperlink ref="B21" r:id="rId3" display="mailto:england.qualitypremium@nhs.net"/>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C58"/>
  <sheetViews>
    <sheetView zoomScale="70" zoomScaleNormal="70" workbookViewId="0"/>
  </sheetViews>
  <sheetFormatPr defaultColWidth="0" defaultRowHeight="12.75" customHeight="1" zeroHeight="1" x14ac:dyDescent="0.2"/>
  <cols>
    <col min="1" max="1" width="1.6640625" style="75" customWidth="1"/>
    <col min="2" max="6" width="10.83203125" style="75" customWidth="1"/>
    <col min="7" max="7" width="23.6640625" style="75" customWidth="1"/>
    <col min="8" max="12" width="10.83203125" style="75" customWidth="1"/>
    <col min="13" max="21" width="12.5" style="75" customWidth="1"/>
    <col min="22" max="22" width="9.33203125" style="75" customWidth="1"/>
    <col min="23" max="23" width="4.33203125" style="75" customWidth="1"/>
    <col min="24" max="24" width="8.1640625" style="75" customWidth="1"/>
    <col min="25" max="25" width="5" style="75" customWidth="1"/>
    <col min="26" max="26" width="6" style="75" customWidth="1"/>
    <col min="27" max="27" width="6.6640625" style="75" customWidth="1"/>
    <col min="28" max="28" width="10.83203125" style="75" customWidth="1"/>
    <col min="29" max="29" width="1.6640625" style="75" customWidth="1"/>
    <col min="30" max="16384" width="10.6640625" style="75" hidden="1"/>
  </cols>
  <sheetData>
    <row r="1" spans="1:29" ht="9.9499999999999993" customHeight="1" x14ac:dyDescent="0.2">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row>
    <row r="2" spans="1:29" ht="207" customHeight="1" x14ac:dyDescent="0.2">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row>
    <row r="3" spans="1:29" ht="15" customHeight="1" x14ac:dyDescent="0.2">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row>
    <row r="4" spans="1:29" ht="15" customHeight="1" x14ac:dyDescent="0.2">
      <c r="A4" s="74"/>
      <c r="B4" s="211" t="s">
        <v>521</v>
      </c>
      <c r="C4" s="211"/>
      <c r="D4" s="211"/>
      <c r="E4" s="211"/>
      <c r="F4" s="211"/>
      <c r="G4" s="74"/>
      <c r="H4" s="74"/>
      <c r="I4" s="74"/>
      <c r="J4" s="74"/>
      <c r="K4" s="74"/>
      <c r="L4" s="74"/>
      <c r="M4" s="74"/>
      <c r="N4" s="74"/>
      <c r="O4" s="74"/>
      <c r="P4" s="74"/>
      <c r="Q4" s="74"/>
      <c r="R4" s="74"/>
      <c r="S4" s="74"/>
      <c r="T4" s="74"/>
      <c r="U4" s="74"/>
      <c r="V4" s="74"/>
      <c r="W4" s="74"/>
      <c r="X4" s="74"/>
      <c r="Y4" s="74"/>
      <c r="Z4" s="74"/>
      <c r="AA4" s="74"/>
      <c r="AB4" s="74"/>
      <c r="AC4" s="74"/>
    </row>
    <row r="5" spans="1:29" ht="15" customHeight="1" x14ac:dyDescent="0.2">
      <c r="A5" s="74"/>
      <c r="B5" s="211"/>
      <c r="C5" s="211"/>
      <c r="D5" s="211"/>
      <c r="E5" s="211"/>
      <c r="F5" s="211"/>
      <c r="G5" s="74"/>
      <c r="H5" s="74"/>
      <c r="I5" s="74"/>
      <c r="J5" s="74"/>
      <c r="K5" s="74"/>
      <c r="L5" s="74"/>
      <c r="M5" s="74"/>
      <c r="N5" s="74"/>
      <c r="O5" s="74"/>
      <c r="P5" s="74"/>
      <c r="Q5" s="74"/>
      <c r="R5" s="74"/>
      <c r="S5" s="74"/>
      <c r="T5" s="74"/>
      <c r="U5" s="74"/>
      <c r="V5" s="74"/>
      <c r="W5" s="74"/>
      <c r="X5" s="74"/>
      <c r="Y5" s="74"/>
      <c r="Z5" s="74"/>
      <c r="AA5" s="74"/>
      <c r="AB5" s="74"/>
      <c r="AC5" s="74"/>
    </row>
    <row r="6" spans="1:29" ht="15" customHeight="1" x14ac:dyDescent="0.2">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row>
    <row r="7" spans="1:29" ht="15" customHeight="1" x14ac:dyDescent="0.2">
      <c r="A7" s="74"/>
      <c r="B7" s="74"/>
      <c r="C7" s="74"/>
      <c r="D7" s="74"/>
      <c r="E7" s="74"/>
      <c r="F7" s="74"/>
      <c r="G7" s="74"/>
      <c r="H7" s="74"/>
      <c r="I7" s="74"/>
      <c r="J7" s="74"/>
      <c r="K7" s="74"/>
      <c r="L7" s="74"/>
      <c r="M7" s="74"/>
      <c r="N7" s="74"/>
      <c r="O7" s="74"/>
      <c r="P7" s="74"/>
      <c r="Q7" s="74"/>
      <c r="R7" s="74"/>
      <c r="S7" s="74"/>
      <c r="T7" s="74"/>
      <c r="U7" s="74"/>
      <c r="V7" s="76"/>
      <c r="W7" s="74"/>
      <c r="X7" s="74"/>
      <c r="Y7" s="74"/>
      <c r="Z7" s="74"/>
      <c r="AA7" s="74"/>
      <c r="AB7" s="74"/>
      <c r="AC7" s="74"/>
    </row>
    <row r="8" spans="1:29" ht="15" customHeight="1" x14ac:dyDescent="0.2">
      <c r="A8" s="74"/>
      <c r="B8" s="74"/>
      <c r="C8" s="74"/>
      <c r="D8" s="74"/>
      <c r="E8" s="74"/>
      <c r="F8" s="74"/>
      <c r="G8" s="74"/>
      <c r="H8" s="74"/>
      <c r="I8" s="74"/>
      <c r="J8" s="74"/>
      <c r="K8" s="74"/>
      <c r="L8" s="74"/>
      <c r="M8" s="74"/>
      <c r="N8" s="74"/>
      <c r="O8" s="74"/>
      <c r="P8" s="74"/>
      <c r="Q8" s="74"/>
      <c r="R8" s="74"/>
      <c r="S8" s="74"/>
      <c r="T8" s="74"/>
      <c r="U8" s="74"/>
      <c r="W8" s="74"/>
      <c r="X8" s="74"/>
      <c r="Y8" s="74"/>
      <c r="Z8" s="74"/>
      <c r="AA8" s="74"/>
      <c r="AB8" s="74"/>
      <c r="AC8" s="74"/>
    </row>
    <row r="9" spans="1:29" ht="15" customHeight="1" x14ac:dyDescent="0.2">
      <c r="A9" s="74"/>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row>
    <row r="10" spans="1:29" ht="15" customHeight="1" x14ac:dyDescent="0.2">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row>
    <row r="11" spans="1:29" ht="15" customHeight="1" x14ac:dyDescent="0.2">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row>
    <row r="12" spans="1:29" ht="15" customHeight="1" x14ac:dyDescent="0.2">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row>
    <row r="13" spans="1:29" ht="15" customHeight="1" x14ac:dyDescent="0.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row>
    <row r="14" spans="1:29" ht="15" customHeight="1" x14ac:dyDescent="0.2">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row>
    <row r="15" spans="1:29" ht="15" customHeight="1" x14ac:dyDescent="0.2">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29" ht="15"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row>
    <row r="17" spans="1:29" ht="15"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row>
    <row r="18" spans="1:29" ht="15" customHeight="1" x14ac:dyDescent="0.2">
      <c r="A18" s="74"/>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row>
    <row r="19" spans="1:29" ht="15" customHeight="1" x14ac:dyDescent="0.2">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row>
    <row r="20" spans="1:29" ht="15" customHeight="1" x14ac:dyDescent="0.2">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row>
    <row r="21" spans="1:29" ht="15" customHeight="1" x14ac:dyDescent="0.2">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row>
    <row r="22" spans="1:29" ht="15" customHeight="1" x14ac:dyDescent="0.2">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row>
    <row r="23" spans="1:29" ht="15" customHeight="1" x14ac:dyDescent="0.2">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row>
    <row r="24" spans="1:29" ht="15" customHeight="1" x14ac:dyDescent="0.2">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row>
    <row r="25" spans="1:29" ht="15" customHeight="1" x14ac:dyDescent="0.2">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row>
    <row r="26" spans="1:29" ht="15" customHeight="1" x14ac:dyDescent="0.2">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row>
    <row r="27" spans="1:29" ht="15" customHeight="1" x14ac:dyDescent="0.2">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row>
    <row r="28" spans="1:29" ht="15" customHeight="1" x14ac:dyDescent="0.2">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row>
    <row r="29" spans="1:29" ht="15" customHeight="1" x14ac:dyDescent="0.2">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row>
    <row r="30" spans="1:29" ht="15" customHeight="1" x14ac:dyDescent="0.2">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row>
    <row r="31" spans="1:29" ht="15" customHeight="1" x14ac:dyDescent="0.2">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row>
    <row r="32" spans="1:29" ht="15" customHeight="1" x14ac:dyDescent="0.2">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row>
    <row r="33" spans="1:29" ht="15" customHeight="1" x14ac:dyDescent="0.2">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6"/>
    </row>
    <row r="34" spans="1:29" ht="15" customHeight="1" x14ac:dyDescent="0.2">
      <c r="A34" s="74"/>
      <c r="B34" s="74"/>
      <c r="C34" s="74"/>
      <c r="D34" s="74"/>
      <c r="E34" s="74"/>
      <c r="F34" s="74"/>
      <c r="G34" s="227" t="s">
        <v>522</v>
      </c>
      <c r="H34" s="212" t="str">
        <f>'CCGChart Data (Co-amoxiclavetc)'!B1</f>
        <v>(All)</v>
      </c>
      <c r="I34" s="229"/>
      <c r="J34" s="229"/>
      <c r="K34" s="230"/>
      <c r="L34" s="74"/>
      <c r="M34" s="221" t="s">
        <v>585</v>
      </c>
      <c r="N34" s="239"/>
      <c r="O34" s="241" t="e">
        <f>VLOOKUP('CCGChart Data (Co-amoxiclavetc)'!$B$1,'CCG Data - Co-amoxiclav etc'!$D$3:$F$211,3,FALSE)</f>
        <v>#N/A</v>
      </c>
      <c r="P34" s="242"/>
      <c r="Q34" s="74"/>
      <c r="R34" s="74"/>
      <c r="S34" s="74"/>
      <c r="T34" s="74"/>
      <c r="U34" s="74"/>
      <c r="V34" s="74"/>
      <c r="W34" s="74"/>
      <c r="X34" s="74"/>
      <c r="Y34" s="74"/>
      <c r="Z34" s="74"/>
      <c r="AA34" s="74"/>
      <c r="AB34" s="74"/>
      <c r="AC34" s="74"/>
    </row>
    <row r="35" spans="1:29" ht="15" customHeight="1" x14ac:dyDescent="0.2">
      <c r="A35" s="74"/>
      <c r="B35" s="74"/>
      <c r="C35" s="74"/>
      <c r="D35" s="74"/>
      <c r="E35" s="74"/>
      <c r="F35" s="74"/>
      <c r="G35" s="228"/>
      <c r="H35" s="231"/>
      <c r="I35" s="232"/>
      <c r="J35" s="232"/>
      <c r="K35" s="233"/>
      <c r="L35" s="74"/>
      <c r="M35" s="240"/>
      <c r="N35" s="239"/>
      <c r="O35" s="243"/>
      <c r="P35" s="244"/>
      <c r="Q35" s="74"/>
      <c r="R35" s="74"/>
      <c r="S35" s="74"/>
      <c r="T35" s="74"/>
      <c r="U35" s="74"/>
      <c r="V35" s="74"/>
      <c r="W35" s="74"/>
      <c r="X35" s="74"/>
      <c r="Y35" s="74"/>
      <c r="Z35" s="74"/>
      <c r="AA35" s="74"/>
      <c r="AB35" s="74"/>
      <c r="AC35" s="74"/>
    </row>
    <row r="36" spans="1:29" ht="15" customHeight="1" x14ac:dyDescent="0.2">
      <c r="A36" s="74"/>
      <c r="B36" s="74"/>
      <c r="C36" s="74"/>
      <c r="D36" s="74"/>
      <c r="E36" s="74"/>
      <c r="F36" s="74"/>
      <c r="G36" s="74"/>
      <c r="H36" s="74"/>
      <c r="I36" s="74"/>
      <c r="J36" s="74"/>
      <c r="K36" s="74"/>
      <c r="L36" s="74"/>
      <c r="M36" s="74"/>
      <c r="N36" s="74"/>
      <c r="O36" s="74"/>
      <c r="P36" s="78"/>
      <c r="Q36" s="74"/>
      <c r="R36" s="74"/>
      <c r="S36" s="74"/>
      <c r="T36" s="74"/>
      <c r="U36" s="74"/>
      <c r="V36" s="74"/>
      <c r="W36" s="74"/>
      <c r="X36" s="74"/>
      <c r="Y36" s="74"/>
      <c r="Z36" s="74"/>
      <c r="AA36" s="74"/>
      <c r="AB36" s="74"/>
      <c r="AC36" s="74"/>
    </row>
    <row r="37" spans="1:29" ht="15" customHeight="1" x14ac:dyDescent="0.2">
      <c r="A37" s="74"/>
      <c r="B37" s="74"/>
      <c r="C37" s="74"/>
      <c r="D37" s="74"/>
      <c r="E37" s="74"/>
      <c r="F37" s="74"/>
      <c r="G37" s="74"/>
      <c r="H37" s="79">
        <f>'CCG Data - Co-amoxiclav etc'!H2</f>
        <v>42430</v>
      </c>
      <c r="I37" s="79">
        <f>'CCG Data - Co-amoxiclav etc'!I2</f>
        <v>42461</v>
      </c>
      <c r="J37" s="79">
        <f>'CCG Data - Co-amoxiclav etc'!J2</f>
        <v>42491</v>
      </c>
      <c r="K37" s="79">
        <f>'CCG Data - Co-amoxiclav etc'!K2</f>
        <v>42522</v>
      </c>
      <c r="L37" s="79">
        <f>'CCG Data - Co-amoxiclav etc'!L2</f>
        <v>42552</v>
      </c>
      <c r="M37" s="79">
        <f>'CCG Data - Co-amoxiclav etc'!M2</f>
        <v>42583</v>
      </c>
      <c r="N37" s="79">
        <f>'CCG Data - Co-amoxiclav etc'!N2</f>
        <v>42614</v>
      </c>
      <c r="O37" s="79">
        <f>'CCG Data - Co-amoxiclav etc'!O2</f>
        <v>42644</v>
      </c>
      <c r="P37" s="79">
        <f>'CCG Data - Co-amoxiclav etc'!P2</f>
        <v>42675</v>
      </c>
      <c r="Q37" s="79">
        <f>'CCG Data - Co-amoxiclav etc'!Q2</f>
        <v>42705</v>
      </c>
      <c r="R37" s="79">
        <f>'CCG Data - Co-amoxiclav etc'!R2</f>
        <v>42736</v>
      </c>
      <c r="S37" s="79">
        <f>'CCG Data - Co-amoxiclav etc'!S2</f>
        <v>42767</v>
      </c>
      <c r="T37" s="79">
        <f>'CCG Data - Co-amoxiclav etc'!T2</f>
        <v>42795</v>
      </c>
      <c r="U37" s="74"/>
      <c r="V37" s="74"/>
      <c r="W37" s="74"/>
      <c r="X37" s="74"/>
      <c r="Y37" s="74"/>
      <c r="Z37" s="74"/>
      <c r="AA37" s="74"/>
      <c r="AB37" s="74"/>
      <c r="AC37" s="74"/>
    </row>
    <row r="38" spans="1:29" ht="15" customHeight="1" x14ac:dyDescent="0.2">
      <c r="A38" s="74"/>
      <c r="B38" s="74"/>
      <c r="C38" s="74"/>
      <c r="D38" s="74"/>
      <c r="E38" s="74"/>
      <c r="F38" s="74"/>
      <c r="G38" s="218" t="s">
        <v>523</v>
      </c>
      <c r="H38" s="234" t="e">
        <f>'CCGChart Data (Co-amoxiclavetc)'!A8</f>
        <v>#N/A</v>
      </c>
      <c r="I38" s="234" t="e">
        <f>'CCGChart Data (Co-amoxiclavetc)'!B8</f>
        <v>#N/A</v>
      </c>
      <c r="J38" s="234" t="e">
        <f>'CCGChart Data (Co-amoxiclavetc)'!C8</f>
        <v>#N/A</v>
      </c>
      <c r="K38" s="234" t="e">
        <f>'CCGChart Data (Co-amoxiclavetc)'!D8</f>
        <v>#N/A</v>
      </c>
      <c r="L38" s="234" t="e">
        <f>'CCGChart Data (Co-amoxiclavetc)'!E8</f>
        <v>#N/A</v>
      </c>
      <c r="M38" s="234" t="e">
        <f>'CCGChart Data (Co-amoxiclavetc)'!F8</f>
        <v>#N/A</v>
      </c>
      <c r="N38" s="234" t="e">
        <f>'CCGChart Data (Co-amoxiclavetc)'!G8</f>
        <v>#N/A</v>
      </c>
      <c r="O38" s="234" t="e">
        <f>'CCGChart Data (Co-amoxiclavetc)'!H8</f>
        <v>#N/A</v>
      </c>
      <c r="P38" s="234" t="e">
        <f>'CCGChart Data (Co-amoxiclavetc)'!I8</f>
        <v>#N/A</v>
      </c>
      <c r="Q38" s="234" t="e">
        <f>'CCGChart Data (Co-amoxiclavetc)'!J8</f>
        <v>#N/A</v>
      </c>
      <c r="R38" s="234" t="e">
        <f>'CCGChart Data (Co-amoxiclavetc)'!K8</f>
        <v>#N/A</v>
      </c>
      <c r="S38" s="234" t="e">
        <f>'CCGChart Data (Co-amoxiclavetc)'!L8</f>
        <v>#N/A</v>
      </c>
      <c r="T38" s="234" t="e">
        <f>'CCGChart Data (Co-amoxiclavetc)'!M8</f>
        <v>#N/A</v>
      </c>
      <c r="U38" s="74"/>
      <c r="V38" s="74"/>
      <c r="W38" s="74"/>
      <c r="X38" s="74"/>
      <c r="Y38" s="74"/>
      <c r="Z38" s="74"/>
      <c r="AA38" s="74"/>
      <c r="AB38" s="74"/>
      <c r="AC38" s="74"/>
    </row>
    <row r="39" spans="1:29" ht="15" customHeight="1" x14ac:dyDescent="0.2">
      <c r="A39" s="74"/>
      <c r="B39" s="74"/>
      <c r="C39" s="74"/>
      <c r="D39" s="74"/>
      <c r="E39" s="74"/>
      <c r="F39" s="74"/>
      <c r="G39" s="238"/>
      <c r="H39" s="235"/>
      <c r="I39" s="235"/>
      <c r="J39" s="235"/>
      <c r="K39" s="235"/>
      <c r="L39" s="235"/>
      <c r="M39" s="235"/>
      <c r="N39" s="235"/>
      <c r="O39" s="235"/>
      <c r="P39" s="235"/>
      <c r="Q39" s="235"/>
      <c r="R39" s="235"/>
      <c r="S39" s="235"/>
      <c r="T39" s="235"/>
      <c r="U39" s="74"/>
      <c r="V39" s="74"/>
      <c r="W39" s="74"/>
      <c r="X39" s="74"/>
      <c r="Y39" s="74"/>
      <c r="Z39" s="74"/>
      <c r="AA39" s="74"/>
      <c r="AB39" s="74"/>
      <c r="AC39" s="74"/>
    </row>
    <row r="40" spans="1:29" ht="15" customHeight="1" x14ac:dyDescent="0.2">
      <c r="A40" s="74"/>
      <c r="B40" s="74"/>
      <c r="C40" s="74"/>
      <c r="D40" s="74"/>
      <c r="E40" s="74"/>
      <c r="F40" s="74"/>
      <c r="G40" s="74"/>
      <c r="H40" s="78"/>
      <c r="I40" s="78"/>
      <c r="J40" s="78"/>
      <c r="K40" s="78"/>
      <c r="L40" s="78"/>
      <c r="M40" s="78"/>
      <c r="N40" s="78"/>
      <c r="O40" s="78"/>
      <c r="P40" s="78"/>
      <c r="Q40" s="74"/>
      <c r="R40" s="74"/>
      <c r="S40" s="74"/>
      <c r="T40" s="74"/>
      <c r="U40" s="74"/>
      <c r="V40" s="74"/>
      <c r="W40" s="74"/>
      <c r="X40" s="74"/>
      <c r="Y40" s="74"/>
      <c r="Z40" s="74"/>
      <c r="AA40" s="74"/>
      <c r="AB40" s="74"/>
      <c r="AC40" s="74"/>
    </row>
    <row r="41" spans="1:29" ht="15" customHeight="1" x14ac:dyDescent="0.2">
      <c r="A41" s="74"/>
      <c r="B41" s="74"/>
      <c r="C41" s="74"/>
      <c r="D41" s="74"/>
      <c r="E41" s="74"/>
      <c r="F41" s="74"/>
      <c r="G41" s="227" t="s">
        <v>524</v>
      </c>
      <c r="H41" s="236">
        <f>'CCG Data - Co-amoxiclav etc'!H213</f>
        <v>9.8000000000000007</v>
      </c>
      <c r="I41" s="236">
        <f>'CCG Data - Co-amoxiclav etc'!I213</f>
        <v>9.6999999999999993</v>
      </c>
      <c r="J41" s="236">
        <f>'CCG Data - Co-amoxiclav etc'!J213</f>
        <v>9.5</v>
      </c>
      <c r="K41" s="236">
        <f>'CCG Data - Co-amoxiclav etc'!K213</f>
        <v>9.4</v>
      </c>
      <c r="L41" s="236">
        <f>'CCG Data - Co-amoxiclav etc'!L213</f>
        <v>9.3000000000000007</v>
      </c>
      <c r="M41" s="236">
        <f>'CCG Data - Co-amoxiclav etc'!M213</f>
        <v>9.1999999999999993</v>
      </c>
      <c r="N41" s="236">
        <f>'CCG Data - Co-amoxiclav etc'!N213</f>
        <v>9.1</v>
      </c>
      <c r="O41" s="236">
        <f>'CCG Data - Co-amoxiclav etc'!O213</f>
        <v>9.1</v>
      </c>
      <c r="P41" s="236">
        <f>'CCG Data - Co-amoxiclav etc'!P213</f>
        <v>9</v>
      </c>
      <c r="Q41" s="236">
        <f>'CCG Data - Co-amoxiclav etc'!Q213</f>
        <v>8.9</v>
      </c>
      <c r="R41" s="236">
        <f>'CCG Data - Co-amoxiclav etc'!R213</f>
        <v>8.8000000000000007</v>
      </c>
      <c r="S41" s="236">
        <f>'CCG Data - Co-amoxiclav etc'!S213</f>
        <v>8.8000000000000007</v>
      </c>
      <c r="T41" s="236">
        <f>'CCG Data - Co-amoxiclav etc'!T213</f>
        <v>8.8000000000000007</v>
      </c>
      <c r="U41" s="74"/>
      <c r="V41" s="74"/>
      <c r="W41" s="74"/>
      <c r="X41" s="74"/>
      <c r="Y41" s="74"/>
      <c r="Z41" s="74"/>
      <c r="AA41" s="74"/>
      <c r="AB41" s="74"/>
      <c r="AC41" s="74"/>
    </row>
    <row r="42" spans="1:29" ht="15" customHeight="1" x14ac:dyDescent="0.2">
      <c r="A42" s="74"/>
      <c r="B42" s="74"/>
      <c r="C42" s="74"/>
      <c r="D42" s="74"/>
      <c r="E42" s="74"/>
      <c r="F42" s="74"/>
      <c r="G42" s="228"/>
      <c r="H42" s="237"/>
      <c r="I42" s="237"/>
      <c r="J42" s="237"/>
      <c r="K42" s="237"/>
      <c r="L42" s="237"/>
      <c r="M42" s="237"/>
      <c r="N42" s="237"/>
      <c r="O42" s="237"/>
      <c r="P42" s="237"/>
      <c r="Q42" s="237"/>
      <c r="R42" s="237"/>
      <c r="S42" s="237"/>
      <c r="T42" s="237"/>
      <c r="U42" s="74"/>
      <c r="V42" s="74"/>
      <c r="W42" s="74"/>
      <c r="X42" s="74"/>
      <c r="Y42" s="74"/>
      <c r="Z42" s="74"/>
      <c r="AA42" s="74"/>
      <c r="AB42" s="74"/>
      <c r="AC42" s="74"/>
    </row>
    <row r="43" spans="1:29" ht="15" customHeight="1" x14ac:dyDescent="0.2">
      <c r="A43" s="74"/>
      <c r="B43" s="74"/>
      <c r="C43" s="74"/>
      <c r="D43" s="74"/>
      <c r="E43" s="74"/>
      <c r="F43" s="74"/>
      <c r="G43" s="78"/>
      <c r="H43" s="78"/>
      <c r="I43" s="78"/>
      <c r="J43" s="78"/>
      <c r="K43" s="78"/>
      <c r="L43" s="78"/>
      <c r="M43" s="78"/>
      <c r="N43" s="78"/>
      <c r="O43" s="78"/>
      <c r="P43" s="78"/>
      <c r="Q43" s="74"/>
      <c r="R43" s="74"/>
      <c r="S43" s="74"/>
      <c r="T43" s="74"/>
      <c r="U43" s="74"/>
      <c r="V43" s="74"/>
      <c r="W43" s="74"/>
      <c r="X43" s="74"/>
      <c r="Y43" s="74"/>
      <c r="Z43" s="74"/>
      <c r="AA43" s="74"/>
      <c r="AB43" s="74"/>
      <c r="AC43" s="74"/>
    </row>
    <row r="44" spans="1:29" ht="15" customHeight="1" x14ac:dyDescent="0.2">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row>
    <row r="45" spans="1:29" ht="15" customHeight="1" x14ac:dyDescent="0.2">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row>
    <row r="46" spans="1:29" ht="15" customHeight="1" x14ac:dyDescent="0.2">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row>
    <row r="47" spans="1:29" ht="15" customHeight="1" x14ac:dyDescent="0.2">
      <c r="A47" s="74"/>
      <c r="B47" s="78"/>
      <c r="C47" s="78"/>
      <c r="D47" s="78"/>
      <c r="E47" s="78"/>
      <c r="F47" s="74"/>
      <c r="G47" s="74"/>
      <c r="H47" s="74"/>
      <c r="I47" s="74"/>
      <c r="J47" s="74"/>
      <c r="K47" s="74"/>
      <c r="L47" s="74"/>
      <c r="M47" s="74"/>
      <c r="N47" s="74"/>
      <c r="O47" s="74"/>
      <c r="P47" s="74"/>
      <c r="Q47" s="74"/>
      <c r="R47" s="74"/>
      <c r="S47" s="78"/>
      <c r="T47" s="78"/>
      <c r="U47" s="78"/>
      <c r="V47" s="78"/>
      <c r="W47" s="78"/>
      <c r="X47" s="78"/>
      <c r="Y47" s="78"/>
      <c r="Z47" s="78"/>
      <c r="AA47" s="78"/>
      <c r="AB47" s="78"/>
      <c r="AC47" s="74"/>
    </row>
    <row r="48" spans="1:29" ht="15" customHeight="1" x14ac:dyDescent="0.2">
      <c r="A48" s="74"/>
      <c r="B48" s="78"/>
      <c r="C48" s="78"/>
      <c r="D48" s="78"/>
      <c r="E48" s="78"/>
      <c r="F48" s="74"/>
      <c r="G48" s="74"/>
      <c r="H48" s="74"/>
      <c r="I48" s="74"/>
      <c r="J48" s="74"/>
      <c r="K48" s="74"/>
      <c r="L48" s="74"/>
      <c r="M48" s="74"/>
      <c r="N48" s="74"/>
      <c r="O48" s="74"/>
      <c r="P48" s="74"/>
      <c r="Q48" s="74"/>
      <c r="R48" s="74"/>
      <c r="S48" s="78"/>
      <c r="T48" s="78"/>
      <c r="U48" s="78"/>
      <c r="V48" s="78"/>
      <c r="W48" s="78"/>
      <c r="X48" s="78"/>
      <c r="Y48" s="78"/>
      <c r="Z48" s="78"/>
      <c r="AA48" s="78"/>
      <c r="AB48" s="78"/>
    </row>
    <row r="49" spans="1:28" ht="15" customHeight="1" x14ac:dyDescent="0.2">
      <c r="A49" s="74"/>
      <c r="B49" s="78"/>
      <c r="C49" s="78"/>
      <c r="D49" s="78"/>
      <c r="E49" s="78"/>
      <c r="F49" s="74"/>
      <c r="G49" s="74"/>
      <c r="H49" s="74"/>
      <c r="I49" s="74"/>
      <c r="J49" s="74"/>
      <c r="K49" s="74"/>
      <c r="L49" s="74"/>
      <c r="M49" s="74"/>
      <c r="N49" s="74"/>
      <c r="O49" s="74"/>
      <c r="P49" s="74"/>
      <c r="Q49" s="74"/>
      <c r="R49" s="74"/>
      <c r="S49" s="80"/>
      <c r="T49" s="80"/>
      <c r="U49" s="80"/>
      <c r="V49" s="80"/>
      <c r="W49" s="80"/>
      <c r="X49" s="80"/>
      <c r="Y49" s="80"/>
      <c r="Z49" s="80"/>
      <c r="AA49" s="78"/>
      <c r="AB49" s="78"/>
    </row>
    <row r="50" spans="1:28" ht="15" customHeight="1" x14ac:dyDescent="0.2">
      <c r="A50" s="74"/>
      <c r="B50" s="78"/>
      <c r="C50" s="78"/>
      <c r="D50" s="78"/>
      <c r="E50" s="78"/>
      <c r="F50" s="74"/>
      <c r="G50" s="74"/>
      <c r="H50" s="74"/>
      <c r="I50" s="74"/>
      <c r="J50" s="74"/>
      <c r="K50" s="74"/>
      <c r="L50" s="74"/>
      <c r="M50" s="74"/>
      <c r="N50" s="74"/>
      <c r="O50" s="74"/>
      <c r="P50" s="74"/>
      <c r="Q50" s="74"/>
      <c r="R50" s="74"/>
      <c r="S50" s="80"/>
      <c r="T50" s="80"/>
      <c r="U50" s="80"/>
      <c r="V50" s="80"/>
      <c r="W50" s="80"/>
      <c r="X50" s="80"/>
      <c r="Y50" s="80"/>
      <c r="Z50" s="80"/>
      <c r="AA50" s="78"/>
      <c r="AB50" s="78"/>
    </row>
    <row r="51" spans="1:28" ht="15" customHeight="1" x14ac:dyDescent="0.2">
      <c r="A51" s="74"/>
      <c r="B51" s="78"/>
      <c r="C51" s="78"/>
      <c r="D51" s="78"/>
      <c r="E51" s="78"/>
      <c r="F51" s="74"/>
      <c r="G51" s="74"/>
      <c r="H51" s="74"/>
      <c r="I51" s="74"/>
      <c r="J51" s="74"/>
      <c r="K51" s="74"/>
      <c r="L51" s="74"/>
      <c r="M51" s="74"/>
      <c r="N51" s="74"/>
      <c r="O51" s="74"/>
      <c r="P51" s="74"/>
      <c r="Q51" s="74"/>
      <c r="R51" s="74"/>
      <c r="S51" s="78"/>
      <c r="T51" s="78"/>
      <c r="U51" s="78"/>
      <c r="V51" s="78"/>
      <c r="W51" s="78"/>
      <c r="X51" s="78"/>
      <c r="Y51" s="78"/>
      <c r="Z51" s="78"/>
      <c r="AA51" s="78"/>
      <c r="AB51" s="78"/>
    </row>
    <row r="52" spans="1:28" ht="15" customHeight="1" x14ac:dyDescent="0.2">
      <c r="A52" s="74"/>
      <c r="B52" s="78"/>
      <c r="C52" s="78"/>
      <c r="D52" s="78"/>
      <c r="E52" s="78"/>
      <c r="F52" s="74"/>
      <c r="G52" s="74"/>
      <c r="H52" s="74"/>
      <c r="I52" s="74"/>
      <c r="J52" s="74"/>
      <c r="K52" s="74"/>
      <c r="L52" s="74"/>
      <c r="M52" s="74"/>
      <c r="N52" s="74"/>
      <c r="O52" s="74"/>
      <c r="P52" s="74"/>
      <c r="Q52" s="74"/>
      <c r="R52" s="74"/>
      <c r="S52" s="80"/>
      <c r="T52" s="80"/>
      <c r="U52" s="80"/>
      <c r="V52" s="80"/>
      <c r="W52" s="78"/>
      <c r="X52" s="78"/>
      <c r="Y52" s="78"/>
      <c r="Z52" s="78"/>
      <c r="AA52" s="78"/>
      <c r="AB52" s="78"/>
    </row>
    <row r="53" spans="1:28" ht="15" customHeight="1" x14ac:dyDescent="0.2">
      <c r="A53" s="74"/>
      <c r="B53" s="78"/>
      <c r="C53" s="78"/>
      <c r="D53" s="78"/>
      <c r="E53" s="78"/>
      <c r="F53" s="74"/>
      <c r="G53" s="74"/>
      <c r="H53" s="74"/>
      <c r="I53" s="74"/>
      <c r="J53" s="74"/>
      <c r="K53" s="74"/>
      <c r="L53" s="74"/>
      <c r="M53" s="74"/>
      <c r="N53" s="74"/>
      <c r="O53" s="74"/>
      <c r="P53" s="74"/>
      <c r="Q53" s="74"/>
      <c r="R53" s="74"/>
      <c r="S53" s="80"/>
      <c r="T53" s="80"/>
      <c r="U53" s="80"/>
      <c r="V53" s="80"/>
      <c r="W53" s="78"/>
      <c r="X53" s="78"/>
      <c r="Y53" s="78"/>
      <c r="Z53" s="78"/>
      <c r="AA53" s="78"/>
      <c r="AB53" s="78"/>
    </row>
    <row r="54" spans="1:28" ht="15" customHeight="1" x14ac:dyDescent="0.2">
      <c r="A54" s="74"/>
      <c r="B54" s="78"/>
      <c r="C54" s="78"/>
      <c r="D54" s="78"/>
      <c r="E54" s="78"/>
      <c r="F54" s="74"/>
      <c r="G54" s="74"/>
      <c r="H54" s="74"/>
      <c r="I54" s="74"/>
      <c r="J54" s="74"/>
      <c r="K54" s="74"/>
      <c r="L54" s="74"/>
      <c r="M54" s="74"/>
      <c r="N54" s="74"/>
      <c r="O54" s="74"/>
      <c r="P54" s="74"/>
      <c r="Q54" s="74"/>
      <c r="R54" s="74"/>
      <c r="S54" s="78"/>
      <c r="T54" s="78"/>
      <c r="U54" s="78"/>
      <c r="V54" s="78"/>
      <c r="W54" s="78"/>
      <c r="X54" s="78"/>
      <c r="Y54" s="78"/>
      <c r="Z54" s="78"/>
      <c r="AA54" s="78"/>
      <c r="AB54" s="78"/>
    </row>
    <row r="55" spans="1:28" ht="15" customHeight="1" x14ac:dyDescent="0.2">
      <c r="A55" s="74"/>
      <c r="B55" s="78"/>
      <c r="C55" s="78"/>
      <c r="D55" s="78"/>
      <c r="E55" s="78"/>
      <c r="F55" s="74"/>
      <c r="G55" s="74"/>
      <c r="H55" s="74"/>
      <c r="I55" s="74"/>
      <c r="J55" s="74"/>
      <c r="K55" s="74"/>
      <c r="L55" s="74"/>
      <c r="M55" s="74"/>
      <c r="N55" s="74"/>
      <c r="O55" s="74"/>
      <c r="P55" s="74"/>
      <c r="Q55" s="74"/>
      <c r="R55" s="74"/>
      <c r="S55" s="78"/>
      <c r="T55" s="78"/>
      <c r="U55" s="78"/>
      <c r="V55" s="78"/>
      <c r="W55" s="78"/>
      <c r="X55" s="78"/>
      <c r="Y55" s="78"/>
      <c r="Z55" s="78"/>
      <c r="AA55" s="78"/>
      <c r="AB55" s="78"/>
    </row>
    <row r="56" spans="1:28" hidden="1" x14ac:dyDescent="0.2"/>
    <row r="57" spans="1:28" hidden="1" x14ac:dyDescent="0.2"/>
    <row r="58" spans="1:28" ht="12.75" customHeight="1" x14ac:dyDescent="0.2"/>
  </sheetData>
  <customSheetViews>
    <customSheetView guid="{0B466410-FB7E-451A-AFD3-95886095C000}" scale="70" showPageBreaks="1" printArea="1" hiddenRows="1" hiddenColumns="1" view="pageBreakPreview">
      <selection activeCell="S2" sqref="S2"/>
      <pageMargins left="0" right="0" top="0" bottom="0" header="0.51181102362204722" footer="0.51181102362204722"/>
      <pageSetup paperSize="9" scale="57" orientation="landscape" r:id="rId1"/>
      <headerFooter alignWithMargins="0"/>
    </customSheetView>
  </customSheetViews>
  <mergeCells count="33">
    <mergeCell ref="T38:T39"/>
    <mergeCell ref="T41:T42"/>
    <mergeCell ref="S38:S39"/>
    <mergeCell ref="S41:S42"/>
    <mergeCell ref="R38:R39"/>
    <mergeCell ref="R41:R42"/>
    <mergeCell ref="Q38:Q39"/>
    <mergeCell ref="Q41:Q42"/>
    <mergeCell ref="L38:L39"/>
    <mergeCell ref="O38:O39"/>
    <mergeCell ref="O41:O42"/>
    <mergeCell ref="L41:L42"/>
    <mergeCell ref="M34:N35"/>
    <mergeCell ref="O34:P35"/>
    <mergeCell ref="N38:N39"/>
    <mergeCell ref="N41:N42"/>
    <mergeCell ref="M38:M39"/>
    <mergeCell ref="M41:M42"/>
    <mergeCell ref="P38:P39"/>
    <mergeCell ref="P41:P42"/>
    <mergeCell ref="B4:F5"/>
    <mergeCell ref="G34:G35"/>
    <mergeCell ref="H34:K35"/>
    <mergeCell ref="K38:K39"/>
    <mergeCell ref="K41:K42"/>
    <mergeCell ref="G41:G42"/>
    <mergeCell ref="H41:H42"/>
    <mergeCell ref="I41:I42"/>
    <mergeCell ref="J41:J42"/>
    <mergeCell ref="G38:G39"/>
    <mergeCell ref="H38:H39"/>
    <mergeCell ref="I38:I39"/>
    <mergeCell ref="J38:J39"/>
  </mergeCells>
  <conditionalFormatting sqref="H38:T38">
    <cfRule type="containsErrors" dxfId="5" priority="7">
      <formula>ISERROR(H38)</formula>
    </cfRule>
  </conditionalFormatting>
  <conditionalFormatting sqref="O34">
    <cfRule type="containsErrors" dxfId="4" priority="6">
      <formula>ISERROR(O34)</formula>
    </cfRule>
  </conditionalFormatting>
  <conditionalFormatting sqref="H41:T41">
    <cfRule type="containsErrors" dxfId="3" priority="4">
      <formula>ISERROR(H41)</formula>
    </cfRule>
  </conditionalFormatting>
  <pageMargins left="0" right="0" top="0" bottom="0" header="0.51181102362204722" footer="0.51181102362204722"/>
  <pageSetup paperSize="9" scale="57" orientation="landscape" r:id="rId2"/>
  <headerFooter alignWithMargins="0"/>
  <drawing r:id="rId3"/>
  <extLst>
    <ext xmlns:x14="http://schemas.microsoft.com/office/spreadsheetml/2009/9/main" uri="{A8765BA9-456A-4dab-B4F3-ACF838C121DE}">
      <x14:slicerList>
        <x14:slicer r:id="rId4"/>
      </x14:slicerList>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9"/>
  <sheetViews>
    <sheetView workbookViewId="0">
      <selection activeCell="A2" sqref="A2"/>
    </sheetView>
  </sheetViews>
  <sheetFormatPr defaultRowHeight="12.75" x14ac:dyDescent="0.2"/>
  <cols>
    <col min="1" max="1" width="14.5" style="75" customWidth="1"/>
    <col min="2" max="2" width="14.33203125" style="75" customWidth="1"/>
    <col min="3" max="3" width="14.6640625" style="75" customWidth="1"/>
    <col min="4" max="4" width="14.33203125" style="75" customWidth="1"/>
    <col min="5" max="5" width="13.6640625" style="75" customWidth="1"/>
    <col min="6" max="6" width="14.6640625" style="75" customWidth="1"/>
    <col min="7" max="7" width="14.5" style="75" customWidth="1"/>
    <col min="8" max="8" width="14" style="75" customWidth="1"/>
    <col min="9" max="10" width="14.33203125" style="75" customWidth="1"/>
    <col min="11" max="11" width="14.1640625" style="75" customWidth="1"/>
    <col min="12" max="12" width="14.33203125" style="75" customWidth="1"/>
    <col min="13" max="13" width="14.5" style="75" customWidth="1"/>
    <col min="14" max="170" width="10.83203125" style="75" customWidth="1"/>
    <col min="171" max="171" width="13.6640625" style="75" customWidth="1"/>
    <col min="172" max="208" width="12.1640625" style="75" customWidth="1"/>
    <col min="209" max="209" width="13.6640625" style="75" customWidth="1"/>
    <col min="210" max="210" width="12.5" style="75" bestFit="1" customWidth="1"/>
    <col min="211" max="211" width="8.83203125" style="75" customWidth="1"/>
    <col min="212" max="212" width="12.5" style="75" bestFit="1" customWidth="1"/>
    <col min="213" max="213" width="8.83203125" style="75" customWidth="1"/>
    <col min="214" max="214" width="12.5" style="75" bestFit="1" customWidth="1"/>
    <col min="215" max="215" width="8.83203125" style="75" customWidth="1"/>
    <col min="216" max="216" width="12.5" style="75" bestFit="1" customWidth="1"/>
    <col min="217" max="218" width="8.83203125" style="75" customWidth="1"/>
    <col min="219" max="219" width="12.5" style="75" bestFit="1" customWidth="1"/>
    <col min="220" max="220" width="8.83203125" style="75" customWidth="1"/>
    <col min="221" max="221" width="12.5" style="75" bestFit="1" customWidth="1"/>
    <col min="222" max="222" width="8.83203125" style="75" customWidth="1"/>
    <col min="223" max="223" width="12.5" style="75" bestFit="1" customWidth="1"/>
    <col min="224" max="224" width="8.83203125" style="75" customWidth="1"/>
    <col min="225" max="225" width="12.5" style="75" bestFit="1" customWidth="1"/>
    <col min="226" max="226" width="8.83203125" style="75" customWidth="1"/>
    <col min="227" max="227" width="12.5" style="75" bestFit="1" customWidth="1"/>
    <col min="228" max="230" width="8.83203125" style="75" customWidth="1"/>
    <col min="231" max="231" width="12.5" style="75" bestFit="1" customWidth="1"/>
    <col min="232" max="233" width="8.83203125" style="75" customWidth="1"/>
    <col min="234" max="234" width="12.5" style="75" bestFit="1" customWidth="1"/>
    <col min="235" max="236" width="8.83203125" style="75" customWidth="1"/>
    <col min="237" max="237" width="12.5" style="75" bestFit="1" customWidth="1"/>
    <col min="238" max="238" width="8.83203125" style="75" customWidth="1"/>
    <col min="239" max="239" width="12.5" style="75" bestFit="1" customWidth="1"/>
    <col min="240" max="240" width="8.83203125" style="75" customWidth="1"/>
    <col min="241" max="241" width="12.5" style="75" bestFit="1" customWidth="1"/>
    <col min="242" max="244" width="8.83203125" style="75" customWidth="1"/>
    <col min="245" max="245" width="12.5" style="75" bestFit="1" customWidth="1"/>
    <col min="246" max="246" width="8.83203125" style="75" customWidth="1"/>
    <col min="247" max="247" width="12.5" style="75" bestFit="1" customWidth="1"/>
    <col min="248" max="253" width="8.83203125" style="75" customWidth="1"/>
    <col min="254" max="254" width="12.5" style="75" bestFit="1" customWidth="1"/>
    <col min="255" max="255" width="8.83203125" style="75" customWidth="1"/>
    <col min="256" max="256" width="12.5" style="75" bestFit="1" customWidth="1"/>
    <col min="257" max="257" width="8.83203125" style="75" customWidth="1"/>
    <col min="258" max="258" width="12.5" style="75" bestFit="1" customWidth="1"/>
    <col min="259" max="259" width="8.83203125" style="75" customWidth="1"/>
    <col min="260" max="260" width="12.5" style="75" bestFit="1" customWidth="1"/>
    <col min="261" max="261" width="8.83203125" style="75" customWidth="1"/>
    <col min="262" max="262" width="12.5" style="75" bestFit="1" customWidth="1"/>
    <col min="263" max="264" width="8.83203125" style="75" customWidth="1"/>
    <col min="265" max="265" width="12.5" style="75" bestFit="1" customWidth="1"/>
    <col min="266" max="267" width="8.83203125" style="75" customWidth="1"/>
    <col min="268" max="268" width="12.5" style="75" bestFit="1" customWidth="1"/>
    <col min="269" max="269" width="8.83203125" style="75" customWidth="1"/>
    <col min="270" max="270" width="12.5" style="75" bestFit="1" customWidth="1"/>
    <col min="271" max="271" width="8.83203125" style="75" customWidth="1"/>
    <col min="272" max="272" width="12.5" style="75" bestFit="1" customWidth="1"/>
    <col min="273" max="273" width="8.83203125" style="75" customWidth="1"/>
    <col min="274" max="274" width="12.5" style="75" bestFit="1" customWidth="1"/>
    <col min="275" max="276" width="8.83203125" style="75" customWidth="1"/>
    <col min="277" max="277" width="12.5" style="75" bestFit="1" customWidth="1"/>
    <col min="278" max="278" width="8.83203125" style="75" customWidth="1"/>
    <col min="279" max="279" width="12.5" style="75" bestFit="1" customWidth="1"/>
    <col min="280" max="280" width="8.83203125" style="75" customWidth="1"/>
    <col min="281" max="281" width="12.5" style="75" bestFit="1" customWidth="1"/>
    <col min="282" max="282" width="8.83203125" style="75" customWidth="1"/>
    <col min="283" max="283" width="12.5" style="75" bestFit="1" customWidth="1"/>
    <col min="284" max="284" width="8.83203125" style="75" customWidth="1"/>
    <col min="285" max="285" width="12.5" style="75" bestFit="1" customWidth="1"/>
    <col min="286" max="286" width="8.83203125" style="75" customWidth="1"/>
    <col min="287" max="287" width="12.5" style="75" bestFit="1" customWidth="1"/>
    <col min="288" max="288" width="8.83203125" style="75" customWidth="1"/>
    <col min="289" max="289" width="12.5" style="75" bestFit="1" customWidth="1"/>
    <col min="290" max="290" width="8.83203125" style="75" customWidth="1"/>
    <col min="291" max="291" width="12.5" style="75" bestFit="1" customWidth="1"/>
    <col min="292" max="292" width="8.83203125" style="75" customWidth="1"/>
    <col min="293" max="293" width="12.5" style="75" bestFit="1" customWidth="1"/>
    <col min="294" max="294" width="8.83203125" style="75" customWidth="1"/>
    <col min="295" max="295" width="12.5" style="75" bestFit="1" customWidth="1"/>
    <col min="296" max="296" width="8.83203125" style="75" customWidth="1"/>
    <col min="297" max="297" width="12.5" style="75" bestFit="1" customWidth="1"/>
    <col min="298" max="298" width="8.83203125" style="75" customWidth="1"/>
    <col min="299" max="299" width="12.5" style="75" bestFit="1" customWidth="1"/>
    <col min="300" max="301" width="8.83203125" style="75" customWidth="1"/>
    <col min="302" max="302" width="12.5" style="75" bestFit="1" customWidth="1"/>
    <col min="303" max="303" width="8.83203125" style="75" customWidth="1"/>
    <col min="304" max="304" width="12.5" style="75" bestFit="1" customWidth="1"/>
    <col min="305" max="305" width="8.83203125" style="75" customWidth="1"/>
    <col min="306" max="306" width="12.5" style="75" bestFit="1" customWidth="1"/>
    <col min="307" max="307" width="8.83203125" style="75" customWidth="1"/>
    <col min="308" max="308" width="12.5" style="75" bestFit="1" customWidth="1"/>
    <col min="309" max="309" width="8.83203125" style="75" customWidth="1"/>
    <col min="310" max="310" width="12.5" style="75" bestFit="1" customWidth="1"/>
    <col min="311" max="311" width="8.83203125" style="75" customWidth="1"/>
    <col min="312" max="312" width="12.5" style="75" bestFit="1" customWidth="1"/>
    <col min="313" max="313" width="8.83203125" style="75" customWidth="1"/>
    <col min="314" max="314" width="12.5" style="75" bestFit="1" customWidth="1"/>
    <col min="315" max="315" width="8.83203125" style="75" customWidth="1"/>
    <col min="316" max="316" width="12.5" style="75" bestFit="1" customWidth="1"/>
    <col min="317" max="317" width="8.83203125" style="75" customWidth="1"/>
    <col min="318" max="318" width="12.5" style="75" bestFit="1" customWidth="1"/>
    <col min="319" max="319" width="8.83203125" style="75" customWidth="1"/>
    <col min="320" max="320" width="12.5" style="75" bestFit="1" customWidth="1"/>
    <col min="321" max="322" width="8.83203125" style="75" customWidth="1"/>
    <col min="323" max="323" width="12.5" style="75" bestFit="1" customWidth="1"/>
    <col min="324" max="324" width="8.83203125" style="75" customWidth="1"/>
    <col min="325" max="325" width="12.5" style="75" bestFit="1" customWidth="1"/>
    <col min="326" max="326" width="8.83203125" style="75" customWidth="1"/>
    <col min="327" max="327" width="12.5" style="75" bestFit="1" customWidth="1"/>
    <col min="328" max="328" width="8.83203125" style="75" customWidth="1"/>
    <col min="329" max="329" width="12.5" style="75" bestFit="1" customWidth="1"/>
    <col min="330" max="330" width="8.83203125" style="75" customWidth="1"/>
    <col min="331" max="331" width="12.5" style="75" bestFit="1" customWidth="1"/>
    <col min="332" max="332" width="8.83203125" style="75" customWidth="1"/>
    <col min="333" max="333" width="12.5" style="75" bestFit="1" customWidth="1"/>
    <col min="334" max="334" width="8.83203125" style="75" customWidth="1"/>
    <col min="335" max="335" width="12.5" style="75" bestFit="1" customWidth="1"/>
    <col min="336" max="336" width="8.83203125" style="75" customWidth="1"/>
    <col min="337" max="337" width="12.5" style="75" bestFit="1" customWidth="1"/>
    <col min="338" max="338" width="8.83203125" style="75" customWidth="1"/>
    <col min="339" max="339" width="12.5" style="75" bestFit="1" customWidth="1"/>
    <col min="340" max="340" width="8.83203125" style="75" customWidth="1"/>
    <col min="341" max="341" width="12.5" style="75" bestFit="1" customWidth="1"/>
    <col min="342" max="342" width="8.83203125" style="75" customWidth="1"/>
    <col min="343" max="343" width="12.5" style="75" bestFit="1" customWidth="1"/>
    <col min="344" max="344" width="8.83203125" style="75" customWidth="1"/>
    <col min="345" max="345" width="12.5" style="75" bestFit="1" customWidth="1"/>
    <col min="346" max="346" width="8.83203125" style="75" customWidth="1"/>
    <col min="347" max="347" width="12.5" style="75" bestFit="1" customWidth="1"/>
    <col min="348" max="348" width="8.83203125" style="75" customWidth="1"/>
    <col min="349" max="349" width="12.5" style="75" bestFit="1" customWidth="1"/>
    <col min="350" max="350" width="8.83203125" style="75" customWidth="1"/>
    <col min="351" max="351" width="12.5" style="75" bestFit="1" customWidth="1"/>
    <col min="352" max="352" width="8.83203125" style="75" customWidth="1"/>
    <col min="353" max="353" width="12.5" style="75" bestFit="1" customWidth="1"/>
    <col min="354" max="354" width="8.83203125" style="75" customWidth="1"/>
    <col min="355" max="355" width="12.5" style="75" bestFit="1" customWidth="1"/>
    <col min="356" max="356" width="8.83203125" style="75" customWidth="1"/>
    <col min="357" max="357" width="12.5" style="75" bestFit="1" customWidth="1"/>
    <col min="358" max="358" width="8.83203125" style="75" customWidth="1"/>
    <col min="359" max="359" width="12.5" style="75" bestFit="1" customWidth="1"/>
    <col min="360" max="360" width="8.83203125" style="75" customWidth="1"/>
    <col min="361" max="361" width="12.5" style="75" bestFit="1" customWidth="1"/>
    <col min="362" max="362" width="8.83203125" style="75" customWidth="1"/>
    <col min="363" max="363" width="12.5" style="75" bestFit="1" customWidth="1"/>
    <col min="364" max="364" width="8.83203125" style="75" customWidth="1"/>
    <col min="365" max="365" width="12.5" style="75" bestFit="1" customWidth="1"/>
    <col min="366" max="366" width="8.83203125" style="75" customWidth="1"/>
    <col min="367" max="367" width="12.5" style="75" bestFit="1" customWidth="1"/>
    <col min="368" max="368" width="8.83203125" style="75" customWidth="1"/>
    <col min="369" max="369" width="12.5" style="75" bestFit="1" customWidth="1"/>
    <col min="370" max="370" width="8.83203125" style="75" customWidth="1"/>
    <col min="371" max="371" width="12.5" style="75" bestFit="1" customWidth="1"/>
    <col min="372" max="372" width="8.83203125" style="75" customWidth="1"/>
    <col min="373" max="373" width="12.5" style="75" bestFit="1" customWidth="1"/>
    <col min="374" max="374" width="8.83203125" style="75" customWidth="1"/>
    <col min="375" max="375" width="12.5" style="75" bestFit="1" customWidth="1"/>
    <col min="376" max="376" width="8.83203125" style="75" customWidth="1"/>
    <col min="377" max="377" width="12.5" style="75" bestFit="1" customWidth="1"/>
    <col min="378" max="378" width="13.6640625" style="75" bestFit="1" customWidth="1"/>
    <col min="379" max="16384" width="9.33203125" style="75"/>
  </cols>
  <sheetData>
    <row r="1" spans="1:15" x14ac:dyDescent="0.2">
      <c r="A1" s="107" t="s">
        <v>0</v>
      </c>
      <c r="B1" t="s">
        <v>542</v>
      </c>
    </row>
    <row r="3" spans="1:15" x14ac:dyDescent="0.2">
      <c r="A3" t="s">
        <v>566</v>
      </c>
      <c r="B3" t="s">
        <v>595</v>
      </c>
      <c r="C3" t="s">
        <v>599</v>
      </c>
      <c r="D3" t="s">
        <v>603</v>
      </c>
      <c r="E3" t="s">
        <v>607</v>
      </c>
      <c r="F3" t="s">
        <v>611</v>
      </c>
      <c r="G3" t="s">
        <v>622</v>
      </c>
      <c r="H3" t="s">
        <v>626</v>
      </c>
      <c r="I3" t="s">
        <v>630</v>
      </c>
      <c r="J3" t="s">
        <v>634</v>
      </c>
      <c r="K3" t="s">
        <v>638</v>
      </c>
      <c r="L3" t="s">
        <v>642</v>
      </c>
      <c r="M3" t="s">
        <v>680</v>
      </c>
      <c r="N3"/>
      <c r="O3"/>
    </row>
    <row r="4" spans="1:15" x14ac:dyDescent="0.2">
      <c r="A4" s="106">
        <v>2022.6999999999994</v>
      </c>
      <c r="B4" s="106">
        <v>1997.6999999999994</v>
      </c>
      <c r="C4" s="106">
        <v>1974.9000000000005</v>
      </c>
      <c r="D4" s="106">
        <v>1953.2999999999995</v>
      </c>
      <c r="E4" s="106">
        <v>1928.6999999999998</v>
      </c>
      <c r="F4" s="106">
        <v>1912.8000000000015</v>
      </c>
      <c r="G4" s="106">
        <v>1901.7000000000007</v>
      </c>
      <c r="H4" s="106">
        <v>1889.5000000000007</v>
      </c>
      <c r="I4" s="106">
        <v>1874.1000000000006</v>
      </c>
      <c r="J4" s="106">
        <v>1855.3999999999999</v>
      </c>
      <c r="K4" s="106">
        <v>1843.0999999999995</v>
      </c>
      <c r="L4" s="106">
        <v>1842.3</v>
      </c>
      <c r="M4" s="106">
        <v>1850.4999999999998</v>
      </c>
    </row>
    <row r="7" spans="1:15" x14ac:dyDescent="0.2">
      <c r="A7" s="159">
        <v>42430</v>
      </c>
      <c r="B7" s="159">
        <v>42461</v>
      </c>
      <c r="C7" s="159">
        <v>42491</v>
      </c>
      <c r="D7" s="159">
        <v>42522</v>
      </c>
      <c r="E7" s="159">
        <v>42552</v>
      </c>
      <c r="F7" s="159">
        <v>42583</v>
      </c>
      <c r="G7" s="159">
        <v>42614</v>
      </c>
      <c r="H7" s="159">
        <v>42644</v>
      </c>
      <c r="I7" s="159">
        <v>42675</v>
      </c>
      <c r="J7" s="159">
        <v>42705</v>
      </c>
      <c r="K7" s="159">
        <v>42736</v>
      </c>
      <c r="L7" s="159">
        <v>42767</v>
      </c>
      <c r="M7" s="159">
        <v>42795</v>
      </c>
    </row>
    <row r="8" spans="1:15" x14ac:dyDescent="0.2">
      <c r="A8" s="160" t="e">
        <f>IF(GETPIVOTDATA("Sum of Mar-16",$A$3)=SUM('CCG Data - Co-amoxiclav etc'!H3:H211),#N/A,GETPIVOTDATA("Sum of Mar-16",$A$3))</f>
        <v>#N/A</v>
      </c>
      <c r="B8" s="160" t="e">
        <f>IF(GETPIVOTDATA("Sum of Apr-16",$B$3)=SUM('CCG Data - Co-amoxiclav etc'!I3:I211),#N/A,GETPIVOTDATA("Sum of Apr-16",$B$3))</f>
        <v>#N/A</v>
      </c>
      <c r="C8" s="160" t="e">
        <f>IF(GETPIVOTDATA("Sum of May-16",$C$3)=SUM('CCG Data - Co-amoxiclav etc'!J3:J211),#N/A,GETPIVOTDATA("Sum of May-16",$C$3))</f>
        <v>#N/A</v>
      </c>
      <c r="D8" s="160" t="e">
        <f>IF(GETPIVOTDATA("Sum of Jun-16",$C$3)=SUM('CCG Data - Co-amoxiclav etc'!K3:K211),#N/A,GETPIVOTDATA("Sum of Jun-16",$C$3))</f>
        <v>#N/A</v>
      </c>
      <c r="E8" s="160" t="e">
        <f>IF(GETPIVOTDATA("Sum of Jul-16",$C$3)=SUM('CCG Data - Co-amoxiclav etc'!L3:L211),#N/A,GETPIVOTDATA("Sum of Jul-16",$C$3))</f>
        <v>#N/A</v>
      </c>
      <c r="F8" s="160" t="e">
        <f>IF(GETPIVOTDATA("Sum of Aug-16",$C$3)=SUM('CCG Data - Co-amoxiclav etc'!M3:M211),#N/A,GETPIVOTDATA("Sum of Aug-16",$C$3))</f>
        <v>#N/A</v>
      </c>
      <c r="G8" s="160" t="e">
        <f>IF(GETPIVOTDATA("Sum of Sep-16",$C$3)=SUM('CCG Data - Co-amoxiclav etc'!N3:N211),#N/A,GETPIVOTDATA("Sum of Sep-16",$C$3))</f>
        <v>#N/A</v>
      </c>
      <c r="H8" s="160" t="e">
        <f>IF(GETPIVOTDATA("Sum of Oct-16",$C$3)=SUM('CCG Data - Co-amoxiclav etc'!O3:O211),#N/A,GETPIVOTDATA("Sum of Oct-16",$C$3))</f>
        <v>#N/A</v>
      </c>
      <c r="I8" s="160" t="e">
        <f>IF(GETPIVOTDATA("Sum of Nov-16",$C$3)=SUM('CCG Data - Co-amoxiclav etc'!P3:P211),#N/A,GETPIVOTDATA("Sum of Nov-16",$C$3))</f>
        <v>#N/A</v>
      </c>
      <c r="J8" s="160" t="e">
        <f>IF(GETPIVOTDATA("Sum of Dec-16",$C$3)=SUM('CCG Data - Co-amoxiclav etc'!Q3:Q211),#N/A,GETPIVOTDATA("Sum of Dec-16",$C$3))</f>
        <v>#N/A</v>
      </c>
      <c r="K8" s="160" t="e">
        <f>IF(GETPIVOTDATA("Sum of Jan-17",$C$3)=SUM('CCG Data - Co-amoxiclav etc'!R3:R211),#N/A,GETPIVOTDATA("Sum of Jan-17",$C$3))</f>
        <v>#N/A</v>
      </c>
      <c r="L8" s="160" t="e">
        <f>IF(GETPIVOTDATA("Sum of Feb-17",$C$3)=SUM('CCG Data - Co-amoxiclav etc'!S3:S211),#N/A,GETPIVOTDATA("Sum of Feb-17",$C$3))</f>
        <v>#N/A</v>
      </c>
      <c r="M8" s="160" t="e">
        <f>IF(GETPIVOTDATA("Sum of Mar-17",$C$3)=SUM('CCG Data - Co-amoxiclav etc'!T3:T211),#N/A,GETPIVOTDATA("Sum of Mar-17",$C$3))</f>
        <v>#N/A</v>
      </c>
    </row>
    <row r="9" spans="1:15" x14ac:dyDescent="0.2">
      <c r="B9" s="187"/>
      <c r="C9" s="187"/>
      <c r="D9" s="187"/>
      <c r="E9" s="187"/>
      <c r="F9" s="187"/>
      <c r="G9" s="187"/>
      <c r="H9" s="187"/>
      <c r="I9" s="187"/>
      <c r="J9" s="187"/>
      <c r="K9" s="187"/>
      <c r="L9" s="187"/>
      <c r="M9" s="187"/>
    </row>
  </sheetData>
  <customSheetViews>
    <customSheetView guid="{0B466410-FB7E-451A-AFD3-95886095C000}">
      <selection activeCell="A4" sqref="A4"/>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U245"/>
  <sheetViews>
    <sheetView topLeftCell="B1" workbookViewId="0">
      <pane xSplit="4" ySplit="2" topLeftCell="F3" activePane="bottomRight" state="frozen"/>
      <selection activeCell="B1" sqref="B1"/>
      <selection pane="topRight" activeCell="F1" sqref="F1"/>
      <selection pane="bottomLeft" activeCell="B3" sqref="B3"/>
      <selection pane="bottomRight" activeCell="B1" sqref="B1"/>
    </sheetView>
  </sheetViews>
  <sheetFormatPr defaultColWidth="0" defaultRowHeight="11.25" x14ac:dyDescent="0.2"/>
  <cols>
    <col min="1" max="1" width="10.5" style="86" customWidth="1"/>
    <col min="2" max="2" width="38.6640625" style="86" customWidth="1"/>
    <col min="3" max="3" width="12" style="86" customWidth="1"/>
    <col min="4" max="4" width="40.6640625" style="86" customWidth="1"/>
    <col min="5" max="5" width="15.5" style="86" customWidth="1"/>
    <col min="6" max="6" width="14.83203125" style="105" customWidth="1"/>
    <col min="7" max="7" width="15" style="105" customWidth="1"/>
    <col min="8" max="8" width="14.83203125" style="86" customWidth="1"/>
    <col min="9" max="9" width="14.83203125" style="99" customWidth="1"/>
    <col min="10" max="10" width="14.33203125" style="99" customWidth="1"/>
    <col min="11" max="11" width="13.1640625" style="99" customWidth="1"/>
    <col min="12" max="12" width="13.33203125" style="99" customWidth="1"/>
    <col min="13" max="13" width="13.33203125" style="99" bestFit="1" customWidth="1"/>
    <col min="14" max="14" width="13.33203125" style="99" customWidth="1"/>
    <col min="15" max="15" width="13.33203125" style="99" bestFit="1" customWidth="1"/>
    <col min="16" max="16" width="14.1640625" style="99" customWidth="1"/>
    <col min="17" max="18" width="13.33203125" style="99" customWidth="1"/>
    <col min="19" max="20" width="13.83203125" style="99" customWidth="1"/>
    <col min="21" max="21" width="10.6640625" style="99" customWidth="1"/>
    <col min="22" max="246" width="10.6640625" style="86" customWidth="1"/>
    <col min="247" max="16384" width="0" style="86" hidden="1"/>
  </cols>
  <sheetData>
    <row r="1" spans="2:21" ht="18.75" customHeight="1" x14ac:dyDescent="0.2">
      <c r="B1" s="81" t="s">
        <v>525</v>
      </c>
      <c r="C1" s="82"/>
      <c r="D1" s="83"/>
      <c r="E1" s="83"/>
      <c r="F1" s="84" t="s">
        <v>584</v>
      </c>
      <c r="G1" s="84"/>
      <c r="H1" s="85" t="s">
        <v>493</v>
      </c>
      <c r="I1" s="85" t="s">
        <v>493</v>
      </c>
      <c r="J1" s="85" t="s">
        <v>493</v>
      </c>
      <c r="K1" s="85" t="s">
        <v>493</v>
      </c>
      <c r="L1" s="85" t="s">
        <v>493</v>
      </c>
      <c r="M1" s="85" t="s">
        <v>493</v>
      </c>
      <c r="N1" s="85" t="s">
        <v>493</v>
      </c>
      <c r="O1" s="85" t="s">
        <v>493</v>
      </c>
      <c r="P1" s="85" t="s">
        <v>493</v>
      </c>
      <c r="Q1" s="85" t="s">
        <v>493</v>
      </c>
      <c r="R1" s="85" t="s">
        <v>493</v>
      </c>
      <c r="S1" s="85" t="s">
        <v>493</v>
      </c>
      <c r="T1" s="85" t="s">
        <v>493</v>
      </c>
    </row>
    <row r="2" spans="2:21" s="83" customFormat="1" ht="33.75" x14ac:dyDescent="0.2">
      <c r="B2" s="87" t="s">
        <v>535</v>
      </c>
      <c r="C2" s="140" t="s">
        <v>534</v>
      </c>
      <c r="D2" s="87" t="s">
        <v>0</v>
      </c>
      <c r="E2" s="87" t="s">
        <v>1</v>
      </c>
      <c r="F2" s="88" t="s">
        <v>526</v>
      </c>
      <c r="G2" s="185" t="s">
        <v>583</v>
      </c>
      <c r="H2" s="89">
        <v>42430</v>
      </c>
      <c r="I2" s="89">
        <v>42461</v>
      </c>
      <c r="J2" s="89">
        <v>42491</v>
      </c>
      <c r="K2" s="89">
        <v>42522</v>
      </c>
      <c r="L2" s="89">
        <v>42552</v>
      </c>
      <c r="M2" s="89">
        <v>42583</v>
      </c>
      <c r="N2" s="89">
        <v>42614</v>
      </c>
      <c r="O2" s="89">
        <v>42644</v>
      </c>
      <c r="P2" s="89">
        <v>42675</v>
      </c>
      <c r="Q2" s="89">
        <v>42705</v>
      </c>
      <c r="R2" s="89">
        <v>42736</v>
      </c>
      <c r="S2" s="89">
        <v>42767</v>
      </c>
      <c r="T2" s="89">
        <v>42795</v>
      </c>
      <c r="U2" s="186"/>
    </row>
    <row r="3" spans="2:21" x14ac:dyDescent="0.2">
      <c r="B3" s="86" t="s">
        <v>494</v>
      </c>
      <c r="C3" s="86" t="s">
        <v>6</v>
      </c>
      <c r="D3" s="86" t="s">
        <v>7</v>
      </c>
      <c r="E3" s="86" t="s">
        <v>8</v>
      </c>
      <c r="F3" s="90" t="s">
        <v>580</v>
      </c>
      <c r="G3" s="90">
        <v>10</v>
      </c>
      <c r="H3" s="91">
        <v>7.2</v>
      </c>
      <c r="I3" s="170">
        <v>7.1</v>
      </c>
      <c r="J3" s="170">
        <v>7.1</v>
      </c>
      <c r="K3" s="170">
        <v>7</v>
      </c>
      <c r="L3" s="170">
        <v>7</v>
      </c>
      <c r="M3" s="167">
        <v>7</v>
      </c>
      <c r="N3" s="170">
        <v>6.9</v>
      </c>
      <c r="O3" s="171">
        <v>6.8</v>
      </c>
      <c r="P3" s="170">
        <v>6.8</v>
      </c>
      <c r="Q3" s="167">
        <v>6.7</v>
      </c>
      <c r="R3" s="170">
        <v>6.6</v>
      </c>
      <c r="S3" s="170">
        <v>6.6</v>
      </c>
      <c r="T3" s="170">
        <v>6.5</v>
      </c>
    </row>
    <row r="4" spans="2:21" x14ac:dyDescent="0.2">
      <c r="B4" s="86" t="s">
        <v>495</v>
      </c>
      <c r="C4" s="86" t="s">
        <v>11</v>
      </c>
      <c r="D4" s="86" t="s">
        <v>12</v>
      </c>
      <c r="E4" s="86" t="s">
        <v>13</v>
      </c>
      <c r="F4" s="90" t="s">
        <v>580</v>
      </c>
      <c r="G4" s="90">
        <v>10</v>
      </c>
      <c r="H4" s="91">
        <v>8.8000000000000007</v>
      </c>
      <c r="I4" s="170">
        <v>8.6999999999999993</v>
      </c>
      <c r="J4" s="170">
        <v>8.6999999999999993</v>
      </c>
      <c r="K4" s="170">
        <v>8.6</v>
      </c>
      <c r="L4" s="170">
        <v>8.5</v>
      </c>
      <c r="M4" s="167">
        <v>8.5</v>
      </c>
      <c r="N4" s="170">
        <v>8.4</v>
      </c>
      <c r="O4" s="171">
        <v>8.4</v>
      </c>
      <c r="P4" s="170">
        <v>8.3000000000000007</v>
      </c>
      <c r="Q4" s="167">
        <v>8.4</v>
      </c>
      <c r="R4" s="170">
        <v>8.3000000000000007</v>
      </c>
      <c r="S4" s="170">
        <v>8.4</v>
      </c>
      <c r="T4" s="170">
        <v>8.5</v>
      </c>
    </row>
    <row r="5" spans="2:21" x14ac:dyDescent="0.2">
      <c r="B5" s="86" t="s">
        <v>496</v>
      </c>
      <c r="C5" s="86" t="s">
        <v>14</v>
      </c>
      <c r="D5" s="86" t="s">
        <v>15</v>
      </c>
      <c r="E5" s="86" t="s">
        <v>16</v>
      </c>
      <c r="F5" s="90" t="s">
        <v>580</v>
      </c>
      <c r="G5" s="90">
        <v>10</v>
      </c>
      <c r="H5" s="91">
        <v>9.1999999999999993</v>
      </c>
      <c r="I5" s="170">
        <v>9</v>
      </c>
      <c r="J5" s="170">
        <v>9</v>
      </c>
      <c r="K5" s="170">
        <v>8.9</v>
      </c>
      <c r="L5" s="170">
        <v>8.8000000000000007</v>
      </c>
      <c r="M5" s="167">
        <v>8.6999999999999993</v>
      </c>
      <c r="N5" s="170">
        <v>8.6999999999999993</v>
      </c>
      <c r="O5" s="171">
        <v>8.6</v>
      </c>
      <c r="P5" s="170">
        <v>8.5</v>
      </c>
      <c r="Q5" s="167">
        <v>8.5</v>
      </c>
      <c r="R5" s="170">
        <v>8.5</v>
      </c>
      <c r="S5" s="170">
        <v>8.5</v>
      </c>
      <c r="T5" s="170">
        <v>8.6</v>
      </c>
    </row>
    <row r="6" spans="2:21" x14ac:dyDescent="0.2">
      <c r="B6" s="86" t="s">
        <v>497</v>
      </c>
      <c r="C6" s="86" t="s">
        <v>17</v>
      </c>
      <c r="D6" s="86" t="s">
        <v>18</v>
      </c>
      <c r="E6" s="86" t="s">
        <v>19</v>
      </c>
      <c r="F6" s="90" t="s">
        <v>580</v>
      </c>
      <c r="G6" s="90">
        <v>10</v>
      </c>
      <c r="H6" s="91">
        <v>11</v>
      </c>
      <c r="I6" s="170">
        <v>10.9</v>
      </c>
      <c r="J6" s="170">
        <v>10.8</v>
      </c>
      <c r="K6" s="170">
        <v>10.8</v>
      </c>
      <c r="L6" s="170">
        <v>10.8</v>
      </c>
      <c r="M6" s="167">
        <v>10.8</v>
      </c>
      <c r="N6" s="170">
        <v>10.8</v>
      </c>
      <c r="O6" s="171">
        <v>10.8</v>
      </c>
      <c r="P6" s="170">
        <v>10.8</v>
      </c>
      <c r="Q6" s="167">
        <v>10.8</v>
      </c>
      <c r="R6" s="170">
        <v>10.8</v>
      </c>
      <c r="S6" s="170">
        <v>10.7</v>
      </c>
      <c r="T6" s="170">
        <v>10.7</v>
      </c>
    </row>
    <row r="7" spans="2:21" x14ac:dyDescent="0.2">
      <c r="B7" s="86" t="s">
        <v>497</v>
      </c>
      <c r="C7" s="86" t="s">
        <v>17</v>
      </c>
      <c r="D7" s="86" t="s">
        <v>20</v>
      </c>
      <c r="E7" s="86" t="s">
        <v>21</v>
      </c>
      <c r="F7" s="90">
        <v>13.5</v>
      </c>
      <c r="G7" s="90">
        <v>13.5</v>
      </c>
      <c r="H7" s="91">
        <v>13.9</v>
      </c>
      <c r="I7" s="170">
        <v>13.7</v>
      </c>
      <c r="J7" s="170">
        <v>13.5</v>
      </c>
      <c r="K7" s="170">
        <v>13.3</v>
      </c>
      <c r="L7" s="170">
        <v>13.2</v>
      </c>
      <c r="M7" s="167">
        <v>13.1</v>
      </c>
      <c r="N7" s="170">
        <v>13.2</v>
      </c>
      <c r="O7" s="171">
        <v>13.1</v>
      </c>
      <c r="P7" s="170">
        <v>13.1</v>
      </c>
      <c r="Q7" s="167">
        <v>13.1</v>
      </c>
      <c r="R7" s="170">
        <v>13</v>
      </c>
      <c r="S7" s="170">
        <v>13</v>
      </c>
      <c r="T7" s="170">
        <v>13.1</v>
      </c>
    </row>
    <row r="8" spans="2:21" x14ac:dyDescent="0.2">
      <c r="B8" s="86" t="s">
        <v>498</v>
      </c>
      <c r="C8" s="86" t="s">
        <v>22</v>
      </c>
      <c r="D8" s="86" t="s">
        <v>23</v>
      </c>
      <c r="E8" s="86" t="s">
        <v>24</v>
      </c>
      <c r="F8" s="90" t="s">
        <v>580</v>
      </c>
      <c r="G8" s="90">
        <v>10</v>
      </c>
      <c r="H8" s="91">
        <v>7.1</v>
      </c>
      <c r="I8" s="170">
        <v>6.9</v>
      </c>
      <c r="J8" s="170">
        <v>6.8</v>
      </c>
      <c r="K8" s="170">
        <v>6.7</v>
      </c>
      <c r="L8" s="170">
        <v>6.6</v>
      </c>
      <c r="M8" s="167">
        <v>6.6</v>
      </c>
      <c r="N8" s="170">
        <v>6.5</v>
      </c>
      <c r="O8" s="171">
        <v>6.5</v>
      </c>
      <c r="P8" s="170">
        <v>6.5</v>
      </c>
      <c r="Q8" s="167">
        <v>6.5</v>
      </c>
      <c r="R8" s="170">
        <v>6.5</v>
      </c>
      <c r="S8" s="170">
        <v>6.5</v>
      </c>
      <c r="T8" s="170">
        <v>6.5</v>
      </c>
    </row>
    <row r="9" spans="2:21" x14ac:dyDescent="0.2">
      <c r="B9" s="86" t="s">
        <v>499</v>
      </c>
      <c r="C9" s="86" t="s">
        <v>25</v>
      </c>
      <c r="D9" s="86" t="s">
        <v>26</v>
      </c>
      <c r="E9" s="86" t="s">
        <v>27</v>
      </c>
      <c r="F9" s="90" t="s">
        <v>580</v>
      </c>
      <c r="G9" s="90">
        <v>10</v>
      </c>
      <c r="H9" s="91">
        <v>9.5</v>
      </c>
      <c r="I9" s="170">
        <v>9.4</v>
      </c>
      <c r="J9" s="170">
        <v>9.4</v>
      </c>
      <c r="K9" s="170">
        <v>9.4</v>
      </c>
      <c r="L9" s="170">
        <v>9.4</v>
      </c>
      <c r="M9" s="167">
        <v>9.4</v>
      </c>
      <c r="N9" s="170">
        <v>9.4</v>
      </c>
      <c r="O9" s="171">
        <v>9.4</v>
      </c>
      <c r="P9" s="170">
        <v>9.4</v>
      </c>
      <c r="Q9" s="167">
        <v>9.4</v>
      </c>
      <c r="R9" s="170">
        <v>9.4</v>
      </c>
      <c r="S9" s="170">
        <v>9.5</v>
      </c>
      <c r="T9" s="170">
        <v>9.6</v>
      </c>
    </row>
    <row r="10" spans="2:21" x14ac:dyDescent="0.2">
      <c r="B10" s="86" t="s">
        <v>498</v>
      </c>
      <c r="C10" s="86" t="s">
        <v>22</v>
      </c>
      <c r="D10" s="86" t="s">
        <v>28</v>
      </c>
      <c r="E10" s="86" t="s">
        <v>29</v>
      </c>
      <c r="F10" s="90" t="s">
        <v>580</v>
      </c>
      <c r="G10" s="90">
        <v>10</v>
      </c>
      <c r="H10" s="91">
        <v>5.5</v>
      </c>
      <c r="I10" s="170">
        <v>5.5</v>
      </c>
      <c r="J10" s="170">
        <v>5.4</v>
      </c>
      <c r="K10" s="170">
        <v>5.4</v>
      </c>
      <c r="L10" s="170">
        <v>5.3</v>
      </c>
      <c r="M10" s="167">
        <v>5.2</v>
      </c>
      <c r="N10" s="170">
        <v>5.0999999999999996</v>
      </c>
      <c r="O10" s="171">
        <v>5</v>
      </c>
      <c r="P10" s="170">
        <v>4.9000000000000004</v>
      </c>
      <c r="Q10" s="167">
        <v>4.8</v>
      </c>
      <c r="R10" s="170">
        <v>4.8</v>
      </c>
      <c r="S10" s="170">
        <v>4.5999999999999996</v>
      </c>
      <c r="T10" s="170">
        <v>4.5999999999999996</v>
      </c>
    </row>
    <row r="11" spans="2:21" x14ac:dyDescent="0.2">
      <c r="B11" s="86" t="s">
        <v>500</v>
      </c>
      <c r="C11" s="86" t="s">
        <v>30</v>
      </c>
      <c r="D11" s="86" t="s">
        <v>31</v>
      </c>
      <c r="E11" s="86" t="s">
        <v>32</v>
      </c>
      <c r="F11" s="90">
        <v>13.2</v>
      </c>
      <c r="G11" s="90">
        <v>13.2</v>
      </c>
      <c r="H11" s="91">
        <v>14.2</v>
      </c>
      <c r="I11" s="170">
        <v>14</v>
      </c>
      <c r="J11" s="170">
        <v>13.8</v>
      </c>
      <c r="K11" s="170">
        <v>13.7</v>
      </c>
      <c r="L11" s="170">
        <v>13.5</v>
      </c>
      <c r="M11" s="167">
        <v>13.3</v>
      </c>
      <c r="N11" s="170">
        <v>13.2</v>
      </c>
      <c r="O11" s="171">
        <v>13</v>
      </c>
      <c r="P11" s="170">
        <v>12.8</v>
      </c>
      <c r="Q11" s="167">
        <v>12.7</v>
      </c>
      <c r="R11" s="170">
        <v>12.4</v>
      </c>
      <c r="S11" s="170">
        <v>12.3</v>
      </c>
      <c r="T11" s="170">
        <v>12.4</v>
      </c>
    </row>
    <row r="12" spans="2:21" x14ac:dyDescent="0.2">
      <c r="B12" s="86" t="s">
        <v>501</v>
      </c>
      <c r="C12" s="86" t="s">
        <v>33</v>
      </c>
      <c r="D12" s="86" t="s">
        <v>34</v>
      </c>
      <c r="E12" s="86" t="s">
        <v>35</v>
      </c>
      <c r="F12" s="90" t="s">
        <v>580</v>
      </c>
      <c r="G12" s="90">
        <v>10</v>
      </c>
      <c r="H12" s="91">
        <v>9.6</v>
      </c>
      <c r="I12" s="170">
        <v>9.6</v>
      </c>
      <c r="J12" s="170">
        <v>9.6</v>
      </c>
      <c r="K12" s="170">
        <v>9.6</v>
      </c>
      <c r="L12" s="170">
        <v>9.6</v>
      </c>
      <c r="M12" s="167">
        <v>9.5</v>
      </c>
      <c r="N12" s="170">
        <v>9.5</v>
      </c>
      <c r="O12" s="171">
        <v>9.5</v>
      </c>
      <c r="P12" s="170">
        <v>9.4</v>
      </c>
      <c r="Q12" s="167">
        <v>9.1999999999999993</v>
      </c>
      <c r="R12" s="170">
        <v>9</v>
      </c>
      <c r="S12" s="170">
        <v>8.9</v>
      </c>
      <c r="T12" s="170">
        <v>8.9</v>
      </c>
    </row>
    <row r="13" spans="2:21" x14ac:dyDescent="0.2">
      <c r="B13" s="86" t="s">
        <v>502</v>
      </c>
      <c r="C13" s="86" t="s">
        <v>36</v>
      </c>
      <c r="D13" s="86" t="s">
        <v>37</v>
      </c>
      <c r="E13" s="86" t="s">
        <v>38</v>
      </c>
      <c r="F13" s="90">
        <v>11.9</v>
      </c>
      <c r="G13" s="90">
        <v>11.9</v>
      </c>
      <c r="H13" s="91">
        <v>11.3</v>
      </c>
      <c r="I13" s="170">
        <v>11.2</v>
      </c>
      <c r="J13" s="170">
        <v>11</v>
      </c>
      <c r="K13" s="170">
        <v>10.9</v>
      </c>
      <c r="L13" s="170">
        <v>10.9</v>
      </c>
      <c r="M13" s="167">
        <v>10.8</v>
      </c>
      <c r="N13" s="170">
        <v>10.9</v>
      </c>
      <c r="O13" s="171">
        <v>10.8</v>
      </c>
      <c r="P13" s="170">
        <v>10.7</v>
      </c>
      <c r="Q13" s="167">
        <v>10.6</v>
      </c>
      <c r="R13" s="170">
        <v>10.6</v>
      </c>
      <c r="S13" s="170">
        <v>10.5</v>
      </c>
      <c r="T13" s="170">
        <v>10.5</v>
      </c>
    </row>
    <row r="14" spans="2:21" x14ac:dyDescent="0.2">
      <c r="B14" s="86" t="s">
        <v>503</v>
      </c>
      <c r="C14" s="86" t="s">
        <v>39</v>
      </c>
      <c r="D14" s="86" t="s">
        <v>40</v>
      </c>
      <c r="E14" s="86" t="s">
        <v>41</v>
      </c>
      <c r="F14" s="90" t="s">
        <v>580</v>
      </c>
      <c r="G14" s="90">
        <v>10</v>
      </c>
      <c r="H14" s="91">
        <v>9</v>
      </c>
      <c r="I14" s="170">
        <v>8.8000000000000007</v>
      </c>
      <c r="J14" s="170">
        <v>8.6</v>
      </c>
      <c r="K14" s="170">
        <v>8.4</v>
      </c>
      <c r="L14" s="170">
        <v>8.1999999999999993</v>
      </c>
      <c r="M14" s="167">
        <v>8.1</v>
      </c>
      <c r="N14" s="170">
        <v>7.9</v>
      </c>
      <c r="O14" s="171">
        <v>7.8</v>
      </c>
      <c r="P14" s="170">
        <v>7.7</v>
      </c>
      <c r="Q14" s="167">
        <v>7.7</v>
      </c>
      <c r="R14" s="170">
        <v>7.6</v>
      </c>
      <c r="S14" s="170">
        <v>7.6</v>
      </c>
      <c r="T14" s="170">
        <v>7.6</v>
      </c>
    </row>
    <row r="15" spans="2:21" x14ac:dyDescent="0.2">
      <c r="B15" s="86" t="s">
        <v>503</v>
      </c>
      <c r="C15" s="86" t="s">
        <v>39</v>
      </c>
      <c r="D15" s="86" t="s">
        <v>42</v>
      </c>
      <c r="E15" s="86" t="s">
        <v>43</v>
      </c>
      <c r="F15" s="90" t="s">
        <v>580</v>
      </c>
      <c r="G15" s="90">
        <v>10</v>
      </c>
      <c r="H15" s="91">
        <v>10.1</v>
      </c>
      <c r="I15" s="170">
        <v>9.9</v>
      </c>
      <c r="J15" s="170">
        <v>9.6999999999999993</v>
      </c>
      <c r="K15" s="170">
        <v>9.5</v>
      </c>
      <c r="L15" s="170">
        <v>9.4</v>
      </c>
      <c r="M15" s="167">
        <v>9.3000000000000007</v>
      </c>
      <c r="N15" s="170">
        <v>9.1999999999999993</v>
      </c>
      <c r="O15" s="171">
        <v>9.1</v>
      </c>
      <c r="P15" s="170">
        <v>9</v>
      </c>
      <c r="Q15" s="167">
        <v>8.9</v>
      </c>
      <c r="R15" s="170">
        <v>8.8000000000000007</v>
      </c>
      <c r="S15" s="170">
        <v>8.6999999999999993</v>
      </c>
      <c r="T15" s="170">
        <v>8.6</v>
      </c>
    </row>
    <row r="16" spans="2:21" x14ac:dyDescent="0.2">
      <c r="B16" s="86" t="s">
        <v>504</v>
      </c>
      <c r="C16" s="86" t="s">
        <v>44</v>
      </c>
      <c r="D16" s="86" t="s">
        <v>45</v>
      </c>
      <c r="E16" s="86" t="s">
        <v>46</v>
      </c>
      <c r="F16" s="90" t="s">
        <v>580</v>
      </c>
      <c r="G16" s="90">
        <v>10</v>
      </c>
      <c r="H16" s="91">
        <v>7.7</v>
      </c>
      <c r="I16" s="170">
        <v>7.6</v>
      </c>
      <c r="J16" s="170">
        <v>7.6</v>
      </c>
      <c r="K16" s="170">
        <v>7.5</v>
      </c>
      <c r="L16" s="170">
        <v>7.4</v>
      </c>
      <c r="M16" s="167">
        <v>7.3</v>
      </c>
      <c r="N16" s="170">
        <v>7.2</v>
      </c>
      <c r="O16" s="171">
        <v>7.2</v>
      </c>
      <c r="P16" s="170">
        <v>7.1</v>
      </c>
      <c r="Q16" s="167">
        <v>7</v>
      </c>
      <c r="R16" s="170">
        <v>6.9</v>
      </c>
      <c r="S16" s="170">
        <v>6.9</v>
      </c>
      <c r="T16" s="170">
        <v>7</v>
      </c>
    </row>
    <row r="17" spans="2:20" x14ac:dyDescent="0.2">
      <c r="B17" s="86" t="s">
        <v>504</v>
      </c>
      <c r="C17" s="86" t="s">
        <v>44</v>
      </c>
      <c r="D17" s="86" t="s">
        <v>47</v>
      </c>
      <c r="E17" s="86" t="s">
        <v>48</v>
      </c>
      <c r="F17" s="90" t="s">
        <v>580</v>
      </c>
      <c r="G17" s="90">
        <v>10</v>
      </c>
      <c r="H17" s="91">
        <v>5.2</v>
      </c>
      <c r="I17" s="170">
        <v>5.0999999999999996</v>
      </c>
      <c r="J17" s="170">
        <v>5.0999999999999996</v>
      </c>
      <c r="K17" s="170">
        <v>5.0999999999999996</v>
      </c>
      <c r="L17" s="170">
        <v>5.0999999999999996</v>
      </c>
      <c r="M17" s="167">
        <v>5</v>
      </c>
      <c r="N17" s="170">
        <v>4.9000000000000004</v>
      </c>
      <c r="O17" s="171">
        <v>4.9000000000000004</v>
      </c>
      <c r="P17" s="170">
        <v>4.9000000000000004</v>
      </c>
      <c r="Q17" s="167">
        <v>4.9000000000000004</v>
      </c>
      <c r="R17" s="170">
        <v>4.9000000000000004</v>
      </c>
      <c r="S17" s="170">
        <v>4.9000000000000004</v>
      </c>
      <c r="T17" s="170">
        <v>4.9000000000000004</v>
      </c>
    </row>
    <row r="18" spans="2:20" x14ac:dyDescent="0.2">
      <c r="B18" s="86" t="s">
        <v>505</v>
      </c>
      <c r="C18" s="86" t="s">
        <v>49</v>
      </c>
      <c r="D18" s="86" t="s">
        <v>50</v>
      </c>
      <c r="E18" s="86" t="s">
        <v>51</v>
      </c>
      <c r="F18" s="90" t="s">
        <v>580</v>
      </c>
      <c r="G18" s="90">
        <v>10</v>
      </c>
      <c r="H18" s="91">
        <v>8.8000000000000007</v>
      </c>
      <c r="I18" s="170">
        <v>8.6</v>
      </c>
      <c r="J18" s="170">
        <v>8.5</v>
      </c>
      <c r="K18" s="170">
        <v>8.4</v>
      </c>
      <c r="L18" s="170">
        <v>8.4</v>
      </c>
      <c r="M18" s="167">
        <v>8.4</v>
      </c>
      <c r="N18" s="170">
        <v>8.3000000000000007</v>
      </c>
      <c r="O18" s="171">
        <v>8.3000000000000007</v>
      </c>
      <c r="P18" s="170">
        <v>8.1999999999999993</v>
      </c>
      <c r="Q18" s="167">
        <v>8.1999999999999993</v>
      </c>
      <c r="R18" s="170">
        <v>8.1</v>
      </c>
      <c r="S18" s="170">
        <v>8.1</v>
      </c>
      <c r="T18" s="170">
        <v>8.1</v>
      </c>
    </row>
    <row r="19" spans="2:20" x14ac:dyDescent="0.2">
      <c r="B19" s="86" t="s">
        <v>496</v>
      </c>
      <c r="C19" s="86" t="s">
        <v>14</v>
      </c>
      <c r="D19" s="86" t="s">
        <v>52</v>
      </c>
      <c r="E19" s="86" t="s">
        <v>53</v>
      </c>
      <c r="F19" s="90" t="s">
        <v>580</v>
      </c>
      <c r="G19" s="90">
        <v>10</v>
      </c>
      <c r="H19" s="91">
        <v>9.6</v>
      </c>
      <c r="I19" s="170">
        <v>9.4</v>
      </c>
      <c r="J19" s="170">
        <v>9.4</v>
      </c>
      <c r="K19" s="170">
        <v>9.3000000000000007</v>
      </c>
      <c r="L19" s="170">
        <v>9.1999999999999993</v>
      </c>
      <c r="M19" s="167">
        <v>9.1999999999999993</v>
      </c>
      <c r="N19" s="170">
        <v>9.1</v>
      </c>
      <c r="O19" s="171">
        <v>9.1</v>
      </c>
      <c r="P19" s="170">
        <v>9.1</v>
      </c>
      <c r="Q19" s="167">
        <v>9</v>
      </c>
      <c r="R19" s="170">
        <v>9</v>
      </c>
      <c r="S19" s="170">
        <v>9</v>
      </c>
      <c r="T19" s="170">
        <v>9.1</v>
      </c>
    </row>
    <row r="20" spans="2:20" x14ac:dyDescent="0.2">
      <c r="B20" s="86" t="s">
        <v>494</v>
      </c>
      <c r="C20" s="86" t="s">
        <v>6</v>
      </c>
      <c r="D20" s="86" t="s">
        <v>54</v>
      </c>
      <c r="E20" s="86" t="s">
        <v>55</v>
      </c>
      <c r="F20" s="90" t="s">
        <v>580</v>
      </c>
      <c r="G20" s="90">
        <v>10</v>
      </c>
      <c r="H20" s="91">
        <v>6.2</v>
      </c>
      <c r="I20" s="170">
        <v>6.1</v>
      </c>
      <c r="J20" s="170">
        <v>6.1</v>
      </c>
      <c r="K20" s="170">
        <v>5.9</v>
      </c>
      <c r="L20" s="170">
        <v>5.8</v>
      </c>
      <c r="M20" s="167">
        <v>5.8</v>
      </c>
      <c r="N20" s="170">
        <v>5.7</v>
      </c>
      <c r="O20" s="171">
        <v>5.6</v>
      </c>
      <c r="P20" s="170">
        <v>5.4</v>
      </c>
      <c r="Q20" s="167">
        <v>5.3</v>
      </c>
      <c r="R20" s="170">
        <v>5.2</v>
      </c>
      <c r="S20" s="170">
        <v>5.2</v>
      </c>
      <c r="T20" s="170">
        <v>5.0999999999999996</v>
      </c>
    </row>
    <row r="21" spans="2:20" x14ac:dyDescent="0.2">
      <c r="B21" s="86" t="s">
        <v>494</v>
      </c>
      <c r="C21" s="86" t="s">
        <v>6</v>
      </c>
      <c r="D21" s="86" t="s">
        <v>56</v>
      </c>
      <c r="E21" s="86" t="s">
        <v>57</v>
      </c>
      <c r="F21" s="90" t="s">
        <v>580</v>
      </c>
      <c r="G21" s="90">
        <v>10</v>
      </c>
      <c r="H21" s="91">
        <v>6.2</v>
      </c>
      <c r="I21" s="170">
        <v>6.2</v>
      </c>
      <c r="J21" s="170">
        <v>6.2</v>
      </c>
      <c r="K21" s="170">
        <v>6.2</v>
      </c>
      <c r="L21" s="170">
        <v>6.1</v>
      </c>
      <c r="M21" s="167">
        <v>6.1</v>
      </c>
      <c r="N21" s="170">
        <v>6.1</v>
      </c>
      <c r="O21" s="171">
        <v>6</v>
      </c>
      <c r="P21" s="170">
        <v>5.9</v>
      </c>
      <c r="Q21" s="167">
        <v>5.8</v>
      </c>
      <c r="R21" s="170">
        <v>5.8</v>
      </c>
      <c r="S21" s="170">
        <v>5.7</v>
      </c>
      <c r="T21" s="170">
        <v>5.7</v>
      </c>
    </row>
    <row r="22" spans="2:20" x14ac:dyDescent="0.2">
      <c r="B22" s="86" t="s">
        <v>506</v>
      </c>
      <c r="C22" s="86" t="s">
        <v>58</v>
      </c>
      <c r="D22" s="86" t="s">
        <v>59</v>
      </c>
      <c r="E22" s="86" t="s">
        <v>60</v>
      </c>
      <c r="F22" s="90" t="s">
        <v>580</v>
      </c>
      <c r="G22" s="90">
        <v>10</v>
      </c>
      <c r="H22" s="91">
        <v>10.3</v>
      </c>
      <c r="I22" s="170">
        <v>10.3</v>
      </c>
      <c r="J22" s="170">
        <v>10.199999999999999</v>
      </c>
      <c r="K22" s="170">
        <v>10.1</v>
      </c>
      <c r="L22" s="170">
        <v>10</v>
      </c>
      <c r="M22" s="167">
        <v>10</v>
      </c>
      <c r="N22" s="170">
        <v>10</v>
      </c>
      <c r="O22" s="171">
        <v>10</v>
      </c>
      <c r="P22" s="170">
        <v>10</v>
      </c>
      <c r="Q22" s="167">
        <v>10.1</v>
      </c>
      <c r="R22" s="170">
        <v>10</v>
      </c>
      <c r="S22" s="170">
        <v>10.199999999999999</v>
      </c>
      <c r="T22" s="170">
        <v>10.3</v>
      </c>
    </row>
    <row r="23" spans="2:20" x14ac:dyDescent="0.2">
      <c r="B23" s="86" t="s">
        <v>507</v>
      </c>
      <c r="C23" s="86" t="s">
        <v>61</v>
      </c>
      <c r="D23" s="86" t="s">
        <v>62</v>
      </c>
      <c r="E23" s="86" t="s">
        <v>63</v>
      </c>
      <c r="F23" s="90" t="s">
        <v>580</v>
      </c>
      <c r="G23" s="90">
        <v>10</v>
      </c>
      <c r="H23" s="91">
        <v>9.6</v>
      </c>
      <c r="I23" s="170">
        <v>9.6999999999999993</v>
      </c>
      <c r="J23" s="170">
        <v>9.6999999999999993</v>
      </c>
      <c r="K23" s="170">
        <v>9.8000000000000007</v>
      </c>
      <c r="L23" s="170">
        <v>9.8000000000000007</v>
      </c>
      <c r="M23" s="167">
        <v>9.8000000000000007</v>
      </c>
      <c r="N23" s="170">
        <v>9.8000000000000007</v>
      </c>
      <c r="O23" s="171">
        <v>9.8000000000000007</v>
      </c>
      <c r="P23" s="170">
        <v>9.8000000000000007</v>
      </c>
      <c r="Q23" s="167">
        <v>9.6999999999999993</v>
      </c>
      <c r="R23" s="170">
        <v>9.6</v>
      </c>
      <c r="S23" s="170">
        <v>9.6999999999999993</v>
      </c>
      <c r="T23" s="170">
        <v>9.8000000000000007</v>
      </c>
    </row>
    <row r="24" spans="2:20" x14ac:dyDescent="0.2">
      <c r="B24" s="86" t="s">
        <v>508</v>
      </c>
      <c r="C24" s="86" t="s">
        <v>64</v>
      </c>
      <c r="D24" s="86" t="s">
        <v>65</v>
      </c>
      <c r="E24" s="86" t="s">
        <v>66</v>
      </c>
      <c r="F24" s="90">
        <v>12.8</v>
      </c>
      <c r="G24" s="90">
        <v>12.8</v>
      </c>
      <c r="H24" s="91">
        <v>12.4</v>
      </c>
      <c r="I24" s="170">
        <v>12.1</v>
      </c>
      <c r="J24" s="170">
        <v>11.9</v>
      </c>
      <c r="K24" s="170">
        <v>11.7</v>
      </c>
      <c r="L24" s="170">
        <v>11.5</v>
      </c>
      <c r="M24" s="167">
        <v>11.5</v>
      </c>
      <c r="N24" s="170">
        <v>11.4</v>
      </c>
      <c r="O24" s="171">
        <v>11.4</v>
      </c>
      <c r="P24" s="170">
        <v>11.3</v>
      </c>
      <c r="Q24" s="167">
        <v>11.1</v>
      </c>
      <c r="R24" s="170">
        <v>11</v>
      </c>
      <c r="S24" s="170">
        <v>11</v>
      </c>
      <c r="T24" s="170">
        <v>11</v>
      </c>
    </row>
    <row r="25" spans="2:20" x14ac:dyDescent="0.2">
      <c r="B25" s="86" t="s">
        <v>502</v>
      </c>
      <c r="C25" s="86" t="s">
        <v>36</v>
      </c>
      <c r="D25" s="86" t="s">
        <v>67</v>
      </c>
      <c r="E25" s="86" t="s">
        <v>68</v>
      </c>
      <c r="F25" s="90">
        <v>10.199999999999999</v>
      </c>
      <c r="G25" s="90">
        <v>10.199999999999999</v>
      </c>
      <c r="H25" s="91">
        <v>11.9</v>
      </c>
      <c r="I25" s="170">
        <v>11.9</v>
      </c>
      <c r="J25" s="170">
        <v>11.7</v>
      </c>
      <c r="K25" s="170">
        <v>11.5</v>
      </c>
      <c r="L25" s="170">
        <v>11.3</v>
      </c>
      <c r="M25" s="167">
        <v>11.2</v>
      </c>
      <c r="N25" s="170">
        <v>11.1</v>
      </c>
      <c r="O25" s="171">
        <v>10.8</v>
      </c>
      <c r="P25" s="170">
        <v>10.6</v>
      </c>
      <c r="Q25" s="167">
        <v>10.4</v>
      </c>
      <c r="R25" s="170">
        <v>10.1</v>
      </c>
      <c r="S25" s="170">
        <v>9.8000000000000007</v>
      </c>
      <c r="T25" s="170">
        <v>9.6</v>
      </c>
    </row>
    <row r="26" spans="2:20" x14ac:dyDescent="0.2">
      <c r="B26" s="86" t="s">
        <v>505</v>
      </c>
      <c r="C26" s="86" t="s">
        <v>49</v>
      </c>
      <c r="D26" s="86" t="s">
        <v>69</v>
      </c>
      <c r="E26" s="86" t="s">
        <v>70</v>
      </c>
      <c r="F26" s="90" t="s">
        <v>580</v>
      </c>
      <c r="G26" s="90">
        <v>10</v>
      </c>
      <c r="H26" s="91">
        <v>6.4</v>
      </c>
      <c r="I26" s="170">
        <v>6.2</v>
      </c>
      <c r="J26" s="170">
        <v>6.2</v>
      </c>
      <c r="K26" s="170">
        <v>6.1</v>
      </c>
      <c r="L26" s="170">
        <v>6</v>
      </c>
      <c r="M26" s="167">
        <v>6</v>
      </c>
      <c r="N26" s="170">
        <v>6</v>
      </c>
      <c r="O26" s="171">
        <v>6</v>
      </c>
      <c r="P26" s="170">
        <v>6</v>
      </c>
      <c r="Q26" s="167">
        <v>6</v>
      </c>
      <c r="R26" s="170">
        <v>6</v>
      </c>
      <c r="S26" s="170">
        <v>6</v>
      </c>
      <c r="T26" s="170">
        <v>6.1</v>
      </c>
    </row>
    <row r="27" spans="2:20" x14ac:dyDescent="0.2">
      <c r="B27" s="86" t="s">
        <v>494</v>
      </c>
      <c r="C27" s="86" t="s">
        <v>6</v>
      </c>
      <c r="D27" s="86" t="s">
        <v>71</v>
      </c>
      <c r="E27" s="86" t="s">
        <v>72</v>
      </c>
      <c r="F27" s="90" t="s">
        <v>580</v>
      </c>
      <c r="G27" s="90">
        <v>10</v>
      </c>
      <c r="H27" s="91">
        <v>6</v>
      </c>
      <c r="I27" s="170">
        <v>6</v>
      </c>
      <c r="J27" s="170">
        <v>6</v>
      </c>
      <c r="K27" s="170">
        <v>5.9</v>
      </c>
      <c r="L27" s="170">
        <v>5.8</v>
      </c>
      <c r="M27" s="167">
        <v>5.9</v>
      </c>
      <c r="N27" s="170">
        <v>5.8</v>
      </c>
      <c r="O27" s="171">
        <v>5.9</v>
      </c>
      <c r="P27" s="170">
        <v>5.9</v>
      </c>
      <c r="Q27" s="167">
        <v>5.9</v>
      </c>
      <c r="R27" s="170">
        <v>6</v>
      </c>
      <c r="S27" s="170">
        <v>6</v>
      </c>
      <c r="T27" s="170">
        <v>6</v>
      </c>
    </row>
    <row r="28" spans="2:20" x14ac:dyDescent="0.2">
      <c r="B28" s="86" t="s">
        <v>509</v>
      </c>
      <c r="C28" s="86" t="s">
        <v>73</v>
      </c>
      <c r="D28" s="86" t="s">
        <v>74</v>
      </c>
      <c r="E28" s="86" t="s">
        <v>75</v>
      </c>
      <c r="F28" s="90">
        <v>11</v>
      </c>
      <c r="G28" s="90">
        <v>11</v>
      </c>
      <c r="H28" s="91">
        <v>13.1</v>
      </c>
      <c r="I28" s="170">
        <v>13</v>
      </c>
      <c r="J28" s="170">
        <v>12.9</v>
      </c>
      <c r="K28" s="170">
        <v>12.8</v>
      </c>
      <c r="L28" s="170">
        <v>12.7</v>
      </c>
      <c r="M28" s="167">
        <v>12.6</v>
      </c>
      <c r="N28" s="170">
        <v>12.6</v>
      </c>
      <c r="O28" s="171">
        <v>12.5</v>
      </c>
      <c r="P28" s="170">
        <v>12.5</v>
      </c>
      <c r="Q28" s="167">
        <v>12.4</v>
      </c>
      <c r="R28" s="170">
        <v>12.3</v>
      </c>
      <c r="S28" s="170">
        <v>12.3</v>
      </c>
      <c r="T28" s="170">
        <v>12.4</v>
      </c>
    </row>
    <row r="29" spans="2:20" x14ac:dyDescent="0.2">
      <c r="B29" s="86" t="s">
        <v>497</v>
      </c>
      <c r="C29" s="86" t="s">
        <v>17</v>
      </c>
      <c r="D29" s="86" t="s">
        <v>76</v>
      </c>
      <c r="E29" s="86" t="s">
        <v>77</v>
      </c>
      <c r="F29" s="90" t="s">
        <v>580</v>
      </c>
      <c r="G29" s="90">
        <v>10</v>
      </c>
      <c r="H29" s="91">
        <v>10.4</v>
      </c>
      <c r="I29" s="170">
        <v>10.3</v>
      </c>
      <c r="J29" s="170">
        <v>10.199999999999999</v>
      </c>
      <c r="K29" s="170">
        <v>10</v>
      </c>
      <c r="L29" s="170">
        <v>9.9</v>
      </c>
      <c r="M29" s="167">
        <v>9.6999999999999993</v>
      </c>
      <c r="N29" s="170">
        <v>9.6999999999999993</v>
      </c>
      <c r="O29" s="171">
        <v>9.6</v>
      </c>
      <c r="P29" s="170">
        <v>9.5</v>
      </c>
      <c r="Q29" s="167">
        <v>9.4</v>
      </c>
      <c r="R29" s="170">
        <v>9.3000000000000007</v>
      </c>
      <c r="S29" s="170">
        <v>9.3000000000000007</v>
      </c>
      <c r="T29" s="170">
        <v>9.4</v>
      </c>
    </row>
    <row r="30" spans="2:20" x14ac:dyDescent="0.2">
      <c r="B30" s="86" t="s">
        <v>510</v>
      </c>
      <c r="C30" s="86" t="s">
        <v>78</v>
      </c>
      <c r="D30" s="86" t="s">
        <v>79</v>
      </c>
      <c r="E30" s="86" t="s">
        <v>80</v>
      </c>
      <c r="F30" s="90" t="s">
        <v>580</v>
      </c>
      <c r="G30" s="90">
        <v>10</v>
      </c>
      <c r="H30" s="91">
        <v>10.9</v>
      </c>
      <c r="I30" s="170">
        <v>10.8</v>
      </c>
      <c r="J30" s="170">
        <v>10.5</v>
      </c>
      <c r="K30" s="170">
        <v>10.4</v>
      </c>
      <c r="L30" s="170">
        <v>10.199999999999999</v>
      </c>
      <c r="M30" s="167">
        <v>10.1</v>
      </c>
      <c r="N30" s="170">
        <v>10</v>
      </c>
      <c r="O30" s="171">
        <v>10</v>
      </c>
      <c r="P30" s="170">
        <v>9.9</v>
      </c>
      <c r="Q30" s="167">
        <v>9.6999999999999993</v>
      </c>
      <c r="R30" s="170">
        <v>9.6</v>
      </c>
      <c r="S30" s="170">
        <v>9.5</v>
      </c>
      <c r="T30" s="170">
        <v>9.5</v>
      </c>
    </row>
    <row r="31" spans="2:20" x14ac:dyDescent="0.2">
      <c r="B31" s="86" t="s">
        <v>495</v>
      </c>
      <c r="C31" s="86" t="s">
        <v>11</v>
      </c>
      <c r="D31" s="86" t="s">
        <v>81</v>
      </c>
      <c r="E31" s="86" t="s">
        <v>82</v>
      </c>
      <c r="F31" s="90" t="s">
        <v>580</v>
      </c>
      <c r="G31" s="90">
        <v>10</v>
      </c>
      <c r="H31" s="91">
        <v>8.9</v>
      </c>
      <c r="I31" s="170">
        <v>8.8000000000000007</v>
      </c>
      <c r="J31" s="170">
        <v>8.6999999999999993</v>
      </c>
      <c r="K31" s="170">
        <v>8.6</v>
      </c>
      <c r="L31" s="170">
        <v>8.5</v>
      </c>
      <c r="M31" s="167">
        <v>8.5</v>
      </c>
      <c r="N31" s="170">
        <v>8.5</v>
      </c>
      <c r="O31" s="171">
        <v>8.5</v>
      </c>
      <c r="P31" s="170">
        <v>8.5</v>
      </c>
      <c r="Q31" s="167">
        <v>8.4</v>
      </c>
      <c r="R31" s="170">
        <v>8.4</v>
      </c>
      <c r="S31" s="170">
        <v>8.5</v>
      </c>
      <c r="T31" s="170">
        <v>8.6</v>
      </c>
    </row>
    <row r="32" spans="2:20" x14ac:dyDescent="0.2">
      <c r="B32" s="86" t="s">
        <v>499</v>
      </c>
      <c r="C32" s="86" t="s">
        <v>25</v>
      </c>
      <c r="D32" s="86" t="s">
        <v>83</v>
      </c>
      <c r="E32" s="86" t="s">
        <v>84</v>
      </c>
      <c r="F32" s="90" t="s">
        <v>580</v>
      </c>
      <c r="G32" s="90">
        <v>10</v>
      </c>
      <c r="H32" s="91">
        <v>11.5</v>
      </c>
      <c r="I32" s="170">
        <v>11.5</v>
      </c>
      <c r="J32" s="170">
        <v>11.4</v>
      </c>
      <c r="K32" s="170">
        <v>11.4</v>
      </c>
      <c r="L32" s="170">
        <v>11.3</v>
      </c>
      <c r="M32" s="167">
        <v>11.2</v>
      </c>
      <c r="N32" s="170">
        <v>11.2</v>
      </c>
      <c r="O32" s="171">
        <v>11.2</v>
      </c>
      <c r="P32" s="170">
        <v>11.1</v>
      </c>
      <c r="Q32" s="167">
        <v>11.1</v>
      </c>
      <c r="R32" s="170">
        <v>11.1</v>
      </c>
      <c r="S32" s="170">
        <v>11.3</v>
      </c>
      <c r="T32" s="170">
        <v>11.4</v>
      </c>
    </row>
    <row r="33" spans="2:20" x14ac:dyDescent="0.2">
      <c r="B33" s="86" t="s">
        <v>506</v>
      </c>
      <c r="C33" s="86" t="s">
        <v>58</v>
      </c>
      <c r="D33" s="86" t="s">
        <v>85</v>
      </c>
      <c r="E33" s="86" t="s">
        <v>86</v>
      </c>
      <c r="F33" s="90" t="s">
        <v>580</v>
      </c>
      <c r="G33" s="90">
        <v>10</v>
      </c>
      <c r="H33" s="91">
        <v>10.1</v>
      </c>
      <c r="I33" s="170">
        <v>10.1</v>
      </c>
      <c r="J33" s="170">
        <v>10.1</v>
      </c>
      <c r="K33" s="170">
        <v>10</v>
      </c>
      <c r="L33" s="170">
        <v>10</v>
      </c>
      <c r="M33" s="167">
        <v>9.9</v>
      </c>
      <c r="N33" s="170">
        <v>9.8000000000000007</v>
      </c>
      <c r="O33" s="171">
        <v>9.8000000000000007</v>
      </c>
      <c r="P33" s="170">
        <v>9.8000000000000007</v>
      </c>
      <c r="Q33" s="167">
        <v>9.8000000000000007</v>
      </c>
      <c r="R33" s="170">
        <v>9.9</v>
      </c>
      <c r="S33" s="170">
        <v>9.9</v>
      </c>
      <c r="T33" s="170">
        <v>10.1</v>
      </c>
    </row>
    <row r="34" spans="2:20" x14ac:dyDescent="0.2">
      <c r="B34" s="86" t="s">
        <v>505</v>
      </c>
      <c r="C34" s="86" t="s">
        <v>49</v>
      </c>
      <c r="D34" s="86" t="s">
        <v>87</v>
      </c>
      <c r="E34" s="86" t="s">
        <v>88</v>
      </c>
      <c r="F34" s="90" t="s">
        <v>580</v>
      </c>
      <c r="G34" s="90">
        <v>10</v>
      </c>
      <c r="H34" s="91">
        <v>7.8</v>
      </c>
      <c r="I34" s="170">
        <v>7.8</v>
      </c>
      <c r="J34" s="170">
        <v>7.8</v>
      </c>
      <c r="K34" s="170">
        <v>7.8</v>
      </c>
      <c r="L34" s="170">
        <v>7.8</v>
      </c>
      <c r="M34" s="167">
        <v>7.9</v>
      </c>
      <c r="N34" s="170">
        <v>7.9</v>
      </c>
      <c r="O34" s="171">
        <v>7.9</v>
      </c>
      <c r="P34" s="170">
        <v>8</v>
      </c>
      <c r="Q34" s="167">
        <v>8</v>
      </c>
      <c r="R34" s="170">
        <v>8.1</v>
      </c>
      <c r="S34" s="170">
        <v>8.1999999999999993</v>
      </c>
      <c r="T34" s="170">
        <v>8.1999999999999993</v>
      </c>
    </row>
    <row r="35" spans="2:20" x14ac:dyDescent="0.2">
      <c r="B35" s="86" t="s">
        <v>496</v>
      </c>
      <c r="C35" s="86" t="s">
        <v>14</v>
      </c>
      <c r="D35" s="86" t="s">
        <v>89</v>
      </c>
      <c r="E35" s="86" t="s">
        <v>90</v>
      </c>
      <c r="F35" s="90" t="s">
        <v>580</v>
      </c>
      <c r="G35" s="90">
        <v>10</v>
      </c>
      <c r="H35" s="91">
        <v>9.6</v>
      </c>
      <c r="I35" s="170">
        <v>9.5</v>
      </c>
      <c r="J35" s="170">
        <v>9.4</v>
      </c>
      <c r="K35" s="170">
        <v>9.4</v>
      </c>
      <c r="L35" s="170">
        <v>9.3000000000000007</v>
      </c>
      <c r="M35" s="167">
        <v>9.1999999999999993</v>
      </c>
      <c r="N35" s="170">
        <v>9.1999999999999993</v>
      </c>
      <c r="O35" s="171">
        <v>9.1999999999999993</v>
      </c>
      <c r="P35" s="170">
        <v>9.1</v>
      </c>
      <c r="Q35" s="167">
        <v>9</v>
      </c>
      <c r="R35" s="170">
        <v>9</v>
      </c>
      <c r="S35" s="170">
        <v>9</v>
      </c>
      <c r="T35" s="170">
        <v>9</v>
      </c>
    </row>
    <row r="36" spans="2:20" x14ac:dyDescent="0.2">
      <c r="B36" s="86" t="s">
        <v>504</v>
      </c>
      <c r="C36" s="86" t="s">
        <v>44</v>
      </c>
      <c r="D36" s="86" t="s">
        <v>91</v>
      </c>
      <c r="E36" s="86" t="s">
        <v>92</v>
      </c>
      <c r="F36" s="90" t="s">
        <v>580</v>
      </c>
      <c r="G36" s="90">
        <v>10</v>
      </c>
      <c r="H36" s="91">
        <v>11.3</v>
      </c>
      <c r="I36" s="170">
        <v>11.3</v>
      </c>
      <c r="J36" s="170">
        <v>11.3</v>
      </c>
      <c r="K36" s="170">
        <v>11.3</v>
      </c>
      <c r="L36" s="170">
        <v>11.3</v>
      </c>
      <c r="M36" s="167">
        <v>11.3</v>
      </c>
      <c r="N36" s="170">
        <v>11.2</v>
      </c>
      <c r="O36" s="171">
        <v>11.1</v>
      </c>
      <c r="P36" s="170">
        <v>11</v>
      </c>
      <c r="Q36" s="167">
        <v>10.7</v>
      </c>
      <c r="R36" s="170">
        <v>10.5</v>
      </c>
      <c r="S36" s="170">
        <v>10.4</v>
      </c>
      <c r="T36" s="170">
        <v>10.3</v>
      </c>
    </row>
    <row r="37" spans="2:20" x14ac:dyDescent="0.2">
      <c r="B37" s="86" t="s">
        <v>497</v>
      </c>
      <c r="C37" s="86" t="s">
        <v>17</v>
      </c>
      <c r="D37" s="86" t="s">
        <v>93</v>
      </c>
      <c r="E37" s="86" t="s">
        <v>94</v>
      </c>
      <c r="F37" s="90">
        <v>12</v>
      </c>
      <c r="G37" s="90">
        <v>12</v>
      </c>
      <c r="H37" s="91">
        <v>11.7</v>
      </c>
      <c r="I37" s="170">
        <v>11.3</v>
      </c>
      <c r="J37" s="170">
        <v>11.1</v>
      </c>
      <c r="K37" s="170">
        <v>10.8</v>
      </c>
      <c r="L37" s="170">
        <v>10.5</v>
      </c>
      <c r="M37" s="167">
        <v>10.3</v>
      </c>
      <c r="N37" s="170">
        <v>10</v>
      </c>
      <c r="O37" s="171">
        <v>9.8000000000000007</v>
      </c>
      <c r="P37" s="170">
        <v>9.6999999999999993</v>
      </c>
      <c r="Q37" s="167">
        <v>9.6</v>
      </c>
      <c r="R37" s="170">
        <v>9.5</v>
      </c>
      <c r="S37" s="170">
        <v>9.4</v>
      </c>
      <c r="T37" s="170">
        <v>9.4</v>
      </c>
    </row>
    <row r="38" spans="2:20" x14ac:dyDescent="0.2">
      <c r="B38" s="86" t="s">
        <v>507</v>
      </c>
      <c r="C38" s="86" t="s">
        <v>61</v>
      </c>
      <c r="D38" s="86" t="s">
        <v>95</v>
      </c>
      <c r="E38" s="86" t="s">
        <v>96</v>
      </c>
      <c r="F38" s="90" t="s">
        <v>580</v>
      </c>
      <c r="G38" s="90">
        <v>10</v>
      </c>
      <c r="H38" s="91">
        <v>10.7</v>
      </c>
      <c r="I38" s="170">
        <v>10.6</v>
      </c>
      <c r="J38" s="170">
        <v>10.5</v>
      </c>
      <c r="K38" s="170">
        <v>10.5</v>
      </c>
      <c r="L38" s="170">
        <v>10.4</v>
      </c>
      <c r="M38" s="167">
        <v>10.4</v>
      </c>
      <c r="N38" s="170">
        <v>10.3</v>
      </c>
      <c r="O38" s="171">
        <v>10.4</v>
      </c>
      <c r="P38" s="170">
        <v>10.4</v>
      </c>
      <c r="Q38" s="167">
        <v>10.3</v>
      </c>
      <c r="R38" s="170">
        <v>10.199999999999999</v>
      </c>
      <c r="S38" s="170">
        <v>10.199999999999999</v>
      </c>
      <c r="T38" s="170">
        <v>10.199999999999999</v>
      </c>
    </row>
    <row r="39" spans="2:20" x14ac:dyDescent="0.2">
      <c r="B39" s="86" t="s">
        <v>501</v>
      </c>
      <c r="C39" s="86" t="s">
        <v>33</v>
      </c>
      <c r="D39" s="86" t="s">
        <v>97</v>
      </c>
      <c r="E39" s="86" t="s">
        <v>98</v>
      </c>
      <c r="F39" s="90">
        <v>11.4</v>
      </c>
      <c r="G39" s="90">
        <v>11.4</v>
      </c>
      <c r="H39" s="91">
        <v>10.5</v>
      </c>
      <c r="I39" s="170">
        <v>10.1</v>
      </c>
      <c r="J39" s="170">
        <v>9.3000000000000007</v>
      </c>
      <c r="K39" s="170">
        <v>8.9</v>
      </c>
      <c r="L39" s="170">
        <v>8.4</v>
      </c>
      <c r="M39" s="167">
        <v>8.1</v>
      </c>
      <c r="N39" s="170">
        <v>7.8</v>
      </c>
      <c r="O39" s="171">
        <v>7.6</v>
      </c>
      <c r="P39" s="170">
        <v>7.4</v>
      </c>
      <c r="Q39" s="167">
        <v>7.3</v>
      </c>
      <c r="R39" s="170">
        <v>7.4</v>
      </c>
      <c r="S39" s="170">
        <v>7.5</v>
      </c>
      <c r="T39" s="170">
        <v>7.7</v>
      </c>
    </row>
    <row r="40" spans="2:20" x14ac:dyDescent="0.2">
      <c r="B40" s="86" t="s">
        <v>511</v>
      </c>
      <c r="C40" s="86" t="s">
        <v>99</v>
      </c>
      <c r="D40" s="86" t="s">
        <v>100</v>
      </c>
      <c r="E40" s="86" t="s">
        <v>101</v>
      </c>
      <c r="F40" s="90" t="s">
        <v>580</v>
      </c>
      <c r="G40" s="90">
        <v>10</v>
      </c>
      <c r="H40" s="91">
        <v>9.1</v>
      </c>
      <c r="I40" s="170">
        <v>9</v>
      </c>
      <c r="J40" s="170">
        <v>9</v>
      </c>
      <c r="K40" s="170">
        <v>9</v>
      </c>
      <c r="L40" s="170">
        <v>8.9</v>
      </c>
      <c r="M40" s="167">
        <v>8.9</v>
      </c>
      <c r="N40" s="170">
        <v>9</v>
      </c>
      <c r="O40" s="171">
        <v>9</v>
      </c>
      <c r="P40" s="170">
        <v>9</v>
      </c>
      <c r="Q40" s="167">
        <v>9</v>
      </c>
      <c r="R40" s="170">
        <v>9</v>
      </c>
      <c r="S40" s="170">
        <v>9</v>
      </c>
      <c r="T40" s="170">
        <v>9</v>
      </c>
    </row>
    <row r="41" spans="2:20" x14ac:dyDescent="0.2">
      <c r="B41" s="86" t="s">
        <v>507</v>
      </c>
      <c r="C41" s="86" t="s">
        <v>61</v>
      </c>
      <c r="D41" s="86" t="s">
        <v>102</v>
      </c>
      <c r="E41" s="86" t="s">
        <v>103</v>
      </c>
      <c r="F41" s="90" t="s">
        <v>580</v>
      </c>
      <c r="G41" s="90">
        <v>10</v>
      </c>
      <c r="H41" s="91">
        <v>11.1</v>
      </c>
      <c r="I41" s="170">
        <v>11.1</v>
      </c>
      <c r="J41" s="170">
        <v>11</v>
      </c>
      <c r="K41" s="170">
        <v>11</v>
      </c>
      <c r="L41" s="170">
        <v>10.9</v>
      </c>
      <c r="M41" s="167">
        <v>10.8</v>
      </c>
      <c r="N41" s="170">
        <v>10.7</v>
      </c>
      <c r="O41" s="171">
        <v>10.6</v>
      </c>
      <c r="P41" s="170">
        <v>10.6</v>
      </c>
      <c r="Q41" s="167">
        <v>10.5</v>
      </c>
      <c r="R41" s="170">
        <v>10.5</v>
      </c>
      <c r="S41" s="170">
        <v>10.5</v>
      </c>
      <c r="T41" s="170">
        <v>10.7</v>
      </c>
    </row>
    <row r="42" spans="2:20" x14ac:dyDescent="0.2">
      <c r="B42" s="86" t="s">
        <v>502</v>
      </c>
      <c r="C42" s="86" t="s">
        <v>36</v>
      </c>
      <c r="D42" s="86" t="s">
        <v>104</v>
      </c>
      <c r="E42" s="86" t="s">
        <v>105</v>
      </c>
      <c r="F42" s="90" t="s">
        <v>580</v>
      </c>
      <c r="G42" s="90">
        <v>10</v>
      </c>
      <c r="H42" s="91">
        <v>8.1999999999999993</v>
      </c>
      <c r="I42" s="170">
        <v>8</v>
      </c>
      <c r="J42" s="170">
        <v>7.7</v>
      </c>
      <c r="K42" s="170">
        <v>7.5</v>
      </c>
      <c r="L42" s="170">
        <v>7.4</v>
      </c>
      <c r="M42" s="167">
        <v>7.2</v>
      </c>
      <c r="N42" s="170">
        <v>7.1</v>
      </c>
      <c r="O42" s="171">
        <v>7.1</v>
      </c>
      <c r="P42" s="170">
        <v>7.1</v>
      </c>
      <c r="Q42" s="167">
        <v>7</v>
      </c>
      <c r="R42" s="170">
        <v>7</v>
      </c>
      <c r="S42" s="170">
        <v>7</v>
      </c>
      <c r="T42" s="170">
        <v>7.2</v>
      </c>
    </row>
    <row r="43" spans="2:20" x14ac:dyDescent="0.2">
      <c r="B43" s="86" t="s">
        <v>512</v>
      </c>
      <c r="C43" s="86" t="s">
        <v>106</v>
      </c>
      <c r="D43" s="86" t="s">
        <v>107</v>
      </c>
      <c r="E43" s="86" t="s">
        <v>108</v>
      </c>
      <c r="F43" s="90" t="s">
        <v>580</v>
      </c>
      <c r="G43" s="90">
        <v>10</v>
      </c>
      <c r="H43" s="91">
        <v>9.8000000000000007</v>
      </c>
      <c r="I43" s="170">
        <v>9.6999999999999993</v>
      </c>
      <c r="J43" s="170">
        <v>9.6</v>
      </c>
      <c r="K43" s="170">
        <v>9.4</v>
      </c>
      <c r="L43" s="170">
        <v>9.3000000000000007</v>
      </c>
      <c r="M43" s="167">
        <v>9.1999999999999993</v>
      </c>
      <c r="N43" s="170">
        <v>9.1</v>
      </c>
      <c r="O43" s="171">
        <v>9</v>
      </c>
      <c r="P43" s="170">
        <v>8.9</v>
      </c>
      <c r="Q43" s="167">
        <v>8.6999999999999993</v>
      </c>
      <c r="R43" s="170">
        <v>8.6</v>
      </c>
      <c r="S43" s="170">
        <v>8.6</v>
      </c>
      <c r="T43" s="170">
        <v>8.5</v>
      </c>
    </row>
    <row r="44" spans="2:20" x14ac:dyDescent="0.2">
      <c r="B44" s="86" t="s">
        <v>513</v>
      </c>
      <c r="C44" s="86" t="s">
        <v>109</v>
      </c>
      <c r="D44" s="86" t="s">
        <v>110</v>
      </c>
      <c r="E44" s="86" t="s">
        <v>111</v>
      </c>
      <c r="F44" s="90" t="s">
        <v>580</v>
      </c>
      <c r="G44" s="90">
        <v>10</v>
      </c>
      <c r="H44" s="91">
        <v>6.4</v>
      </c>
      <c r="I44" s="170">
        <v>6.4</v>
      </c>
      <c r="J44" s="170">
        <v>6.5</v>
      </c>
      <c r="K44" s="170">
        <v>6.5</v>
      </c>
      <c r="L44" s="170">
        <v>6.5</v>
      </c>
      <c r="M44" s="167">
        <v>6.5</v>
      </c>
      <c r="N44" s="170">
        <v>6.5</v>
      </c>
      <c r="O44" s="171">
        <v>6.6</v>
      </c>
      <c r="P44" s="170">
        <v>6.6</v>
      </c>
      <c r="Q44" s="167">
        <v>6.6</v>
      </c>
      <c r="R44" s="170">
        <v>6.6</v>
      </c>
      <c r="S44" s="170">
        <v>6.6</v>
      </c>
      <c r="T44" s="170">
        <v>6.7</v>
      </c>
    </row>
    <row r="45" spans="2:20" x14ac:dyDescent="0.2">
      <c r="B45" s="86" t="s">
        <v>495</v>
      </c>
      <c r="C45" s="86" t="s">
        <v>11</v>
      </c>
      <c r="D45" s="86" t="s">
        <v>112</v>
      </c>
      <c r="E45" s="86" t="s">
        <v>113</v>
      </c>
      <c r="F45" s="90" t="s">
        <v>580</v>
      </c>
      <c r="G45" s="90">
        <v>10</v>
      </c>
      <c r="H45" s="91">
        <v>10.5</v>
      </c>
      <c r="I45" s="170">
        <v>10.5</v>
      </c>
      <c r="J45" s="170">
        <v>10.4</v>
      </c>
      <c r="K45" s="170">
        <v>10.3</v>
      </c>
      <c r="L45" s="170">
        <v>10.3</v>
      </c>
      <c r="M45" s="167">
        <v>10.199999999999999</v>
      </c>
      <c r="N45" s="170">
        <v>10.199999999999999</v>
      </c>
      <c r="O45" s="171">
        <v>10.199999999999999</v>
      </c>
      <c r="P45" s="170">
        <v>10.199999999999999</v>
      </c>
      <c r="Q45" s="167">
        <v>10.199999999999999</v>
      </c>
      <c r="R45" s="170">
        <v>10.199999999999999</v>
      </c>
      <c r="S45" s="170">
        <v>10.199999999999999</v>
      </c>
      <c r="T45" s="170">
        <v>10.3</v>
      </c>
    </row>
    <row r="46" spans="2:20" x14ac:dyDescent="0.2">
      <c r="B46" s="86" t="s">
        <v>498</v>
      </c>
      <c r="C46" s="86" t="s">
        <v>22</v>
      </c>
      <c r="D46" s="86" t="s">
        <v>114</v>
      </c>
      <c r="E46" s="86" t="s">
        <v>115</v>
      </c>
      <c r="F46" s="90" t="s">
        <v>580</v>
      </c>
      <c r="G46" s="90">
        <v>10</v>
      </c>
      <c r="H46" s="91">
        <v>6.3</v>
      </c>
      <c r="I46" s="170">
        <v>6.2</v>
      </c>
      <c r="J46" s="170">
        <v>6.1</v>
      </c>
      <c r="K46" s="170">
        <v>6.1</v>
      </c>
      <c r="L46" s="170">
        <v>6</v>
      </c>
      <c r="M46" s="167">
        <v>5.9</v>
      </c>
      <c r="N46" s="170">
        <v>5.9</v>
      </c>
      <c r="O46" s="171">
        <v>5.9</v>
      </c>
      <c r="P46" s="170">
        <v>5.9</v>
      </c>
      <c r="Q46" s="167">
        <v>5.9</v>
      </c>
      <c r="R46" s="170">
        <v>5.9</v>
      </c>
      <c r="S46" s="170">
        <v>5.9</v>
      </c>
      <c r="T46" s="170">
        <v>5.9</v>
      </c>
    </row>
    <row r="47" spans="2:20" x14ac:dyDescent="0.2">
      <c r="B47" s="86" t="s">
        <v>514</v>
      </c>
      <c r="C47" s="86" t="s">
        <v>116</v>
      </c>
      <c r="D47" s="86" t="s">
        <v>117</v>
      </c>
      <c r="E47" s="86" t="s">
        <v>118</v>
      </c>
      <c r="F47" s="90" t="s">
        <v>580</v>
      </c>
      <c r="G47" s="90">
        <v>10</v>
      </c>
      <c r="H47" s="91">
        <v>9.4</v>
      </c>
      <c r="I47" s="170">
        <v>9.3000000000000007</v>
      </c>
      <c r="J47" s="170">
        <v>9.1999999999999993</v>
      </c>
      <c r="K47" s="170">
        <v>9.1999999999999993</v>
      </c>
      <c r="L47" s="170">
        <v>9.1</v>
      </c>
      <c r="M47" s="167">
        <v>9</v>
      </c>
      <c r="N47" s="170">
        <v>9</v>
      </c>
      <c r="O47" s="171">
        <v>8.9</v>
      </c>
      <c r="P47" s="170">
        <v>8.8000000000000007</v>
      </c>
      <c r="Q47" s="167">
        <v>8.6</v>
      </c>
      <c r="R47" s="170">
        <v>8.5</v>
      </c>
      <c r="S47" s="170">
        <v>8.4</v>
      </c>
      <c r="T47" s="170">
        <v>8.4</v>
      </c>
    </row>
    <row r="48" spans="2:20" x14ac:dyDescent="0.2">
      <c r="B48" s="86" t="s">
        <v>503</v>
      </c>
      <c r="C48" s="86" t="s">
        <v>39</v>
      </c>
      <c r="D48" s="86" t="s">
        <v>119</v>
      </c>
      <c r="E48" s="86" t="s">
        <v>120</v>
      </c>
      <c r="F48" s="90" t="s">
        <v>580</v>
      </c>
      <c r="G48" s="90">
        <v>10</v>
      </c>
      <c r="H48" s="91">
        <v>6.7</v>
      </c>
      <c r="I48" s="170">
        <v>6.6</v>
      </c>
      <c r="J48" s="170">
        <v>6.6</v>
      </c>
      <c r="K48" s="170">
        <v>6.5</v>
      </c>
      <c r="L48" s="170">
        <v>6.5</v>
      </c>
      <c r="M48" s="167">
        <v>6.4</v>
      </c>
      <c r="N48" s="170">
        <v>6.4</v>
      </c>
      <c r="O48" s="171">
        <v>6.4</v>
      </c>
      <c r="P48" s="170">
        <v>6.4</v>
      </c>
      <c r="Q48" s="167">
        <v>6.3</v>
      </c>
      <c r="R48" s="170">
        <v>6.2</v>
      </c>
      <c r="S48" s="170">
        <v>6.2</v>
      </c>
      <c r="T48" s="170">
        <v>6.1</v>
      </c>
    </row>
    <row r="49" spans="2:20" x14ac:dyDescent="0.2">
      <c r="B49" s="86" t="s">
        <v>513</v>
      </c>
      <c r="C49" s="86" t="s">
        <v>109</v>
      </c>
      <c r="D49" s="86" t="s">
        <v>121</v>
      </c>
      <c r="E49" s="86" t="s">
        <v>122</v>
      </c>
      <c r="F49" s="90" t="s">
        <v>580</v>
      </c>
      <c r="G49" s="90">
        <v>10</v>
      </c>
      <c r="H49" s="91">
        <v>6.1</v>
      </c>
      <c r="I49" s="170">
        <v>6</v>
      </c>
      <c r="J49" s="170">
        <v>6</v>
      </c>
      <c r="K49" s="170">
        <v>5.9</v>
      </c>
      <c r="L49" s="170">
        <v>5.9</v>
      </c>
      <c r="M49" s="167">
        <v>5.8</v>
      </c>
      <c r="N49" s="170">
        <v>5.7</v>
      </c>
      <c r="O49" s="171">
        <v>5.6</v>
      </c>
      <c r="P49" s="170">
        <v>5.6</v>
      </c>
      <c r="Q49" s="167">
        <v>5.5</v>
      </c>
      <c r="R49" s="170">
        <v>5.5</v>
      </c>
      <c r="S49" s="170">
        <v>5.5</v>
      </c>
      <c r="T49" s="170">
        <v>5.4</v>
      </c>
    </row>
    <row r="50" spans="2:20" x14ac:dyDescent="0.2">
      <c r="B50" s="86" t="s">
        <v>506</v>
      </c>
      <c r="C50" s="86" t="s">
        <v>58</v>
      </c>
      <c r="D50" s="86" t="s">
        <v>123</v>
      </c>
      <c r="E50" s="86" t="s">
        <v>124</v>
      </c>
      <c r="F50" s="90">
        <v>12.5</v>
      </c>
      <c r="G50" s="90">
        <v>12.5</v>
      </c>
      <c r="H50" s="91">
        <v>12.5</v>
      </c>
      <c r="I50" s="170">
        <v>12.2</v>
      </c>
      <c r="J50" s="170">
        <v>11.9</v>
      </c>
      <c r="K50" s="170">
        <v>11.5</v>
      </c>
      <c r="L50" s="170">
        <v>11.3</v>
      </c>
      <c r="M50" s="167">
        <v>11.1</v>
      </c>
      <c r="N50" s="170">
        <v>11</v>
      </c>
      <c r="O50" s="171">
        <v>10.8</v>
      </c>
      <c r="P50" s="170">
        <v>10.6</v>
      </c>
      <c r="Q50" s="167">
        <v>10.4</v>
      </c>
      <c r="R50" s="170">
        <v>10.3</v>
      </c>
      <c r="S50" s="170">
        <v>10.3</v>
      </c>
      <c r="T50" s="170">
        <v>10.3</v>
      </c>
    </row>
    <row r="51" spans="2:20" x14ac:dyDescent="0.2">
      <c r="B51" s="86" t="s">
        <v>501</v>
      </c>
      <c r="C51" s="86" t="s">
        <v>33</v>
      </c>
      <c r="D51" s="86" t="s">
        <v>125</v>
      </c>
      <c r="E51" s="86" t="s">
        <v>126</v>
      </c>
      <c r="F51" s="90" t="s">
        <v>580</v>
      </c>
      <c r="G51" s="90">
        <v>10</v>
      </c>
      <c r="H51" s="91">
        <v>8.3000000000000007</v>
      </c>
      <c r="I51" s="170">
        <v>8.3000000000000007</v>
      </c>
      <c r="J51" s="170">
        <v>8.3000000000000007</v>
      </c>
      <c r="K51" s="170">
        <v>8.3000000000000007</v>
      </c>
      <c r="L51" s="170">
        <v>8.3000000000000007</v>
      </c>
      <c r="M51" s="167">
        <v>8.3000000000000007</v>
      </c>
      <c r="N51" s="170">
        <v>8.3000000000000007</v>
      </c>
      <c r="O51" s="171">
        <v>8.4</v>
      </c>
      <c r="P51" s="170">
        <v>8.5</v>
      </c>
      <c r="Q51" s="167">
        <v>8.5</v>
      </c>
      <c r="R51" s="170">
        <v>8.5</v>
      </c>
      <c r="S51" s="170">
        <v>8.6</v>
      </c>
      <c r="T51" s="170">
        <v>8.6</v>
      </c>
    </row>
    <row r="52" spans="2:20" x14ac:dyDescent="0.2">
      <c r="B52" s="86" t="s">
        <v>504</v>
      </c>
      <c r="C52" s="86" t="s">
        <v>44</v>
      </c>
      <c r="D52" s="86" t="s">
        <v>127</v>
      </c>
      <c r="E52" s="86" t="s">
        <v>128</v>
      </c>
      <c r="F52" s="90" t="s">
        <v>580</v>
      </c>
      <c r="G52" s="90">
        <v>10</v>
      </c>
      <c r="H52" s="91">
        <v>7</v>
      </c>
      <c r="I52" s="170">
        <v>6.9</v>
      </c>
      <c r="J52" s="170">
        <v>6.9</v>
      </c>
      <c r="K52" s="170">
        <v>6.8</v>
      </c>
      <c r="L52" s="170">
        <v>6.7</v>
      </c>
      <c r="M52" s="167">
        <v>6.7</v>
      </c>
      <c r="N52" s="170">
        <v>6.6</v>
      </c>
      <c r="O52" s="171">
        <v>6.6</v>
      </c>
      <c r="P52" s="170">
        <v>6.5</v>
      </c>
      <c r="Q52" s="167">
        <v>6.5</v>
      </c>
      <c r="R52" s="170">
        <v>6.4</v>
      </c>
      <c r="S52" s="170">
        <v>6.4</v>
      </c>
      <c r="T52" s="170">
        <v>6.5</v>
      </c>
    </row>
    <row r="53" spans="2:20" x14ac:dyDescent="0.2">
      <c r="B53" s="86" t="s">
        <v>515</v>
      </c>
      <c r="C53" s="86" t="s">
        <v>129</v>
      </c>
      <c r="D53" s="86" t="s">
        <v>130</v>
      </c>
      <c r="E53" s="86" t="s">
        <v>131</v>
      </c>
      <c r="F53" s="90" t="s">
        <v>580</v>
      </c>
      <c r="G53" s="90">
        <v>10</v>
      </c>
      <c r="H53" s="91">
        <v>11.4</v>
      </c>
      <c r="I53" s="170">
        <v>11.4</v>
      </c>
      <c r="J53" s="170">
        <v>11.4</v>
      </c>
      <c r="K53" s="170">
        <v>11.4</v>
      </c>
      <c r="L53" s="170">
        <v>11.3</v>
      </c>
      <c r="M53" s="167">
        <v>11.2</v>
      </c>
      <c r="N53" s="170">
        <v>11.2</v>
      </c>
      <c r="O53" s="171">
        <v>11.1</v>
      </c>
      <c r="P53" s="170">
        <v>11</v>
      </c>
      <c r="Q53" s="167">
        <v>10.9</v>
      </c>
      <c r="R53" s="170">
        <v>10.8</v>
      </c>
      <c r="S53" s="170">
        <v>10.8</v>
      </c>
      <c r="T53" s="170">
        <v>10.8</v>
      </c>
    </row>
    <row r="54" spans="2:20" x14ac:dyDescent="0.2">
      <c r="B54" s="86" t="s">
        <v>516</v>
      </c>
      <c r="C54" s="86" t="s">
        <v>132</v>
      </c>
      <c r="D54" s="86" t="s">
        <v>133</v>
      </c>
      <c r="E54" s="86" t="s">
        <v>134</v>
      </c>
      <c r="F54" s="90" t="s">
        <v>580</v>
      </c>
      <c r="G54" s="90">
        <v>10</v>
      </c>
      <c r="H54" s="91">
        <v>7.1</v>
      </c>
      <c r="I54" s="170">
        <v>7</v>
      </c>
      <c r="J54" s="170">
        <v>7</v>
      </c>
      <c r="K54" s="170">
        <v>6.9</v>
      </c>
      <c r="L54" s="170">
        <v>6.8</v>
      </c>
      <c r="M54" s="167">
        <v>6.7</v>
      </c>
      <c r="N54" s="170">
        <v>6.6</v>
      </c>
      <c r="O54" s="171">
        <v>6.6</v>
      </c>
      <c r="P54" s="170">
        <v>6.5</v>
      </c>
      <c r="Q54" s="167">
        <v>6.5</v>
      </c>
      <c r="R54" s="170">
        <v>6.4</v>
      </c>
      <c r="S54" s="170">
        <v>6.3</v>
      </c>
      <c r="T54" s="170">
        <v>6.2</v>
      </c>
    </row>
    <row r="55" spans="2:20" x14ac:dyDescent="0.2">
      <c r="B55" s="86" t="s">
        <v>510</v>
      </c>
      <c r="C55" s="86" t="s">
        <v>78</v>
      </c>
      <c r="D55" s="86" t="s">
        <v>135</v>
      </c>
      <c r="E55" s="86" t="s">
        <v>136</v>
      </c>
      <c r="F55" s="90" t="s">
        <v>580</v>
      </c>
      <c r="G55" s="90">
        <v>10</v>
      </c>
      <c r="H55" s="91">
        <v>10.4</v>
      </c>
      <c r="I55" s="170">
        <v>10.4</v>
      </c>
      <c r="J55" s="170">
        <v>10.199999999999999</v>
      </c>
      <c r="K55" s="170">
        <v>10.1</v>
      </c>
      <c r="L55" s="170">
        <v>10</v>
      </c>
      <c r="M55" s="167">
        <v>10</v>
      </c>
      <c r="N55" s="170">
        <v>10</v>
      </c>
      <c r="O55" s="171">
        <v>9.9</v>
      </c>
      <c r="P55" s="170">
        <v>9.8000000000000007</v>
      </c>
      <c r="Q55" s="167">
        <v>9.6999999999999993</v>
      </c>
      <c r="R55" s="170">
        <v>9.6</v>
      </c>
      <c r="S55" s="170">
        <v>9.5</v>
      </c>
      <c r="T55" s="170">
        <v>9.5</v>
      </c>
    </row>
    <row r="56" spans="2:20" x14ac:dyDescent="0.2">
      <c r="B56" s="86" t="s">
        <v>507</v>
      </c>
      <c r="C56" s="86" t="s">
        <v>61</v>
      </c>
      <c r="D56" s="86" t="s">
        <v>137</v>
      </c>
      <c r="E56" s="86" t="s">
        <v>138</v>
      </c>
      <c r="F56" s="90" t="s">
        <v>580</v>
      </c>
      <c r="G56" s="90">
        <v>10</v>
      </c>
      <c r="H56" s="91">
        <v>11.5</v>
      </c>
      <c r="I56" s="170">
        <v>11.3</v>
      </c>
      <c r="J56" s="170">
        <v>11.2</v>
      </c>
      <c r="K56" s="170">
        <v>11.2</v>
      </c>
      <c r="L56" s="170">
        <v>11.1</v>
      </c>
      <c r="M56" s="167">
        <v>11</v>
      </c>
      <c r="N56" s="170">
        <v>11</v>
      </c>
      <c r="O56" s="171">
        <v>10.9</v>
      </c>
      <c r="P56" s="170">
        <v>10.8</v>
      </c>
      <c r="Q56" s="167">
        <v>10.7</v>
      </c>
      <c r="R56" s="170">
        <v>10.6</v>
      </c>
      <c r="S56" s="170">
        <v>10.6</v>
      </c>
      <c r="T56" s="170">
        <v>10.7</v>
      </c>
    </row>
    <row r="57" spans="2:20" x14ac:dyDescent="0.2">
      <c r="B57" s="86" t="s">
        <v>507</v>
      </c>
      <c r="C57" s="86" t="s">
        <v>61</v>
      </c>
      <c r="D57" s="86" t="s">
        <v>139</v>
      </c>
      <c r="E57" s="86" t="s">
        <v>140</v>
      </c>
      <c r="F57" s="90" t="s">
        <v>580</v>
      </c>
      <c r="G57" s="90">
        <v>10</v>
      </c>
      <c r="H57" s="91">
        <v>7.8</v>
      </c>
      <c r="I57" s="170">
        <v>7.7</v>
      </c>
      <c r="J57" s="170">
        <v>7.7</v>
      </c>
      <c r="K57" s="170">
        <v>7.7</v>
      </c>
      <c r="L57" s="170">
        <v>7.6</v>
      </c>
      <c r="M57" s="167">
        <v>7.6</v>
      </c>
      <c r="N57" s="170">
        <v>7.6</v>
      </c>
      <c r="O57" s="171">
        <v>7.6</v>
      </c>
      <c r="P57" s="170">
        <v>7.6</v>
      </c>
      <c r="Q57" s="167">
        <v>7.6</v>
      </c>
      <c r="R57" s="170">
        <v>7.6</v>
      </c>
      <c r="S57" s="170">
        <v>7.7</v>
      </c>
      <c r="T57" s="170">
        <v>7.9</v>
      </c>
    </row>
    <row r="58" spans="2:20" x14ac:dyDescent="0.2">
      <c r="B58" s="86" t="s">
        <v>517</v>
      </c>
      <c r="C58" s="86" t="s">
        <v>141</v>
      </c>
      <c r="D58" s="86" t="s">
        <v>142</v>
      </c>
      <c r="E58" s="86" t="s">
        <v>143</v>
      </c>
      <c r="F58" s="90" t="s">
        <v>580</v>
      </c>
      <c r="G58" s="90">
        <v>10</v>
      </c>
      <c r="H58" s="91">
        <v>8</v>
      </c>
      <c r="I58" s="170">
        <v>7.9</v>
      </c>
      <c r="J58" s="170">
        <v>7.8</v>
      </c>
      <c r="K58" s="170">
        <v>7.7</v>
      </c>
      <c r="L58" s="170">
        <v>7.6</v>
      </c>
      <c r="M58" s="167">
        <v>7.6</v>
      </c>
      <c r="N58" s="170">
        <v>7.5</v>
      </c>
      <c r="O58" s="171">
        <v>7.4</v>
      </c>
      <c r="P58" s="170">
        <v>7.3</v>
      </c>
      <c r="Q58" s="167">
        <v>7.2</v>
      </c>
      <c r="R58" s="170">
        <v>7.2</v>
      </c>
      <c r="S58" s="170">
        <v>7.3</v>
      </c>
      <c r="T58" s="170">
        <v>7.3</v>
      </c>
    </row>
    <row r="59" spans="2:20" x14ac:dyDescent="0.2">
      <c r="B59" s="86" t="s">
        <v>497</v>
      </c>
      <c r="C59" s="86" t="s">
        <v>17</v>
      </c>
      <c r="D59" s="86" t="s">
        <v>144</v>
      </c>
      <c r="E59" s="86" t="s">
        <v>145</v>
      </c>
      <c r="F59" s="90" t="s">
        <v>580</v>
      </c>
      <c r="G59" s="90">
        <v>10</v>
      </c>
      <c r="H59" s="91">
        <v>10.9</v>
      </c>
      <c r="I59" s="170">
        <v>10.8</v>
      </c>
      <c r="J59" s="170">
        <v>10.7</v>
      </c>
      <c r="K59" s="170">
        <v>10.6</v>
      </c>
      <c r="L59" s="170">
        <v>10.4</v>
      </c>
      <c r="M59" s="167">
        <v>10.4</v>
      </c>
      <c r="N59" s="170">
        <v>10.3</v>
      </c>
      <c r="O59" s="171">
        <v>10.199999999999999</v>
      </c>
      <c r="P59" s="170">
        <v>10.1</v>
      </c>
      <c r="Q59" s="167">
        <v>10.1</v>
      </c>
      <c r="R59" s="170">
        <v>10.1</v>
      </c>
      <c r="S59" s="170">
        <v>10.199999999999999</v>
      </c>
      <c r="T59" s="170">
        <v>10.3</v>
      </c>
    </row>
    <row r="60" spans="2:20" x14ac:dyDescent="0.2">
      <c r="B60" s="86" t="s">
        <v>518</v>
      </c>
      <c r="C60" s="86" t="s">
        <v>146</v>
      </c>
      <c r="D60" s="86" t="s">
        <v>147</v>
      </c>
      <c r="E60" s="86" t="s">
        <v>148</v>
      </c>
      <c r="F60" s="90" t="s">
        <v>580</v>
      </c>
      <c r="G60" s="90">
        <v>10</v>
      </c>
      <c r="H60" s="91">
        <v>8.6</v>
      </c>
      <c r="I60" s="170">
        <v>8.5</v>
      </c>
      <c r="J60" s="170">
        <v>8.5</v>
      </c>
      <c r="K60" s="170">
        <v>8.4</v>
      </c>
      <c r="L60" s="170">
        <v>8.1999999999999993</v>
      </c>
      <c r="M60" s="167">
        <v>8.1</v>
      </c>
      <c r="N60" s="170">
        <v>8</v>
      </c>
      <c r="O60" s="171">
        <v>7.9</v>
      </c>
      <c r="P60" s="170">
        <v>7.8</v>
      </c>
      <c r="Q60" s="167">
        <v>7.7</v>
      </c>
      <c r="R60" s="170">
        <v>7.6</v>
      </c>
      <c r="S60" s="170">
        <v>7.6</v>
      </c>
      <c r="T60" s="170">
        <v>7.6</v>
      </c>
    </row>
    <row r="61" spans="2:20" x14ac:dyDescent="0.2">
      <c r="B61" s="86" t="s">
        <v>514</v>
      </c>
      <c r="C61" s="86" t="s">
        <v>116</v>
      </c>
      <c r="D61" s="86" t="s">
        <v>149</v>
      </c>
      <c r="E61" s="86" t="s">
        <v>150</v>
      </c>
      <c r="F61" s="90" t="s">
        <v>580</v>
      </c>
      <c r="G61" s="90">
        <v>10</v>
      </c>
      <c r="H61" s="91">
        <v>9.5</v>
      </c>
      <c r="I61" s="170">
        <v>9.3000000000000007</v>
      </c>
      <c r="J61" s="170">
        <v>9.1999999999999993</v>
      </c>
      <c r="K61" s="170">
        <v>9</v>
      </c>
      <c r="L61" s="170">
        <v>8.9</v>
      </c>
      <c r="M61" s="167">
        <v>8.6999999999999993</v>
      </c>
      <c r="N61" s="170">
        <v>8.6999999999999993</v>
      </c>
      <c r="O61" s="171">
        <v>8.6</v>
      </c>
      <c r="P61" s="170">
        <v>8.5</v>
      </c>
      <c r="Q61" s="167">
        <v>8.5</v>
      </c>
      <c r="R61" s="170">
        <v>8.4</v>
      </c>
      <c r="S61" s="170">
        <v>8.4</v>
      </c>
      <c r="T61" s="170">
        <v>8.6</v>
      </c>
    </row>
    <row r="62" spans="2:20" x14ac:dyDescent="0.2">
      <c r="B62" s="86" t="s">
        <v>504</v>
      </c>
      <c r="C62" s="86" t="s">
        <v>44</v>
      </c>
      <c r="D62" s="86" t="s">
        <v>151</v>
      </c>
      <c r="E62" s="86" t="s">
        <v>152</v>
      </c>
      <c r="F62" s="90" t="s">
        <v>580</v>
      </c>
      <c r="G62" s="90">
        <v>10</v>
      </c>
      <c r="H62" s="91">
        <v>5.0999999999999996</v>
      </c>
      <c r="I62" s="170">
        <v>5</v>
      </c>
      <c r="J62" s="170">
        <v>4.9000000000000004</v>
      </c>
      <c r="K62" s="170">
        <v>4.8</v>
      </c>
      <c r="L62" s="170">
        <v>4.7</v>
      </c>
      <c r="M62" s="167">
        <v>4.7</v>
      </c>
      <c r="N62" s="170">
        <v>4.7</v>
      </c>
      <c r="O62" s="171">
        <v>4.5999999999999996</v>
      </c>
      <c r="P62" s="170">
        <v>4.5999999999999996</v>
      </c>
      <c r="Q62" s="167">
        <v>4.5999999999999996</v>
      </c>
      <c r="R62" s="170">
        <v>4.5999999999999996</v>
      </c>
      <c r="S62" s="170">
        <v>4.5999999999999996</v>
      </c>
      <c r="T62" s="170">
        <v>4.7</v>
      </c>
    </row>
    <row r="63" spans="2:20" x14ac:dyDescent="0.2">
      <c r="B63" s="86" t="s">
        <v>500</v>
      </c>
      <c r="C63" s="86" t="s">
        <v>30</v>
      </c>
      <c r="D63" s="86" t="s">
        <v>153</v>
      </c>
      <c r="E63" s="86" t="s">
        <v>154</v>
      </c>
      <c r="F63" s="90" t="s">
        <v>580</v>
      </c>
      <c r="G63" s="90">
        <v>10</v>
      </c>
      <c r="H63" s="91">
        <v>10.4</v>
      </c>
      <c r="I63" s="170">
        <v>10.3</v>
      </c>
      <c r="J63" s="170">
        <v>10.199999999999999</v>
      </c>
      <c r="K63" s="170">
        <v>10.1</v>
      </c>
      <c r="L63" s="170">
        <v>10</v>
      </c>
      <c r="M63" s="167">
        <v>10</v>
      </c>
      <c r="N63" s="170">
        <v>9.9</v>
      </c>
      <c r="O63" s="171">
        <v>9.9</v>
      </c>
      <c r="P63" s="170">
        <v>9.8000000000000007</v>
      </c>
      <c r="Q63" s="167">
        <v>9.6999999999999993</v>
      </c>
      <c r="R63" s="170">
        <v>9.6999999999999993</v>
      </c>
      <c r="S63" s="170">
        <v>9.6999999999999993</v>
      </c>
      <c r="T63" s="170">
        <v>9.6999999999999993</v>
      </c>
    </row>
    <row r="64" spans="2:20" x14ac:dyDescent="0.2">
      <c r="B64" s="86" t="s">
        <v>509</v>
      </c>
      <c r="C64" s="86" t="s">
        <v>73</v>
      </c>
      <c r="D64" s="86" t="s">
        <v>155</v>
      </c>
      <c r="E64" s="86" t="s">
        <v>156</v>
      </c>
      <c r="F64" s="90" t="s">
        <v>580</v>
      </c>
      <c r="G64" s="90">
        <v>10</v>
      </c>
      <c r="H64" s="91">
        <v>8.3000000000000007</v>
      </c>
      <c r="I64" s="170">
        <v>8.3000000000000007</v>
      </c>
      <c r="J64" s="170">
        <v>8.1999999999999993</v>
      </c>
      <c r="K64" s="170">
        <v>8.1999999999999993</v>
      </c>
      <c r="L64" s="170">
        <v>8.1</v>
      </c>
      <c r="M64" s="167">
        <v>8.1</v>
      </c>
      <c r="N64" s="170">
        <v>8</v>
      </c>
      <c r="O64" s="171">
        <v>8</v>
      </c>
      <c r="P64" s="170">
        <v>8</v>
      </c>
      <c r="Q64" s="167">
        <v>7.9</v>
      </c>
      <c r="R64" s="170">
        <v>7.8</v>
      </c>
      <c r="S64" s="170">
        <v>7.8</v>
      </c>
      <c r="T64" s="170">
        <v>7.8</v>
      </c>
    </row>
    <row r="65" spans="2:20" x14ac:dyDescent="0.2">
      <c r="B65" s="86" t="s">
        <v>494</v>
      </c>
      <c r="C65" s="86" t="s">
        <v>6</v>
      </c>
      <c r="D65" s="86" t="s">
        <v>157</v>
      </c>
      <c r="E65" s="86" t="s">
        <v>158</v>
      </c>
      <c r="F65" s="90" t="s">
        <v>580</v>
      </c>
      <c r="G65" s="90">
        <v>10</v>
      </c>
      <c r="H65" s="91">
        <v>7.2</v>
      </c>
      <c r="I65" s="170">
        <v>7.1</v>
      </c>
      <c r="J65" s="170">
        <v>7</v>
      </c>
      <c r="K65" s="170">
        <v>6.9</v>
      </c>
      <c r="L65" s="170">
        <v>6.8</v>
      </c>
      <c r="M65" s="167">
        <v>6.8</v>
      </c>
      <c r="N65" s="170">
        <v>6.7</v>
      </c>
      <c r="O65" s="171">
        <v>6.7</v>
      </c>
      <c r="P65" s="170">
        <v>6.7</v>
      </c>
      <c r="Q65" s="167">
        <v>6.7</v>
      </c>
      <c r="R65" s="170">
        <v>6.7</v>
      </c>
      <c r="S65" s="170">
        <v>6.7</v>
      </c>
      <c r="T65" s="170">
        <v>6.8</v>
      </c>
    </row>
    <row r="66" spans="2:20" x14ac:dyDescent="0.2">
      <c r="B66" s="86" t="s">
        <v>504</v>
      </c>
      <c r="C66" s="86" t="s">
        <v>44</v>
      </c>
      <c r="D66" s="86" t="s">
        <v>159</v>
      </c>
      <c r="E66" s="86" t="s">
        <v>160</v>
      </c>
      <c r="F66" s="90">
        <v>10.199999999999999</v>
      </c>
      <c r="G66" s="90">
        <v>10.199999999999999</v>
      </c>
      <c r="H66" s="91">
        <v>12.7</v>
      </c>
      <c r="I66" s="170">
        <v>12.7</v>
      </c>
      <c r="J66" s="170">
        <v>12.7</v>
      </c>
      <c r="K66" s="170">
        <v>12.7</v>
      </c>
      <c r="L66" s="170">
        <v>12.6</v>
      </c>
      <c r="M66" s="167">
        <v>12.5</v>
      </c>
      <c r="N66" s="170">
        <v>12.4</v>
      </c>
      <c r="O66" s="171">
        <v>12.2</v>
      </c>
      <c r="P66" s="170">
        <v>12</v>
      </c>
      <c r="Q66" s="167">
        <v>11.7</v>
      </c>
      <c r="R66" s="170">
        <v>11.6</v>
      </c>
      <c r="S66" s="170">
        <v>11.4</v>
      </c>
      <c r="T66" s="170">
        <v>11.3</v>
      </c>
    </row>
    <row r="67" spans="2:20" x14ac:dyDescent="0.2">
      <c r="B67" s="86" t="s">
        <v>502</v>
      </c>
      <c r="C67" s="86" t="s">
        <v>36</v>
      </c>
      <c r="D67" s="86" t="s">
        <v>161</v>
      </c>
      <c r="E67" s="86" t="s">
        <v>162</v>
      </c>
      <c r="F67" s="90" t="s">
        <v>580</v>
      </c>
      <c r="G67" s="90">
        <v>10</v>
      </c>
      <c r="H67" s="91">
        <v>9.3000000000000007</v>
      </c>
      <c r="I67" s="170">
        <v>9.1</v>
      </c>
      <c r="J67" s="170">
        <v>8.9</v>
      </c>
      <c r="K67" s="170">
        <v>8.8000000000000007</v>
      </c>
      <c r="L67" s="170">
        <v>8.6999999999999993</v>
      </c>
      <c r="M67" s="167">
        <v>8.6</v>
      </c>
      <c r="N67" s="170">
        <v>8.6</v>
      </c>
      <c r="O67" s="171">
        <v>8.6</v>
      </c>
      <c r="P67" s="170">
        <v>8.5</v>
      </c>
      <c r="Q67" s="167">
        <v>8.4</v>
      </c>
      <c r="R67" s="170">
        <v>8.4</v>
      </c>
      <c r="S67" s="170">
        <v>8.5</v>
      </c>
      <c r="T67" s="170">
        <v>8.5</v>
      </c>
    </row>
    <row r="68" spans="2:20" x14ac:dyDescent="0.2">
      <c r="B68" s="86" t="s">
        <v>507</v>
      </c>
      <c r="C68" s="86" t="s">
        <v>61</v>
      </c>
      <c r="D68" s="86" t="s">
        <v>163</v>
      </c>
      <c r="E68" s="86" t="s">
        <v>164</v>
      </c>
      <c r="F68" s="90" t="s">
        <v>580</v>
      </c>
      <c r="G68" s="90">
        <v>10</v>
      </c>
      <c r="H68" s="91">
        <v>10.3</v>
      </c>
      <c r="I68" s="170">
        <v>10.1</v>
      </c>
      <c r="J68" s="170">
        <v>10.1</v>
      </c>
      <c r="K68" s="170">
        <v>10</v>
      </c>
      <c r="L68" s="170">
        <v>9.9</v>
      </c>
      <c r="M68" s="167">
        <v>9.8000000000000007</v>
      </c>
      <c r="N68" s="170">
        <v>9.6999999999999993</v>
      </c>
      <c r="O68" s="171">
        <v>9.6999999999999993</v>
      </c>
      <c r="P68" s="170">
        <v>9.6</v>
      </c>
      <c r="Q68" s="167">
        <v>9.5</v>
      </c>
      <c r="R68" s="170">
        <v>9.4</v>
      </c>
      <c r="S68" s="170">
        <v>9.4</v>
      </c>
      <c r="T68" s="170">
        <v>9.4</v>
      </c>
    </row>
    <row r="69" spans="2:20" x14ac:dyDescent="0.2">
      <c r="B69" s="86" t="s">
        <v>519</v>
      </c>
      <c r="C69" s="86" t="s">
        <v>165</v>
      </c>
      <c r="D69" s="86" t="s">
        <v>166</v>
      </c>
      <c r="E69" s="86" t="s">
        <v>167</v>
      </c>
      <c r="F69" s="90" t="s">
        <v>580</v>
      </c>
      <c r="G69" s="90">
        <v>10</v>
      </c>
      <c r="H69" s="91">
        <v>8.6999999999999993</v>
      </c>
      <c r="I69" s="170">
        <v>8.5</v>
      </c>
      <c r="J69" s="170">
        <v>8.4</v>
      </c>
      <c r="K69" s="170">
        <v>8.1999999999999993</v>
      </c>
      <c r="L69" s="170">
        <v>8</v>
      </c>
      <c r="M69" s="167">
        <v>7.9</v>
      </c>
      <c r="N69" s="170">
        <v>7.9</v>
      </c>
      <c r="O69" s="171">
        <v>7.8</v>
      </c>
      <c r="P69" s="170">
        <v>7.6</v>
      </c>
      <c r="Q69" s="167">
        <v>7.6</v>
      </c>
      <c r="R69" s="170">
        <v>7.5</v>
      </c>
      <c r="S69" s="170">
        <v>7.5</v>
      </c>
      <c r="T69" s="170">
        <v>7.5</v>
      </c>
    </row>
    <row r="70" spans="2:20" x14ac:dyDescent="0.2">
      <c r="B70" s="86" t="s">
        <v>516</v>
      </c>
      <c r="C70" s="86" t="s">
        <v>132</v>
      </c>
      <c r="D70" s="86" t="s">
        <v>168</v>
      </c>
      <c r="E70" s="86" t="s">
        <v>169</v>
      </c>
      <c r="F70" s="90">
        <v>12.1</v>
      </c>
      <c r="G70" s="90">
        <v>12.1</v>
      </c>
      <c r="H70" s="91">
        <v>10.9</v>
      </c>
      <c r="I70" s="170">
        <v>10.6</v>
      </c>
      <c r="J70" s="170">
        <v>10.4</v>
      </c>
      <c r="K70" s="170">
        <v>10.1</v>
      </c>
      <c r="L70" s="170">
        <v>9.9</v>
      </c>
      <c r="M70" s="167">
        <v>9.6999999999999993</v>
      </c>
      <c r="N70" s="170">
        <v>9.6</v>
      </c>
      <c r="O70" s="171">
        <v>9.6</v>
      </c>
      <c r="P70" s="170">
        <v>9.6</v>
      </c>
      <c r="Q70" s="167">
        <v>9.4</v>
      </c>
      <c r="R70" s="170">
        <v>9.4</v>
      </c>
      <c r="S70" s="170">
        <v>9.5</v>
      </c>
      <c r="T70" s="170">
        <v>9.5</v>
      </c>
    </row>
    <row r="71" spans="2:20" x14ac:dyDescent="0.2">
      <c r="B71" s="86" t="s">
        <v>506</v>
      </c>
      <c r="C71" s="86" t="s">
        <v>58</v>
      </c>
      <c r="D71" s="86" t="s">
        <v>170</v>
      </c>
      <c r="E71" s="86" t="s">
        <v>171</v>
      </c>
      <c r="F71" s="90">
        <v>10.199999999999999</v>
      </c>
      <c r="G71" s="90">
        <v>10.199999999999999</v>
      </c>
      <c r="H71" s="91">
        <v>11.3</v>
      </c>
      <c r="I71" s="170">
        <v>11.3</v>
      </c>
      <c r="J71" s="170">
        <v>11.3</v>
      </c>
      <c r="K71" s="170">
        <v>11.2</v>
      </c>
      <c r="L71" s="170">
        <v>11.1</v>
      </c>
      <c r="M71" s="167">
        <v>11.1</v>
      </c>
      <c r="N71" s="170">
        <v>11.1</v>
      </c>
      <c r="O71" s="171">
        <v>11</v>
      </c>
      <c r="P71" s="170">
        <v>11</v>
      </c>
      <c r="Q71" s="167">
        <v>11</v>
      </c>
      <c r="R71" s="170">
        <v>11</v>
      </c>
      <c r="S71" s="170">
        <v>11.1</v>
      </c>
      <c r="T71" s="170">
        <v>11.2</v>
      </c>
    </row>
    <row r="72" spans="2:20" x14ac:dyDescent="0.2">
      <c r="B72" s="86" t="s">
        <v>518</v>
      </c>
      <c r="C72" s="86" t="s">
        <v>146</v>
      </c>
      <c r="D72" s="86" t="s">
        <v>172</v>
      </c>
      <c r="E72" s="86" t="s">
        <v>173</v>
      </c>
      <c r="F72" s="90" t="s">
        <v>580</v>
      </c>
      <c r="G72" s="90">
        <v>10</v>
      </c>
      <c r="H72" s="91">
        <v>7.9</v>
      </c>
      <c r="I72" s="170">
        <v>7.8</v>
      </c>
      <c r="J72" s="170">
        <v>7.6</v>
      </c>
      <c r="K72" s="170">
        <v>7.5</v>
      </c>
      <c r="L72" s="170">
        <v>7.4</v>
      </c>
      <c r="M72" s="167">
        <v>7.4</v>
      </c>
      <c r="N72" s="170">
        <v>7.3</v>
      </c>
      <c r="O72" s="171">
        <v>7.1</v>
      </c>
      <c r="P72" s="170">
        <v>7.1</v>
      </c>
      <c r="Q72" s="167">
        <v>7</v>
      </c>
      <c r="R72" s="170">
        <v>6.9</v>
      </c>
      <c r="S72" s="170">
        <v>6.9</v>
      </c>
      <c r="T72" s="170">
        <v>7</v>
      </c>
    </row>
    <row r="73" spans="2:20" x14ac:dyDescent="0.2">
      <c r="B73" s="86" t="s">
        <v>497</v>
      </c>
      <c r="C73" s="86" t="s">
        <v>17</v>
      </c>
      <c r="D73" s="86" t="s">
        <v>174</v>
      </c>
      <c r="E73" s="86" t="s">
        <v>175</v>
      </c>
      <c r="F73" s="90" t="s">
        <v>580</v>
      </c>
      <c r="G73" s="90">
        <v>10</v>
      </c>
      <c r="H73" s="91">
        <v>10.7</v>
      </c>
      <c r="I73" s="170">
        <v>10.6</v>
      </c>
      <c r="J73" s="170">
        <v>10.4</v>
      </c>
      <c r="K73" s="170">
        <v>10.4</v>
      </c>
      <c r="L73" s="170">
        <v>10.3</v>
      </c>
      <c r="M73" s="167">
        <v>10.3</v>
      </c>
      <c r="N73" s="170">
        <v>10.199999999999999</v>
      </c>
      <c r="O73" s="171">
        <v>10.3</v>
      </c>
      <c r="P73" s="170">
        <v>10.199999999999999</v>
      </c>
      <c r="Q73" s="167">
        <v>10.199999999999999</v>
      </c>
      <c r="R73" s="170">
        <v>10.1</v>
      </c>
      <c r="S73" s="170">
        <v>10.199999999999999</v>
      </c>
      <c r="T73" s="170">
        <v>10.3</v>
      </c>
    </row>
    <row r="74" spans="2:20" x14ac:dyDescent="0.2">
      <c r="B74" s="86" t="s">
        <v>516</v>
      </c>
      <c r="C74" s="86" t="s">
        <v>132</v>
      </c>
      <c r="D74" s="86" t="s">
        <v>176</v>
      </c>
      <c r="E74" s="86" t="s">
        <v>177</v>
      </c>
      <c r="F74" s="90" t="s">
        <v>580</v>
      </c>
      <c r="G74" s="90">
        <v>10</v>
      </c>
      <c r="H74" s="91">
        <v>6</v>
      </c>
      <c r="I74" s="170">
        <v>6</v>
      </c>
      <c r="J74" s="170">
        <v>6.1</v>
      </c>
      <c r="K74" s="170">
        <v>6.1</v>
      </c>
      <c r="L74" s="170">
        <v>6.1</v>
      </c>
      <c r="M74" s="167">
        <v>6.1</v>
      </c>
      <c r="N74" s="170">
        <v>6.2</v>
      </c>
      <c r="O74" s="171">
        <v>6.2</v>
      </c>
      <c r="P74" s="170">
        <v>6.2</v>
      </c>
      <c r="Q74" s="167">
        <v>6.2</v>
      </c>
      <c r="R74" s="170">
        <v>6.2</v>
      </c>
      <c r="S74" s="170">
        <v>6.2</v>
      </c>
      <c r="T74" s="170">
        <v>6.3</v>
      </c>
    </row>
    <row r="75" spans="2:20" x14ac:dyDescent="0.2">
      <c r="B75" s="86" t="s">
        <v>506</v>
      </c>
      <c r="C75" s="86" t="s">
        <v>58</v>
      </c>
      <c r="D75" s="86" t="s">
        <v>178</v>
      </c>
      <c r="E75" s="86" t="s">
        <v>179</v>
      </c>
      <c r="F75" s="90">
        <v>11</v>
      </c>
      <c r="G75" s="90">
        <v>11</v>
      </c>
      <c r="H75" s="91">
        <v>13</v>
      </c>
      <c r="I75" s="170">
        <v>13</v>
      </c>
      <c r="J75" s="170">
        <v>13</v>
      </c>
      <c r="K75" s="170">
        <v>12.9</v>
      </c>
      <c r="L75" s="170">
        <v>12.9</v>
      </c>
      <c r="M75" s="167">
        <v>12.9</v>
      </c>
      <c r="N75" s="170">
        <v>13</v>
      </c>
      <c r="O75" s="171">
        <v>13.1</v>
      </c>
      <c r="P75" s="170">
        <v>13.1</v>
      </c>
      <c r="Q75" s="167">
        <v>13.1</v>
      </c>
      <c r="R75" s="170">
        <v>13</v>
      </c>
      <c r="S75" s="170">
        <v>13.1</v>
      </c>
      <c r="T75" s="170">
        <v>13.2</v>
      </c>
    </row>
    <row r="76" spans="2:20" x14ac:dyDescent="0.2">
      <c r="B76" s="86" t="s">
        <v>513</v>
      </c>
      <c r="C76" s="86" t="s">
        <v>109</v>
      </c>
      <c r="D76" s="86" t="s">
        <v>180</v>
      </c>
      <c r="E76" s="86" t="s">
        <v>181</v>
      </c>
      <c r="F76" s="90" t="s">
        <v>580</v>
      </c>
      <c r="G76" s="90">
        <v>10</v>
      </c>
      <c r="H76" s="91">
        <v>7.4</v>
      </c>
      <c r="I76" s="170">
        <v>7.3</v>
      </c>
      <c r="J76" s="170">
        <v>7.3</v>
      </c>
      <c r="K76" s="170">
        <v>7.2</v>
      </c>
      <c r="L76" s="170">
        <v>7.1</v>
      </c>
      <c r="M76" s="167">
        <v>7.1</v>
      </c>
      <c r="N76" s="170">
        <v>7.1</v>
      </c>
      <c r="O76" s="171">
        <v>7.1</v>
      </c>
      <c r="P76" s="170">
        <v>7</v>
      </c>
      <c r="Q76" s="167">
        <v>6.9</v>
      </c>
      <c r="R76" s="170">
        <v>6.8</v>
      </c>
      <c r="S76" s="170">
        <v>6.8</v>
      </c>
      <c r="T76" s="170">
        <v>6.9</v>
      </c>
    </row>
    <row r="77" spans="2:20" x14ac:dyDescent="0.2">
      <c r="B77" s="86" t="s">
        <v>507</v>
      </c>
      <c r="C77" s="86" t="s">
        <v>61</v>
      </c>
      <c r="D77" s="86" t="s">
        <v>182</v>
      </c>
      <c r="E77" s="86" t="s">
        <v>183</v>
      </c>
      <c r="F77" s="90" t="s">
        <v>580</v>
      </c>
      <c r="G77" s="90">
        <v>10</v>
      </c>
      <c r="H77" s="91">
        <v>7.6</v>
      </c>
      <c r="I77" s="170">
        <v>7.6</v>
      </c>
      <c r="J77" s="170">
        <v>7.6</v>
      </c>
      <c r="K77" s="170">
        <v>7.6</v>
      </c>
      <c r="L77" s="170">
        <v>7.6</v>
      </c>
      <c r="M77" s="167">
        <v>7.6</v>
      </c>
      <c r="N77" s="170">
        <v>7.7</v>
      </c>
      <c r="O77" s="171">
        <v>7.8</v>
      </c>
      <c r="P77" s="170">
        <v>7.8</v>
      </c>
      <c r="Q77" s="167">
        <v>7.9</v>
      </c>
      <c r="R77" s="170">
        <v>7.9</v>
      </c>
      <c r="S77" s="170">
        <v>8.1</v>
      </c>
      <c r="T77" s="170">
        <v>8.3000000000000007</v>
      </c>
    </row>
    <row r="78" spans="2:20" x14ac:dyDescent="0.2">
      <c r="B78" s="86" t="s">
        <v>497</v>
      </c>
      <c r="C78" s="86" t="s">
        <v>17</v>
      </c>
      <c r="D78" s="86" t="s">
        <v>184</v>
      </c>
      <c r="E78" s="86" t="s">
        <v>185</v>
      </c>
      <c r="F78" s="90">
        <v>11.4</v>
      </c>
      <c r="G78" s="90">
        <v>11.4</v>
      </c>
      <c r="H78" s="91">
        <v>12.7</v>
      </c>
      <c r="I78" s="170">
        <v>12.4</v>
      </c>
      <c r="J78" s="170">
        <v>12.2</v>
      </c>
      <c r="K78" s="170">
        <v>12.1</v>
      </c>
      <c r="L78" s="170">
        <v>11.9</v>
      </c>
      <c r="M78" s="167">
        <v>11.8</v>
      </c>
      <c r="N78" s="170">
        <v>11.8</v>
      </c>
      <c r="O78" s="171">
        <v>11.7</v>
      </c>
      <c r="P78" s="170">
        <v>11.6</v>
      </c>
      <c r="Q78" s="167">
        <v>11.5</v>
      </c>
      <c r="R78" s="170">
        <v>11.5</v>
      </c>
      <c r="S78" s="170">
        <v>11.5</v>
      </c>
      <c r="T78" s="170">
        <v>11.6</v>
      </c>
    </row>
    <row r="79" spans="2:20" x14ac:dyDescent="0.2">
      <c r="B79" s="86" t="s">
        <v>511</v>
      </c>
      <c r="C79" s="86" t="s">
        <v>99</v>
      </c>
      <c r="D79" s="86" t="s">
        <v>186</v>
      </c>
      <c r="E79" s="86" t="s">
        <v>187</v>
      </c>
      <c r="F79" s="90" t="s">
        <v>580</v>
      </c>
      <c r="G79" s="90">
        <v>10</v>
      </c>
      <c r="H79" s="91">
        <v>7.9</v>
      </c>
      <c r="I79" s="170">
        <v>7.8</v>
      </c>
      <c r="J79" s="170">
        <v>7.7</v>
      </c>
      <c r="K79" s="170">
        <v>7.7</v>
      </c>
      <c r="L79" s="170">
        <v>7.6</v>
      </c>
      <c r="M79" s="167">
        <v>7.5</v>
      </c>
      <c r="N79" s="170">
        <v>7.5</v>
      </c>
      <c r="O79" s="171">
        <v>7.5</v>
      </c>
      <c r="P79" s="170">
        <v>7.6</v>
      </c>
      <c r="Q79" s="167">
        <v>7.5</v>
      </c>
      <c r="R79" s="170">
        <v>7.5</v>
      </c>
      <c r="S79" s="170">
        <v>7.5</v>
      </c>
      <c r="T79" s="170">
        <v>7.6</v>
      </c>
    </row>
    <row r="80" spans="2:20" x14ac:dyDescent="0.2">
      <c r="B80" s="86" t="s">
        <v>501</v>
      </c>
      <c r="C80" s="86" t="s">
        <v>33</v>
      </c>
      <c r="D80" s="86" t="s">
        <v>188</v>
      </c>
      <c r="E80" s="86" t="s">
        <v>189</v>
      </c>
      <c r="F80" s="90" t="s">
        <v>580</v>
      </c>
      <c r="G80" s="90">
        <v>10</v>
      </c>
      <c r="H80" s="91">
        <v>7.7</v>
      </c>
      <c r="I80" s="170">
        <v>7.7</v>
      </c>
      <c r="J80" s="170">
        <v>7.6</v>
      </c>
      <c r="K80" s="170">
        <v>7.6</v>
      </c>
      <c r="L80" s="170">
        <v>7.6</v>
      </c>
      <c r="M80" s="167">
        <v>7.6</v>
      </c>
      <c r="N80" s="170">
        <v>7.7</v>
      </c>
      <c r="O80" s="171">
        <v>7.9</v>
      </c>
      <c r="P80" s="170">
        <v>8</v>
      </c>
      <c r="Q80" s="167">
        <v>8</v>
      </c>
      <c r="R80" s="170">
        <v>8.1</v>
      </c>
      <c r="S80" s="170">
        <v>8.3000000000000007</v>
      </c>
      <c r="T80" s="170">
        <v>8.4</v>
      </c>
    </row>
    <row r="81" spans="2:20" x14ac:dyDescent="0.2">
      <c r="B81" s="86" t="s">
        <v>505</v>
      </c>
      <c r="C81" s="86" t="s">
        <v>49</v>
      </c>
      <c r="D81" s="86" t="s">
        <v>190</v>
      </c>
      <c r="E81" s="86" t="s">
        <v>191</v>
      </c>
      <c r="F81" s="90" t="s">
        <v>580</v>
      </c>
      <c r="G81" s="90">
        <v>10</v>
      </c>
      <c r="H81" s="91">
        <v>8.3000000000000007</v>
      </c>
      <c r="I81" s="170">
        <v>8.1999999999999993</v>
      </c>
      <c r="J81" s="170">
        <v>8.1</v>
      </c>
      <c r="K81" s="170">
        <v>8</v>
      </c>
      <c r="L81" s="170">
        <v>8</v>
      </c>
      <c r="M81" s="167">
        <v>7.9</v>
      </c>
      <c r="N81" s="170">
        <v>8</v>
      </c>
      <c r="O81" s="171">
        <v>7.9</v>
      </c>
      <c r="P81" s="170">
        <v>7.9</v>
      </c>
      <c r="Q81" s="167">
        <v>7.9</v>
      </c>
      <c r="R81" s="170">
        <v>7.8</v>
      </c>
      <c r="S81" s="170">
        <v>7.7</v>
      </c>
      <c r="T81" s="170">
        <v>7.7</v>
      </c>
    </row>
    <row r="82" spans="2:20" x14ac:dyDescent="0.2">
      <c r="B82" s="86" t="s">
        <v>507</v>
      </c>
      <c r="C82" s="86" t="s">
        <v>61</v>
      </c>
      <c r="D82" s="86" t="s">
        <v>192</v>
      </c>
      <c r="E82" s="86" t="s">
        <v>193</v>
      </c>
      <c r="F82" s="90">
        <v>11</v>
      </c>
      <c r="G82" s="90">
        <v>11</v>
      </c>
      <c r="H82" s="91">
        <v>12.1</v>
      </c>
      <c r="I82" s="170">
        <v>12</v>
      </c>
      <c r="J82" s="170">
        <v>12</v>
      </c>
      <c r="K82" s="170">
        <v>11.9</v>
      </c>
      <c r="L82" s="170">
        <v>11.9</v>
      </c>
      <c r="M82" s="167">
        <v>11.9</v>
      </c>
      <c r="N82" s="170">
        <v>12</v>
      </c>
      <c r="O82" s="171">
        <v>12</v>
      </c>
      <c r="P82" s="170">
        <v>12</v>
      </c>
      <c r="Q82" s="167">
        <v>11.8</v>
      </c>
      <c r="R82" s="170">
        <v>11.8</v>
      </c>
      <c r="S82" s="170">
        <v>11.8</v>
      </c>
      <c r="T82" s="170">
        <v>11.9</v>
      </c>
    </row>
    <row r="83" spans="2:20" x14ac:dyDescent="0.2">
      <c r="B83" s="86" t="s">
        <v>506</v>
      </c>
      <c r="C83" s="86" t="s">
        <v>58</v>
      </c>
      <c r="D83" s="86" t="s">
        <v>194</v>
      </c>
      <c r="E83" s="86" t="s">
        <v>195</v>
      </c>
      <c r="F83" s="90" t="s">
        <v>580</v>
      </c>
      <c r="G83" s="90">
        <v>10</v>
      </c>
      <c r="H83" s="91">
        <v>11.3</v>
      </c>
      <c r="I83" s="170">
        <v>11.3</v>
      </c>
      <c r="J83" s="170">
        <v>11.3</v>
      </c>
      <c r="K83" s="170">
        <v>11.3</v>
      </c>
      <c r="L83" s="170">
        <v>11.2</v>
      </c>
      <c r="M83" s="167">
        <v>11.2</v>
      </c>
      <c r="N83" s="170">
        <v>11.1</v>
      </c>
      <c r="O83" s="171">
        <v>11.1</v>
      </c>
      <c r="P83" s="170">
        <v>10.9</v>
      </c>
      <c r="Q83" s="167">
        <v>10.8</v>
      </c>
      <c r="R83" s="170">
        <v>10.6</v>
      </c>
      <c r="S83" s="170">
        <v>10.5</v>
      </c>
      <c r="T83" s="170">
        <v>10.4</v>
      </c>
    </row>
    <row r="84" spans="2:20" x14ac:dyDescent="0.2">
      <c r="B84" s="86" t="s">
        <v>507</v>
      </c>
      <c r="C84" s="86" t="s">
        <v>61</v>
      </c>
      <c r="D84" s="86" t="s">
        <v>196</v>
      </c>
      <c r="E84" s="86" t="s">
        <v>197</v>
      </c>
      <c r="F84" s="90">
        <v>10.6</v>
      </c>
      <c r="G84" s="90">
        <v>10.6</v>
      </c>
      <c r="H84" s="91">
        <v>13.1</v>
      </c>
      <c r="I84" s="170">
        <v>13.1</v>
      </c>
      <c r="J84" s="170">
        <v>13</v>
      </c>
      <c r="K84" s="170">
        <v>12.9</v>
      </c>
      <c r="L84" s="170">
        <v>12.8</v>
      </c>
      <c r="M84" s="167">
        <v>12.8</v>
      </c>
      <c r="N84" s="170">
        <v>12.8</v>
      </c>
      <c r="O84" s="171">
        <v>12.8</v>
      </c>
      <c r="P84" s="170">
        <v>12.6</v>
      </c>
      <c r="Q84" s="167">
        <v>12.5</v>
      </c>
      <c r="R84" s="170">
        <v>12.5</v>
      </c>
      <c r="S84" s="170">
        <v>12.4</v>
      </c>
      <c r="T84" s="170">
        <v>12.5</v>
      </c>
    </row>
    <row r="85" spans="2:20" x14ac:dyDescent="0.2">
      <c r="B85" s="86" t="s">
        <v>506</v>
      </c>
      <c r="C85" s="86" t="s">
        <v>58</v>
      </c>
      <c r="D85" s="86" t="s">
        <v>198</v>
      </c>
      <c r="E85" s="86" t="s">
        <v>199</v>
      </c>
      <c r="F85" s="90" t="s">
        <v>580</v>
      </c>
      <c r="G85" s="90">
        <v>10</v>
      </c>
      <c r="H85" s="91">
        <v>9.1999999999999993</v>
      </c>
      <c r="I85" s="170">
        <v>9.1</v>
      </c>
      <c r="J85" s="170">
        <v>9</v>
      </c>
      <c r="K85" s="170">
        <v>8.9</v>
      </c>
      <c r="L85" s="170">
        <v>8.8000000000000007</v>
      </c>
      <c r="M85" s="167">
        <v>8.6999999999999993</v>
      </c>
      <c r="N85" s="170">
        <v>8.6999999999999993</v>
      </c>
      <c r="O85" s="171">
        <v>8.5</v>
      </c>
      <c r="P85" s="170">
        <v>8.4</v>
      </c>
      <c r="Q85" s="167">
        <v>8.3000000000000007</v>
      </c>
      <c r="R85" s="170">
        <v>8.1999999999999993</v>
      </c>
      <c r="S85" s="170">
        <v>8.1</v>
      </c>
      <c r="T85" s="170">
        <v>8.1</v>
      </c>
    </row>
    <row r="86" spans="2:20" x14ac:dyDescent="0.2">
      <c r="B86" s="86" t="s">
        <v>516</v>
      </c>
      <c r="C86" s="86" t="s">
        <v>132</v>
      </c>
      <c r="D86" s="86" t="s">
        <v>200</v>
      </c>
      <c r="E86" s="86" t="s">
        <v>201</v>
      </c>
      <c r="F86" s="90" t="s">
        <v>580</v>
      </c>
      <c r="G86" s="90">
        <v>10</v>
      </c>
      <c r="H86" s="91">
        <v>5.3</v>
      </c>
      <c r="I86" s="170">
        <v>5.2</v>
      </c>
      <c r="J86" s="170">
        <v>5.0999999999999996</v>
      </c>
      <c r="K86" s="170">
        <v>5</v>
      </c>
      <c r="L86" s="170">
        <v>4.9000000000000004</v>
      </c>
      <c r="M86" s="167">
        <v>4.8</v>
      </c>
      <c r="N86" s="170">
        <v>4.7</v>
      </c>
      <c r="O86" s="171">
        <v>4.7</v>
      </c>
      <c r="P86" s="170">
        <v>4.5999999999999996</v>
      </c>
      <c r="Q86" s="167">
        <v>4.5999999999999996</v>
      </c>
      <c r="R86" s="170">
        <v>4.5999999999999996</v>
      </c>
      <c r="S86" s="170">
        <v>4.5999999999999996</v>
      </c>
      <c r="T86" s="170">
        <v>4.5999999999999996</v>
      </c>
    </row>
    <row r="87" spans="2:20" x14ac:dyDescent="0.2">
      <c r="B87" s="86" t="s">
        <v>509</v>
      </c>
      <c r="C87" s="86" t="s">
        <v>73</v>
      </c>
      <c r="D87" s="86" t="s">
        <v>202</v>
      </c>
      <c r="E87" s="86" t="s">
        <v>203</v>
      </c>
      <c r="F87" s="90">
        <v>10.199999999999999</v>
      </c>
      <c r="G87" s="90">
        <v>10.199999999999999</v>
      </c>
      <c r="H87" s="91">
        <v>13.6</v>
      </c>
      <c r="I87" s="170">
        <v>13.6</v>
      </c>
      <c r="J87" s="170">
        <v>13.5</v>
      </c>
      <c r="K87" s="170">
        <v>13.4</v>
      </c>
      <c r="L87" s="170">
        <v>13.2</v>
      </c>
      <c r="M87" s="167">
        <v>13.1</v>
      </c>
      <c r="N87" s="170">
        <v>13</v>
      </c>
      <c r="O87" s="171">
        <v>12.9</v>
      </c>
      <c r="P87" s="170">
        <v>12.7</v>
      </c>
      <c r="Q87" s="167">
        <v>12.5</v>
      </c>
      <c r="R87" s="170">
        <v>12.3</v>
      </c>
      <c r="S87" s="170">
        <v>12.1</v>
      </c>
      <c r="T87" s="170">
        <v>12</v>
      </c>
    </row>
    <row r="88" spans="2:20" x14ac:dyDescent="0.2">
      <c r="B88" s="86" t="s">
        <v>514</v>
      </c>
      <c r="C88" s="86" t="s">
        <v>116</v>
      </c>
      <c r="D88" s="86" t="s">
        <v>204</v>
      </c>
      <c r="E88" s="86" t="s">
        <v>205</v>
      </c>
      <c r="F88" s="90">
        <v>10.9</v>
      </c>
      <c r="G88" s="90">
        <v>10.9</v>
      </c>
      <c r="H88" s="91">
        <v>12.2</v>
      </c>
      <c r="I88" s="170">
        <v>11.8</v>
      </c>
      <c r="J88" s="170">
        <v>11.5</v>
      </c>
      <c r="K88" s="170">
        <v>11.2</v>
      </c>
      <c r="L88" s="170">
        <v>10.9</v>
      </c>
      <c r="M88" s="167">
        <v>10.6</v>
      </c>
      <c r="N88" s="170">
        <v>10.3</v>
      </c>
      <c r="O88" s="171">
        <v>9.8000000000000007</v>
      </c>
      <c r="P88" s="170">
        <v>9.5</v>
      </c>
      <c r="Q88" s="167">
        <v>9</v>
      </c>
      <c r="R88" s="170">
        <v>8.6999999999999993</v>
      </c>
      <c r="S88" s="170">
        <v>8.5</v>
      </c>
      <c r="T88" s="170">
        <v>8.5</v>
      </c>
    </row>
    <row r="89" spans="2:20" x14ac:dyDescent="0.2">
      <c r="B89" s="86" t="s">
        <v>497</v>
      </c>
      <c r="C89" s="86" t="s">
        <v>17</v>
      </c>
      <c r="D89" s="86" t="s">
        <v>206</v>
      </c>
      <c r="E89" s="86" t="s">
        <v>207</v>
      </c>
      <c r="F89" s="90">
        <v>10.7</v>
      </c>
      <c r="G89" s="90">
        <v>10.7</v>
      </c>
      <c r="H89" s="91">
        <v>11.4</v>
      </c>
      <c r="I89" s="170">
        <v>11.2</v>
      </c>
      <c r="J89" s="170">
        <v>11.1</v>
      </c>
      <c r="K89" s="170">
        <v>10.9</v>
      </c>
      <c r="L89" s="170">
        <v>10.6</v>
      </c>
      <c r="M89" s="167">
        <v>10.5</v>
      </c>
      <c r="N89" s="170">
        <v>10.4</v>
      </c>
      <c r="O89" s="171">
        <v>10.199999999999999</v>
      </c>
      <c r="P89" s="170">
        <v>10.1</v>
      </c>
      <c r="Q89" s="167">
        <v>10</v>
      </c>
      <c r="R89" s="170">
        <v>9.8000000000000007</v>
      </c>
      <c r="S89" s="170">
        <v>9.6999999999999993</v>
      </c>
      <c r="T89" s="170">
        <v>9.6999999999999993</v>
      </c>
    </row>
    <row r="90" spans="2:20" x14ac:dyDescent="0.2">
      <c r="B90" s="86" t="s">
        <v>520</v>
      </c>
      <c r="C90" s="86" t="s">
        <v>208</v>
      </c>
      <c r="D90" s="86" t="s">
        <v>209</v>
      </c>
      <c r="E90" s="86" t="s">
        <v>210</v>
      </c>
      <c r="F90" s="90" t="s">
        <v>580</v>
      </c>
      <c r="G90" s="90">
        <v>10</v>
      </c>
      <c r="H90" s="91">
        <v>10.3</v>
      </c>
      <c r="I90" s="170">
        <v>10.3</v>
      </c>
      <c r="J90" s="170">
        <v>10.3</v>
      </c>
      <c r="K90" s="170">
        <v>10.199999999999999</v>
      </c>
      <c r="L90" s="170">
        <v>10.199999999999999</v>
      </c>
      <c r="M90" s="167">
        <v>10.1</v>
      </c>
      <c r="N90" s="170">
        <v>10</v>
      </c>
      <c r="O90" s="171">
        <v>10</v>
      </c>
      <c r="P90" s="170">
        <v>9.9</v>
      </c>
      <c r="Q90" s="167">
        <v>9.8000000000000007</v>
      </c>
      <c r="R90" s="170">
        <v>9.8000000000000007</v>
      </c>
      <c r="S90" s="170">
        <v>9.9</v>
      </c>
      <c r="T90" s="170">
        <v>9.9</v>
      </c>
    </row>
    <row r="91" spans="2:20" x14ac:dyDescent="0.2">
      <c r="B91" s="86" t="s">
        <v>502</v>
      </c>
      <c r="C91" s="86" t="s">
        <v>36</v>
      </c>
      <c r="D91" s="86" t="s">
        <v>211</v>
      </c>
      <c r="E91" s="86" t="s">
        <v>212</v>
      </c>
      <c r="F91" s="90" t="s">
        <v>580</v>
      </c>
      <c r="G91" s="90">
        <v>10</v>
      </c>
      <c r="H91" s="91">
        <v>9.1</v>
      </c>
      <c r="I91" s="170">
        <v>9</v>
      </c>
      <c r="J91" s="170">
        <v>8.9</v>
      </c>
      <c r="K91" s="170">
        <v>8.8000000000000007</v>
      </c>
      <c r="L91" s="170">
        <v>8.6</v>
      </c>
      <c r="M91" s="167">
        <v>8.5</v>
      </c>
      <c r="N91" s="170">
        <v>8.5</v>
      </c>
      <c r="O91" s="171">
        <v>8.5</v>
      </c>
      <c r="P91" s="170">
        <v>8.5</v>
      </c>
      <c r="Q91" s="167">
        <v>8.5</v>
      </c>
      <c r="R91" s="170">
        <v>8.5</v>
      </c>
      <c r="S91" s="170">
        <v>8.6</v>
      </c>
      <c r="T91" s="170">
        <v>8.6</v>
      </c>
    </row>
    <row r="92" spans="2:20" x14ac:dyDescent="0.2">
      <c r="B92" s="86" t="s">
        <v>519</v>
      </c>
      <c r="C92" s="86" t="s">
        <v>165</v>
      </c>
      <c r="D92" s="86" t="s">
        <v>213</v>
      </c>
      <c r="E92" s="86" t="s">
        <v>214</v>
      </c>
      <c r="F92" s="90" t="s">
        <v>580</v>
      </c>
      <c r="G92" s="90">
        <v>10</v>
      </c>
      <c r="H92" s="91">
        <v>7.9</v>
      </c>
      <c r="I92" s="170">
        <v>7.9</v>
      </c>
      <c r="J92" s="170">
        <v>8</v>
      </c>
      <c r="K92" s="170">
        <v>8</v>
      </c>
      <c r="L92" s="170">
        <v>8</v>
      </c>
      <c r="M92" s="167">
        <v>8</v>
      </c>
      <c r="N92" s="170">
        <v>8</v>
      </c>
      <c r="O92" s="171">
        <v>8</v>
      </c>
      <c r="P92" s="170">
        <v>8</v>
      </c>
      <c r="Q92" s="167">
        <v>7.9</v>
      </c>
      <c r="R92" s="170">
        <v>7.9</v>
      </c>
      <c r="S92" s="170">
        <v>7.9</v>
      </c>
      <c r="T92" s="170">
        <v>7.9</v>
      </c>
    </row>
    <row r="93" spans="2:20" x14ac:dyDescent="0.2">
      <c r="B93" s="86" t="s">
        <v>502</v>
      </c>
      <c r="C93" s="86" t="s">
        <v>36</v>
      </c>
      <c r="D93" s="86" t="s">
        <v>215</v>
      </c>
      <c r="E93" s="86" t="s">
        <v>216</v>
      </c>
      <c r="F93" s="90" t="s">
        <v>580</v>
      </c>
      <c r="G93" s="90">
        <v>10</v>
      </c>
      <c r="H93" s="91">
        <v>9.8000000000000007</v>
      </c>
      <c r="I93" s="170">
        <v>9.5</v>
      </c>
      <c r="J93" s="170">
        <v>9.4</v>
      </c>
      <c r="K93" s="170">
        <v>9.1999999999999993</v>
      </c>
      <c r="L93" s="170">
        <v>9</v>
      </c>
      <c r="M93" s="167">
        <v>9</v>
      </c>
      <c r="N93" s="170">
        <v>8.9</v>
      </c>
      <c r="O93" s="171">
        <v>8.8000000000000007</v>
      </c>
      <c r="P93" s="170">
        <v>8.6</v>
      </c>
      <c r="Q93" s="167">
        <v>8.4</v>
      </c>
      <c r="R93" s="170">
        <v>8.4</v>
      </c>
      <c r="S93" s="170">
        <v>8.4</v>
      </c>
      <c r="T93" s="170">
        <v>8.4</v>
      </c>
    </row>
    <row r="94" spans="2:20" x14ac:dyDescent="0.2">
      <c r="B94" s="86" t="s">
        <v>504</v>
      </c>
      <c r="C94" s="86" t="s">
        <v>44</v>
      </c>
      <c r="D94" s="86" t="s">
        <v>217</v>
      </c>
      <c r="E94" s="86" t="s">
        <v>218</v>
      </c>
      <c r="F94" s="90" t="s">
        <v>580</v>
      </c>
      <c r="G94" s="90">
        <v>10</v>
      </c>
      <c r="H94" s="91">
        <v>10.9</v>
      </c>
      <c r="I94" s="170">
        <v>10.7</v>
      </c>
      <c r="J94" s="170">
        <v>10.5</v>
      </c>
      <c r="K94" s="170">
        <v>10.3</v>
      </c>
      <c r="L94" s="170">
        <v>10.199999999999999</v>
      </c>
      <c r="M94" s="167">
        <v>10.1</v>
      </c>
      <c r="N94" s="170">
        <v>10</v>
      </c>
      <c r="O94" s="171">
        <v>9.8000000000000007</v>
      </c>
      <c r="P94" s="170">
        <v>9.8000000000000007</v>
      </c>
      <c r="Q94" s="167">
        <v>9.6</v>
      </c>
      <c r="R94" s="170">
        <v>9.4</v>
      </c>
      <c r="S94" s="170">
        <v>9.3000000000000007</v>
      </c>
      <c r="T94" s="170">
        <v>9.3000000000000007</v>
      </c>
    </row>
    <row r="95" spans="2:20" x14ac:dyDescent="0.2">
      <c r="B95" s="86" t="s">
        <v>494</v>
      </c>
      <c r="C95" s="86" t="s">
        <v>6</v>
      </c>
      <c r="D95" s="86" t="s">
        <v>219</v>
      </c>
      <c r="E95" s="86" t="s">
        <v>220</v>
      </c>
      <c r="F95" s="90" t="s">
        <v>580</v>
      </c>
      <c r="G95" s="90">
        <v>10</v>
      </c>
      <c r="H95" s="91">
        <v>6.6</v>
      </c>
      <c r="I95" s="170">
        <v>6.6</v>
      </c>
      <c r="J95" s="170">
        <v>6.6</v>
      </c>
      <c r="K95" s="170">
        <v>6.5</v>
      </c>
      <c r="L95" s="170">
        <v>6.4</v>
      </c>
      <c r="M95" s="167">
        <v>6.4</v>
      </c>
      <c r="N95" s="170">
        <v>6.4</v>
      </c>
      <c r="O95" s="171">
        <v>6.3</v>
      </c>
      <c r="P95" s="170">
        <v>6.3</v>
      </c>
      <c r="Q95" s="167">
        <v>6.2</v>
      </c>
      <c r="R95" s="170">
        <v>6.2</v>
      </c>
      <c r="S95" s="170">
        <v>6.1</v>
      </c>
      <c r="T95" s="170">
        <v>6.1</v>
      </c>
    </row>
    <row r="96" spans="2:20" x14ac:dyDescent="0.2">
      <c r="B96" s="86" t="s">
        <v>494</v>
      </c>
      <c r="C96" s="86" t="s">
        <v>6</v>
      </c>
      <c r="D96" s="86" t="s">
        <v>221</v>
      </c>
      <c r="E96" s="86" t="s">
        <v>222</v>
      </c>
      <c r="F96" s="90" t="s">
        <v>580</v>
      </c>
      <c r="G96" s="90">
        <v>10</v>
      </c>
      <c r="H96" s="91">
        <v>7.5</v>
      </c>
      <c r="I96" s="170">
        <v>7.4</v>
      </c>
      <c r="J96" s="170">
        <v>7.4</v>
      </c>
      <c r="K96" s="170">
        <v>7.4</v>
      </c>
      <c r="L96" s="170">
        <v>7.3</v>
      </c>
      <c r="M96" s="167">
        <v>7.2</v>
      </c>
      <c r="N96" s="170">
        <v>7.2</v>
      </c>
      <c r="O96" s="171">
        <v>7.2</v>
      </c>
      <c r="P96" s="170">
        <v>7.2</v>
      </c>
      <c r="Q96" s="167">
        <v>7</v>
      </c>
      <c r="R96" s="170">
        <v>6.9</v>
      </c>
      <c r="S96" s="170">
        <v>6.8</v>
      </c>
      <c r="T96" s="170">
        <v>6.8</v>
      </c>
    </row>
    <row r="97" spans="2:20" x14ac:dyDescent="0.2">
      <c r="B97" s="86" t="s">
        <v>494</v>
      </c>
      <c r="C97" s="86" t="s">
        <v>6</v>
      </c>
      <c r="D97" s="86" t="s">
        <v>223</v>
      </c>
      <c r="E97" s="86" t="s">
        <v>224</v>
      </c>
      <c r="F97" s="90" t="s">
        <v>580</v>
      </c>
      <c r="G97" s="90">
        <v>10</v>
      </c>
      <c r="H97" s="91">
        <v>6.7</v>
      </c>
      <c r="I97" s="170">
        <v>6.6</v>
      </c>
      <c r="J97" s="170">
        <v>6.6</v>
      </c>
      <c r="K97" s="170">
        <v>6.5</v>
      </c>
      <c r="L97" s="170">
        <v>6.4</v>
      </c>
      <c r="M97" s="167">
        <v>6.3</v>
      </c>
      <c r="N97" s="170">
        <v>6.3</v>
      </c>
      <c r="O97" s="171">
        <v>6.2</v>
      </c>
      <c r="P97" s="170">
        <v>6.2</v>
      </c>
      <c r="Q97" s="167">
        <v>6.1</v>
      </c>
      <c r="R97" s="170">
        <v>6.2</v>
      </c>
      <c r="S97" s="170">
        <v>6.2</v>
      </c>
      <c r="T97" s="170">
        <v>6.3</v>
      </c>
    </row>
    <row r="98" spans="2:20" x14ac:dyDescent="0.2">
      <c r="B98" s="86" t="s">
        <v>515</v>
      </c>
      <c r="C98" s="86" t="s">
        <v>129</v>
      </c>
      <c r="D98" s="86" t="s">
        <v>225</v>
      </c>
      <c r="E98" s="86" t="s">
        <v>226</v>
      </c>
      <c r="F98" s="90" t="s">
        <v>580</v>
      </c>
      <c r="G98" s="90">
        <v>10</v>
      </c>
      <c r="H98" s="91">
        <v>9</v>
      </c>
      <c r="I98" s="170">
        <v>8.9</v>
      </c>
      <c r="J98" s="170">
        <v>8.9</v>
      </c>
      <c r="K98" s="170">
        <v>8.8000000000000007</v>
      </c>
      <c r="L98" s="170">
        <v>8.6999999999999993</v>
      </c>
      <c r="M98" s="167">
        <v>8.6999999999999993</v>
      </c>
      <c r="N98" s="170">
        <v>8.6</v>
      </c>
      <c r="O98" s="171">
        <v>8.6</v>
      </c>
      <c r="P98" s="170">
        <v>8.5</v>
      </c>
      <c r="Q98" s="167">
        <v>8.5</v>
      </c>
      <c r="R98" s="170">
        <v>8.4</v>
      </c>
      <c r="S98" s="170">
        <v>8.5</v>
      </c>
      <c r="T98" s="170">
        <v>8.5</v>
      </c>
    </row>
    <row r="99" spans="2:20" x14ac:dyDescent="0.2">
      <c r="B99" s="86" t="s">
        <v>502</v>
      </c>
      <c r="C99" s="86" t="s">
        <v>36</v>
      </c>
      <c r="D99" s="86" t="s">
        <v>227</v>
      </c>
      <c r="E99" s="86" t="s">
        <v>228</v>
      </c>
      <c r="F99" s="90">
        <v>10.3</v>
      </c>
      <c r="G99" s="90">
        <v>10.3</v>
      </c>
      <c r="H99" s="91">
        <v>11.3</v>
      </c>
      <c r="I99" s="170">
        <v>11.1</v>
      </c>
      <c r="J99" s="170">
        <v>10.9</v>
      </c>
      <c r="K99" s="170">
        <v>10.7</v>
      </c>
      <c r="L99" s="170">
        <v>10.5</v>
      </c>
      <c r="M99" s="167">
        <v>10.199999999999999</v>
      </c>
      <c r="N99" s="170">
        <v>10</v>
      </c>
      <c r="O99" s="171">
        <v>10</v>
      </c>
      <c r="P99" s="170">
        <v>9.9</v>
      </c>
      <c r="Q99" s="167">
        <v>9.6999999999999993</v>
      </c>
      <c r="R99" s="170">
        <v>9.5</v>
      </c>
      <c r="S99" s="170">
        <v>9.4</v>
      </c>
      <c r="T99" s="170">
        <v>9.4</v>
      </c>
    </row>
    <row r="100" spans="2:20" x14ac:dyDescent="0.2">
      <c r="B100" s="86" t="s">
        <v>515</v>
      </c>
      <c r="C100" s="86" t="s">
        <v>129</v>
      </c>
      <c r="D100" s="86" t="s">
        <v>229</v>
      </c>
      <c r="E100" s="86" t="s">
        <v>230</v>
      </c>
      <c r="F100" s="90">
        <v>10.6</v>
      </c>
      <c r="G100" s="90">
        <v>10.6</v>
      </c>
      <c r="H100" s="91">
        <v>11.8</v>
      </c>
      <c r="I100" s="170">
        <v>11.5</v>
      </c>
      <c r="J100" s="170">
        <v>11.3</v>
      </c>
      <c r="K100" s="170">
        <v>11</v>
      </c>
      <c r="L100" s="170">
        <v>10.8</v>
      </c>
      <c r="M100" s="167">
        <v>10.7</v>
      </c>
      <c r="N100" s="170">
        <v>10.5</v>
      </c>
      <c r="O100" s="171">
        <v>10.4</v>
      </c>
      <c r="P100" s="170">
        <v>10.199999999999999</v>
      </c>
      <c r="Q100" s="167">
        <v>10.1</v>
      </c>
      <c r="R100" s="170">
        <v>10</v>
      </c>
      <c r="S100" s="170">
        <v>10</v>
      </c>
      <c r="T100" s="170">
        <v>10.1</v>
      </c>
    </row>
    <row r="101" spans="2:20" x14ac:dyDescent="0.2">
      <c r="B101" s="86" t="s">
        <v>515</v>
      </c>
      <c r="C101" s="86" t="s">
        <v>129</v>
      </c>
      <c r="D101" s="86" t="s">
        <v>231</v>
      </c>
      <c r="E101" s="86" t="s">
        <v>232</v>
      </c>
      <c r="F101" s="90">
        <v>10.6</v>
      </c>
      <c r="G101" s="90">
        <v>10.6</v>
      </c>
      <c r="H101" s="91">
        <v>12</v>
      </c>
      <c r="I101" s="170">
        <v>11.9</v>
      </c>
      <c r="J101" s="170">
        <v>11.7</v>
      </c>
      <c r="K101" s="170">
        <v>11.5</v>
      </c>
      <c r="L101" s="170">
        <v>11.3</v>
      </c>
      <c r="M101" s="167">
        <v>11.2</v>
      </c>
      <c r="N101" s="170">
        <v>11.1</v>
      </c>
      <c r="O101" s="171">
        <v>10.9</v>
      </c>
      <c r="P101" s="170">
        <v>10.8</v>
      </c>
      <c r="Q101" s="167">
        <v>10.6</v>
      </c>
      <c r="R101" s="170">
        <v>10.5</v>
      </c>
      <c r="S101" s="170">
        <v>10.4</v>
      </c>
      <c r="T101" s="170">
        <v>10.5</v>
      </c>
    </row>
    <row r="102" spans="2:20" x14ac:dyDescent="0.2">
      <c r="B102" s="86" t="s">
        <v>519</v>
      </c>
      <c r="C102" s="86" t="s">
        <v>165</v>
      </c>
      <c r="D102" s="86" t="s">
        <v>233</v>
      </c>
      <c r="E102" s="86" t="s">
        <v>234</v>
      </c>
      <c r="F102" s="90" t="s">
        <v>580</v>
      </c>
      <c r="G102" s="90">
        <v>10</v>
      </c>
      <c r="H102" s="91">
        <v>8.8000000000000007</v>
      </c>
      <c r="I102" s="170">
        <v>8.6999999999999993</v>
      </c>
      <c r="J102" s="170">
        <v>8.6999999999999993</v>
      </c>
      <c r="K102" s="170">
        <v>8.6999999999999993</v>
      </c>
      <c r="L102" s="170">
        <v>8.6</v>
      </c>
      <c r="M102" s="167">
        <v>8.6</v>
      </c>
      <c r="N102" s="170">
        <v>8.6</v>
      </c>
      <c r="O102" s="171">
        <v>8.6</v>
      </c>
      <c r="P102" s="170">
        <v>8.6</v>
      </c>
      <c r="Q102" s="167">
        <v>8.5</v>
      </c>
      <c r="R102" s="170">
        <v>8.5</v>
      </c>
      <c r="S102" s="170">
        <v>8.5</v>
      </c>
      <c r="T102" s="170">
        <v>8.6</v>
      </c>
    </row>
    <row r="103" spans="2:20" x14ac:dyDescent="0.2">
      <c r="B103" s="86" t="s">
        <v>501</v>
      </c>
      <c r="C103" s="86" t="s">
        <v>33</v>
      </c>
      <c r="D103" s="86" t="s">
        <v>235</v>
      </c>
      <c r="E103" s="86" t="s">
        <v>236</v>
      </c>
      <c r="F103" s="90" t="s">
        <v>580</v>
      </c>
      <c r="G103" s="90">
        <v>10</v>
      </c>
      <c r="H103" s="91">
        <v>9.9</v>
      </c>
      <c r="I103" s="170">
        <v>9.8000000000000007</v>
      </c>
      <c r="J103" s="170">
        <v>9.6</v>
      </c>
      <c r="K103" s="170">
        <v>9.5</v>
      </c>
      <c r="L103" s="170">
        <v>9.3000000000000007</v>
      </c>
      <c r="M103" s="167">
        <v>9.1</v>
      </c>
      <c r="N103" s="170">
        <v>9.1</v>
      </c>
      <c r="O103" s="171">
        <v>9</v>
      </c>
      <c r="P103" s="170">
        <v>8.9</v>
      </c>
      <c r="Q103" s="167">
        <v>8.6999999999999993</v>
      </c>
      <c r="R103" s="170">
        <v>8.6999999999999993</v>
      </c>
      <c r="S103" s="170">
        <v>8.8000000000000007</v>
      </c>
      <c r="T103" s="170">
        <v>8.8000000000000007</v>
      </c>
    </row>
    <row r="104" spans="2:20" x14ac:dyDescent="0.2">
      <c r="B104" s="86" t="s">
        <v>518</v>
      </c>
      <c r="C104" s="86" t="s">
        <v>146</v>
      </c>
      <c r="D104" s="86" t="s">
        <v>237</v>
      </c>
      <c r="E104" s="86" t="s">
        <v>238</v>
      </c>
      <c r="F104" s="90" t="s">
        <v>580</v>
      </c>
      <c r="G104" s="90">
        <v>10</v>
      </c>
      <c r="H104" s="91">
        <v>7.9</v>
      </c>
      <c r="I104" s="170">
        <v>7.8</v>
      </c>
      <c r="J104" s="170">
        <v>7.9</v>
      </c>
      <c r="K104" s="170">
        <v>7.8</v>
      </c>
      <c r="L104" s="170">
        <v>7.8</v>
      </c>
      <c r="M104" s="167">
        <v>7.8</v>
      </c>
      <c r="N104" s="170">
        <v>7.8</v>
      </c>
      <c r="O104" s="171">
        <v>7.7</v>
      </c>
      <c r="P104" s="170">
        <v>7.7</v>
      </c>
      <c r="Q104" s="167">
        <v>7.7</v>
      </c>
      <c r="R104" s="170">
        <v>7.7</v>
      </c>
      <c r="S104" s="170">
        <v>7.7</v>
      </c>
      <c r="T104" s="170">
        <v>7.7</v>
      </c>
    </row>
    <row r="105" spans="2:20" x14ac:dyDescent="0.2">
      <c r="B105" s="86" t="s">
        <v>495</v>
      </c>
      <c r="C105" s="86" t="s">
        <v>11</v>
      </c>
      <c r="D105" s="86" t="s">
        <v>239</v>
      </c>
      <c r="E105" s="86" t="s">
        <v>240</v>
      </c>
      <c r="F105" s="90" t="s">
        <v>580</v>
      </c>
      <c r="G105" s="90">
        <v>10</v>
      </c>
      <c r="H105" s="91">
        <v>11.7</v>
      </c>
      <c r="I105" s="170">
        <v>11.6</v>
      </c>
      <c r="J105" s="170">
        <v>11.5</v>
      </c>
      <c r="K105" s="170">
        <v>11.4</v>
      </c>
      <c r="L105" s="170">
        <v>11.4</v>
      </c>
      <c r="M105" s="167">
        <v>11.3</v>
      </c>
      <c r="N105" s="170">
        <v>11.3</v>
      </c>
      <c r="O105" s="171">
        <v>11.2</v>
      </c>
      <c r="P105" s="170">
        <v>11.2</v>
      </c>
      <c r="Q105" s="167">
        <v>11.1</v>
      </c>
      <c r="R105" s="170">
        <v>11</v>
      </c>
      <c r="S105" s="170">
        <v>11.1</v>
      </c>
      <c r="T105" s="170">
        <v>11</v>
      </c>
    </row>
    <row r="106" spans="2:20" x14ac:dyDescent="0.2">
      <c r="B106" s="86" t="s">
        <v>502</v>
      </c>
      <c r="C106" s="86" t="s">
        <v>36</v>
      </c>
      <c r="D106" s="86" t="s">
        <v>241</v>
      </c>
      <c r="E106" s="86" t="s">
        <v>242</v>
      </c>
      <c r="F106" s="90">
        <v>11.1</v>
      </c>
      <c r="G106" s="90">
        <v>11.1</v>
      </c>
      <c r="H106" s="91">
        <v>11.8</v>
      </c>
      <c r="I106" s="170">
        <v>11.6</v>
      </c>
      <c r="J106" s="170">
        <v>11.3</v>
      </c>
      <c r="K106" s="170">
        <v>11.1</v>
      </c>
      <c r="L106" s="170">
        <v>10.9</v>
      </c>
      <c r="M106" s="167">
        <v>10.8</v>
      </c>
      <c r="N106" s="170">
        <v>10.7</v>
      </c>
      <c r="O106" s="171">
        <v>10.7</v>
      </c>
      <c r="P106" s="170">
        <v>10.5</v>
      </c>
      <c r="Q106" s="167">
        <v>10.5</v>
      </c>
      <c r="R106" s="170">
        <v>10.4</v>
      </c>
      <c r="S106" s="170">
        <v>10.4</v>
      </c>
      <c r="T106" s="170">
        <v>10.5</v>
      </c>
    </row>
    <row r="107" spans="2:20" x14ac:dyDescent="0.2">
      <c r="B107" s="86" t="s">
        <v>499</v>
      </c>
      <c r="C107" s="86" t="s">
        <v>25</v>
      </c>
      <c r="D107" s="86" t="s">
        <v>243</v>
      </c>
      <c r="E107" s="86" t="s">
        <v>244</v>
      </c>
      <c r="F107" s="90" t="s">
        <v>580</v>
      </c>
      <c r="G107" s="90">
        <v>10</v>
      </c>
      <c r="H107" s="91">
        <v>10.1</v>
      </c>
      <c r="I107" s="170">
        <v>10.1</v>
      </c>
      <c r="J107" s="170">
        <v>10</v>
      </c>
      <c r="K107" s="170">
        <v>10</v>
      </c>
      <c r="L107" s="170">
        <v>10</v>
      </c>
      <c r="M107" s="167">
        <v>9.9</v>
      </c>
      <c r="N107" s="170">
        <v>9.9</v>
      </c>
      <c r="O107" s="171">
        <v>9.8000000000000007</v>
      </c>
      <c r="P107" s="170">
        <v>9.8000000000000007</v>
      </c>
      <c r="Q107" s="167">
        <v>9.6999999999999993</v>
      </c>
      <c r="R107" s="170">
        <v>9.6999999999999993</v>
      </c>
      <c r="S107" s="170">
        <v>9.6999999999999993</v>
      </c>
      <c r="T107" s="170">
        <v>9.8000000000000007</v>
      </c>
    </row>
    <row r="108" spans="2:20" x14ac:dyDescent="0.2">
      <c r="B108" s="86" t="s">
        <v>501</v>
      </c>
      <c r="C108" s="86" t="s">
        <v>33</v>
      </c>
      <c r="D108" s="86" t="s">
        <v>245</v>
      </c>
      <c r="E108" s="86" t="s">
        <v>246</v>
      </c>
      <c r="F108" s="90" t="s">
        <v>580</v>
      </c>
      <c r="G108" s="90">
        <v>10</v>
      </c>
      <c r="H108" s="91">
        <v>6.8</v>
      </c>
      <c r="I108" s="170">
        <v>6.7</v>
      </c>
      <c r="J108" s="170">
        <v>6.7</v>
      </c>
      <c r="K108" s="170">
        <v>6.6</v>
      </c>
      <c r="L108" s="170">
        <v>6.6</v>
      </c>
      <c r="M108" s="167">
        <v>6.6</v>
      </c>
      <c r="N108" s="170">
        <v>6.6</v>
      </c>
      <c r="O108" s="171">
        <v>6.6</v>
      </c>
      <c r="P108" s="170">
        <v>6.7</v>
      </c>
      <c r="Q108" s="167">
        <v>6.7</v>
      </c>
      <c r="R108" s="170">
        <v>6.7</v>
      </c>
      <c r="S108" s="170">
        <v>6.7</v>
      </c>
      <c r="T108" s="170">
        <v>6.9</v>
      </c>
    </row>
    <row r="109" spans="2:20" x14ac:dyDescent="0.2">
      <c r="B109" s="86" t="s">
        <v>501</v>
      </c>
      <c r="C109" s="86" t="s">
        <v>33</v>
      </c>
      <c r="D109" s="86" t="s">
        <v>247</v>
      </c>
      <c r="E109" s="86" t="s">
        <v>248</v>
      </c>
      <c r="F109" s="90">
        <v>11.7</v>
      </c>
      <c r="G109" s="90">
        <v>11.7</v>
      </c>
      <c r="H109" s="91">
        <v>10.5</v>
      </c>
      <c r="I109" s="170">
        <v>10</v>
      </c>
      <c r="J109" s="170">
        <v>9.5</v>
      </c>
      <c r="K109" s="170">
        <v>9</v>
      </c>
      <c r="L109" s="170">
        <v>8.6999999999999993</v>
      </c>
      <c r="M109" s="167">
        <v>8.3000000000000007</v>
      </c>
      <c r="N109" s="170">
        <v>8.1</v>
      </c>
      <c r="O109" s="171">
        <v>8</v>
      </c>
      <c r="P109" s="170">
        <v>7.9</v>
      </c>
      <c r="Q109" s="167">
        <v>7.9</v>
      </c>
      <c r="R109" s="170">
        <v>7.9</v>
      </c>
      <c r="S109" s="170">
        <v>7.9</v>
      </c>
      <c r="T109" s="170">
        <v>8</v>
      </c>
    </row>
    <row r="110" spans="2:20" x14ac:dyDescent="0.2">
      <c r="B110" s="86" t="s">
        <v>518</v>
      </c>
      <c r="C110" s="86" t="s">
        <v>146</v>
      </c>
      <c r="D110" s="86" t="s">
        <v>249</v>
      </c>
      <c r="E110" s="86" t="s">
        <v>250</v>
      </c>
      <c r="F110" s="90" t="s">
        <v>580</v>
      </c>
      <c r="G110" s="90">
        <v>10</v>
      </c>
      <c r="H110" s="91">
        <v>9</v>
      </c>
      <c r="I110" s="170">
        <v>8.9</v>
      </c>
      <c r="J110" s="170">
        <v>8.9</v>
      </c>
      <c r="K110" s="170">
        <v>8.8000000000000007</v>
      </c>
      <c r="L110" s="170">
        <v>8.6999999999999993</v>
      </c>
      <c r="M110" s="167">
        <v>8.6</v>
      </c>
      <c r="N110" s="170">
        <v>8.6999999999999993</v>
      </c>
      <c r="O110" s="171">
        <v>8.6</v>
      </c>
      <c r="P110" s="170">
        <v>8.5</v>
      </c>
      <c r="Q110" s="167">
        <v>8.4</v>
      </c>
      <c r="R110" s="170">
        <v>8.3000000000000007</v>
      </c>
      <c r="S110" s="170">
        <v>8.3000000000000007</v>
      </c>
      <c r="T110" s="170">
        <v>8.3000000000000007</v>
      </c>
    </row>
    <row r="111" spans="2:20" x14ac:dyDescent="0.2">
      <c r="B111" s="86" t="s">
        <v>496</v>
      </c>
      <c r="C111" s="86" t="s">
        <v>14</v>
      </c>
      <c r="D111" s="86" t="s">
        <v>251</v>
      </c>
      <c r="E111" s="86" t="s">
        <v>252</v>
      </c>
      <c r="F111" s="90" t="s">
        <v>580</v>
      </c>
      <c r="G111" s="90">
        <v>10</v>
      </c>
      <c r="H111" s="91">
        <v>8.1999999999999993</v>
      </c>
      <c r="I111" s="170">
        <v>8.1999999999999993</v>
      </c>
      <c r="J111" s="170">
        <v>8.1</v>
      </c>
      <c r="K111" s="170">
        <v>8.1</v>
      </c>
      <c r="L111" s="170">
        <v>8</v>
      </c>
      <c r="M111" s="167">
        <v>8</v>
      </c>
      <c r="N111" s="170">
        <v>8.1</v>
      </c>
      <c r="O111" s="171">
        <v>8.1</v>
      </c>
      <c r="P111" s="170">
        <v>8.1</v>
      </c>
      <c r="Q111" s="167">
        <v>8</v>
      </c>
      <c r="R111" s="170">
        <v>8</v>
      </c>
      <c r="S111" s="170">
        <v>8.1</v>
      </c>
      <c r="T111" s="170">
        <v>8.1</v>
      </c>
    </row>
    <row r="112" spans="2:20" x14ac:dyDescent="0.2">
      <c r="B112" s="86" t="s">
        <v>512</v>
      </c>
      <c r="C112" s="86" t="s">
        <v>106</v>
      </c>
      <c r="D112" s="86" t="s">
        <v>253</v>
      </c>
      <c r="E112" s="86" t="s">
        <v>254</v>
      </c>
      <c r="F112" s="90" t="s">
        <v>580</v>
      </c>
      <c r="G112" s="90">
        <v>10</v>
      </c>
      <c r="H112" s="91">
        <v>7.7</v>
      </c>
      <c r="I112" s="170">
        <v>7.6</v>
      </c>
      <c r="J112" s="170">
        <v>7.5</v>
      </c>
      <c r="K112" s="170">
        <v>7.4</v>
      </c>
      <c r="L112" s="170">
        <v>7.4</v>
      </c>
      <c r="M112" s="167">
        <v>7.3</v>
      </c>
      <c r="N112" s="170">
        <v>7.3</v>
      </c>
      <c r="O112" s="171">
        <v>7.3</v>
      </c>
      <c r="P112" s="170">
        <v>7.3</v>
      </c>
      <c r="Q112" s="167">
        <v>7.2</v>
      </c>
      <c r="R112" s="170">
        <v>7.2</v>
      </c>
      <c r="S112" s="170">
        <v>7.2</v>
      </c>
      <c r="T112" s="170">
        <v>7.3</v>
      </c>
    </row>
    <row r="113" spans="2:20" x14ac:dyDescent="0.2">
      <c r="B113" s="86" t="s">
        <v>497</v>
      </c>
      <c r="C113" s="86" t="s">
        <v>17</v>
      </c>
      <c r="D113" s="86" t="s">
        <v>255</v>
      </c>
      <c r="E113" s="86" t="s">
        <v>256</v>
      </c>
      <c r="F113" s="90">
        <v>11.6</v>
      </c>
      <c r="G113" s="90">
        <v>11.6</v>
      </c>
      <c r="H113" s="91">
        <v>11.4</v>
      </c>
      <c r="I113" s="170">
        <v>10.9</v>
      </c>
      <c r="J113" s="170">
        <v>10.5</v>
      </c>
      <c r="K113" s="170">
        <v>10.199999999999999</v>
      </c>
      <c r="L113" s="170">
        <v>10</v>
      </c>
      <c r="M113" s="167">
        <v>9.9</v>
      </c>
      <c r="N113" s="170">
        <v>9.6999999999999993</v>
      </c>
      <c r="O113" s="171">
        <v>9.6</v>
      </c>
      <c r="P113" s="170">
        <v>9.5</v>
      </c>
      <c r="Q113" s="167">
        <v>9.5</v>
      </c>
      <c r="R113" s="170">
        <v>9.4</v>
      </c>
      <c r="S113" s="170">
        <v>9.4</v>
      </c>
      <c r="T113" s="170">
        <v>9.5</v>
      </c>
    </row>
    <row r="114" spans="2:20" x14ac:dyDescent="0.2">
      <c r="B114" s="86" t="s">
        <v>496</v>
      </c>
      <c r="C114" s="86" t="s">
        <v>14</v>
      </c>
      <c r="D114" s="86" t="s">
        <v>257</v>
      </c>
      <c r="E114" s="86" t="s">
        <v>258</v>
      </c>
      <c r="F114" s="90" t="s">
        <v>580</v>
      </c>
      <c r="G114" s="90">
        <v>10</v>
      </c>
      <c r="H114" s="91">
        <v>9.3000000000000007</v>
      </c>
      <c r="I114" s="170">
        <v>9.1999999999999993</v>
      </c>
      <c r="J114" s="170">
        <v>9.1</v>
      </c>
      <c r="K114" s="170">
        <v>9.1999999999999993</v>
      </c>
      <c r="L114" s="170">
        <v>9.1999999999999993</v>
      </c>
      <c r="M114" s="167">
        <v>9.1</v>
      </c>
      <c r="N114" s="170">
        <v>9.1</v>
      </c>
      <c r="O114" s="171">
        <v>9.1</v>
      </c>
      <c r="P114" s="170">
        <v>9</v>
      </c>
      <c r="Q114" s="167">
        <v>8.9</v>
      </c>
      <c r="R114" s="170">
        <v>8.9</v>
      </c>
      <c r="S114" s="170">
        <v>8.9</v>
      </c>
      <c r="T114" s="170">
        <v>8.8000000000000007</v>
      </c>
    </row>
    <row r="115" spans="2:20" x14ac:dyDescent="0.2">
      <c r="B115" s="86" t="s">
        <v>518</v>
      </c>
      <c r="C115" s="86" t="s">
        <v>146</v>
      </c>
      <c r="D115" s="86" t="s">
        <v>259</v>
      </c>
      <c r="E115" s="86" t="s">
        <v>260</v>
      </c>
      <c r="F115" s="90" t="s">
        <v>580</v>
      </c>
      <c r="G115" s="90">
        <v>10</v>
      </c>
      <c r="H115" s="91">
        <v>8.6999999999999993</v>
      </c>
      <c r="I115" s="170">
        <v>8.6</v>
      </c>
      <c r="J115" s="170">
        <v>8.5</v>
      </c>
      <c r="K115" s="170">
        <v>8.4</v>
      </c>
      <c r="L115" s="170">
        <v>8.3000000000000007</v>
      </c>
      <c r="M115" s="167">
        <v>8.1999999999999993</v>
      </c>
      <c r="N115" s="170">
        <v>8</v>
      </c>
      <c r="O115" s="171">
        <v>7.9</v>
      </c>
      <c r="P115" s="170">
        <v>7.9</v>
      </c>
      <c r="Q115" s="167">
        <v>7.8</v>
      </c>
      <c r="R115" s="170">
        <v>7.7</v>
      </c>
      <c r="S115" s="170">
        <v>7.7</v>
      </c>
      <c r="T115" s="170">
        <v>7.7</v>
      </c>
    </row>
    <row r="116" spans="2:20" x14ac:dyDescent="0.2">
      <c r="B116" s="86" t="s">
        <v>513</v>
      </c>
      <c r="C116" s="86" t="s">
        <v>109</v>
      </c>
      <c r="D116" s="86" t="s">
        <v>261</v>
      </c>
      <c r="E116" s="86" t="s">
        <v>262</v>
      </c>
      <c r="F116" s="90" t="s">
        <v>580</v>
      </c>
      <c r="G116" s="90">
        <v>10</v>
      </c>
      <c r="H116" s="91">
        <v>6.9</v>
      </c>
      <c r="I116" s="170">
        <v>6.8</v>
      </c>
      <c r="J116" s="170">
        <v>6.7</v>
      </c>
      <c r="K116" s="170">
        <v>6.7</v>
      </c>
      <c r="L116" s="170">
        <v>6.6</v>
      </c>
      <c r="M116" s="167">
        <v>6.6</v>
      </c>
      <c r="N116" s="170">
        <v>6.6</v>
      </c>
      <c r="O116" s="171">
        <v>6.5</v>
      </c>
      <c r="P116" s="170">
        <v>6.4</v>
      </c>
      <c r="Q116" s="167">
        <v>6.4</v>
      </c>
      <c r="R116" s="170">
        <v>6.3</v>
      </c>
      <c r="S116" s="170">
        <v>6.3</v>
      </c>
      <c r="T116" s="170">
        <v>6.3</v>
      </c>
    </row>
    <row r="117" spans="2:20" x14ac:dyDescent="0.2">
      <c r="B117" s="86" t="s">
        <v>499</v>
      </c>
      <c r="C117" s="86" t="s">
        <v>25</v>
      </c>
      <c r="D117" s="86" t="s">
        <v>263</v>
      </c>
      <c r="E117" s="86" t="s">
        <v>264</v>
      </c>
      <c r="F117" s="90" t="s">
        <v>580</v>
      </c>
      <c r="G117" s="90">
        <v>10</v>
      </c>
      <c r="H117" s="91">
        <v>10.6</v>
      </c>
      <c r="I117" s="170">
        <v>10.5</v>
      </c>
      <c r="J117" s="170">
        <v>10.5</v>
      </c>
      <c r="K117" s="170">
        <v>10.4</v>
      </c>
      <c r="L117" s="170">
        <v>10.3</v>
      </c>
      <c r="M117" s="167">
        <v>10.199999999999999</v>
      </c>
      <c r="N117" s="170">
        <v>10.199999999999999</v>
      </c>
      <c r="O117" s="171">
        <v>10.1</v>
      </c>
      <c r="P117" s="170">
        <v>10</v>
      </c>
      <c r="Q117" s="167">
        <v>9.9</v>
      </c>
      <c r="R117" s="170">
        <v>9.9</v>
      </c>
      <c r="S117" s="170">
        <v>9.9</v>
      </c>
      <c r="T117" s="170">
        <v>9.9</v>
      </c>
    </row>
    <row r="118" spans="2:20" x14ac:dyDescent="0.2">
      <c r="B118" s="86" t="s">
        <v>514</v>
      </c>
      <c r="C118" s="86" t="s">
        <v>116</v>
      </c>
      <c r="D118" s="86" t="s">
        <v>265</v>
      </c>
      <c r="E118" s="86" t="s">
        <v>266</v>
      </c>
      <c r="F118" s="90" t="s">
        <v>580</v>
      </c>
      <c r="G118" s="90">
        <v>10</v>
      </c>
      <c r="H118" s="91">
        <v>9.4</v>
      </c>
      <c r="I118" s="170">
        <v>9.3000000000000007</v>
      </c>
      <c r="J118" s="170">
        <v>9.1999999999999993</v>
      </c>
      <c r="K118" s="170">
        <v>9.3000000000000007</v>
      </c>
      <c r="L118" s="170">
        <v>9.1999999999999993</v>
      </c>
      <c r="M118" s="167">
        <v>9.1999999999999993</v>
      </c>
      <c r="N118" s="170">
        <v>9.1999999999999993</v>
      </c>
      <c r="O118" s="171">
        <v>9.1</v>
      </c>
      <c r="P118" s="170">
        <v>9.1</v>
      </c>
      <c r="Q118" s="167">
        <v>9</v>
      </c>
      <c r="R118" s="170">
        <v>8.9</v>
      </c>
      <c r="S118" s="170">
        <v>8.9</v>
      </c>
      <c r="T118" s="170">
        <v>9</v>
      </c>
    </row>
    <row r="119" spans="2:20" x14ac:dyDescent="0.2">
      <c r="B119" s="86" t="s">
        <v>516</v>
      </c>
      <c r="C119" s="86" t="s">
        <v>132</v>
      </c>
      <c r="D119" s="86" t="s">
        <v>267</v>
      </c>
      <c r="E119" s="86" t="s">
        <v>268</v>
      </c>
      <c r="F119" s="90" t="s">
        <v>580</v>
      </c>
      <c r="G119" s="90">
        <v>10</v>
      </c>
      <c r="H119" s="91">
        <v>10.5</v>
      </c>
      <c r="I119" s="170">
        <v>10.3</v>
      </c>
      <c r="J119" s="170">
        <v>9.9</v>
      </c>
      <c r="K119" s="170">
        <v>9.6999999999999993</v>
      </c>
      <c r="L119" s="170">
        <v>9.5</v>
      </c>
      <c r="M119" s="167">
        <v>9.1999999999999993</v>
      </c>
      <c r="N119" s="170">
        <v>9</v>
      </c>
      <c r="O119" s="171">
        <v>8.8000000000000007</v>
      </c>
      <c r="P119" s="170">
        <v>8.5</v>
      </c>
      <c r="Q119" s="167">
        <v>8.3000000000000007</v>
      </c>
      <c r="R119" s="170">
        <v>8.1</v>
      </c>
      <c r="S119" s="170">
        <v>8</v>
      </c>
      <c r="T119" s="170">
        <v>8</v>
      </c>
    </row>
    <row r="120" spans="2:20" x14ac:dyDescent="0.2">
      <c r="B120" s="86" t="s">
        <v>514</v>
      </c>
      <c r="C120" s="86" t="s">
        <v>116</v>
      </c>
      <c r="D120" s="86" t="s">
        <v>269</v>
      </c>
      <c r="E120" s="86" t="s">
        <v>270</v>
      </c>
      <c r="F120" s="90" t="s">
        <v>580</v>
      </c>
      <c r="G120" s="90">
        <v>10</v>
      </c>
      <c r="H120" s="91">
        <v>7</v>
      </c>
      <c r="I120" s="170">
        <v>7</v>
      </c>
      <c r="J120" s="170">
        <v>7.1</v>
      </c>
      <c r="K120" s="170">
        <v>7.1</v>
      </c>
      <c r="L120" s="170">
        <v>7.1</v>
      </c>
      <c r="M120" s="167">
        <v>7.1</v>
      </c>
      <c r="N120" s="170">
        <v>7.2</v>
      </c>
      <c r="O120" s="171">
        <v>7.3</v>
      </c>
      <c r="P120" s="170">
        <v>7.3</v>
      </c>
      <c r="Q120" s="167">
        <v>7.3</v>
      </c>
      <c r="R120" s="170">
        <v>7.3</v>
      </c>
      <c r="S120" s="170">
        <v>7.3</v>
      </c>
      <c r="T120" s="170">
        <v>7.4</v>
      </c>
    </row>
    <row r="121" spans="2:20" x14ac:dyDescent="0.2">
      <c r="B121" s="86" t="s">
        <v>494</v>
      </c>
      <c r="C121" s="86" t="s">
        <v>6</v>
      </c>
      <c r="D121" s="86" t="s">
        <v>271</v>
      </c>
      <c r="E121" s="86" t="s">
        <v>272</v>
      </c>
      <c r="F121" s="90" t="s">
        <v>580</v>
      </c>
      <c r="G121" s="90">
        <v>10</v>
      </c>
      <c r="H121" s="91">
        <v>7.5</v>
      </c>
      <c r="I121" s="170">
        <v>7.5</v>
      </c>
      <c r="J121" s="170">
        <v>7.4</v>
      </c>
      <c r="K121" s="170">
        <v>7.3</v>
      </c>
      <c r="L121" s="170">
        <v>7.2</v>
      </c>
      <c r="M121" s="167">
        <v>7.1</v>
      </c>
      <c r="N121" s="170">
        <v>7</v>
      </c>
      <c r="O121" s="171">
        <v>7</v>
      </c>
      <c r="P121" s="170">
        <v>6.9</v>
      </c>
      <c r="Q121" s="167">
        <v>6.9</v>
      </c>
      <c r="R121" s="170">
        <v>6.9</v>
      </c>
      <c r="S121" s="170">
        <v>7</v>
      </c>
      <c r="T121" s="170">
        <v>7</v>
      </c>
    </row>
    <row r="122" spans="2:20" x14ac:dyDescent="0.2">
      <c r="B122" s="86" t="s">
        <v>516</v>
      </c>
      <c r="C122" s="86" t="s">
        <v>132</v>
      </c>
      <c r="D122" s="86" t="s">
        <v>273</v>
      </c>
      <c r="E122" s="86" t="s">
        <v>274</v>
      </c>
      <c r="F122" s="90" t="s">
        <v>580</v>
      </c>
      <c r="G122" s="90">
        <v>10</v>
      </c>
      <c r="H122" s="91">
        <v>10.199999999999999</v>
      </c>
      <c r="I122" s="170">
        <v>10.1</v>
      </c>
      <c r="J122" s="170">
        <v>10</v>
      </c>
      <c r="K122" s="170">
        <v>9.9</v>
      </c>
      <c r="L122" s="170">
        <v>9.8000000000000007</v>
      </c>
      <c r="M122" s="167">
        <v>9.6999999999999993</v>
      </c>
      <c r="N122" s="170">
        <v>9.6999999999999993</v>
      </c>
      <c r="O122" s="171">
        <v>9.6999999999999993</v>
      </c>
      <c r="P122" s="170">
        <v>9.6</v>
      </c>
      <c r="Q122" s="167">
        <v>9.6</v>
      </c>
      <c r="R122" s="170">
        <v>9.5</v>
      </c>
      <c r="S122" s="170">
        <v>9.6</v>
      </c>
      <c r="T122" s="170">
        <v>9.6999999999999993</v>
      </c>
    </row>
    <row r="123" spans="2:20" x14ac:dyDescent="0.2">
      <c r="B123" s="86" t="s">
        <v>505</v>
      </c>
      <c r="C123" s="86" t="s">
        <v>49</v>
      </c>
      <c r="D123" s="86" t="s">
        <v>275</v>
      </c>
      <c r="E123" s="86" t="s">
        <v>276</v>
      </c>
      <c r="F123" s="90" t="s">
        <v>580</v>
      </c>
      <c r="G123" s="90">
        <v>10</v>
      </c>
      <c r="H123" s="91">
        <v>8.1</v>
      </c>
      <c r="I123" s="170">
        <v>8</v>
      </c>
      <c r="J123" s="170">
        <v>8</v>
      </c>
      <c r="K123" s="170">
        <v>8</v>
      </c>
      <c r="L123" s="170">
        <v>7.9</v>
      </c>
      <c r="M123" s="167">
        <v>7.9</v>
      </c>
      <c r="N123" s="170">
        <v>7.9</v>
      </c>
      <c r="O123" s="171">
        <v>7.9</v>
      </c>
      <c r="P123" s="170">
        <v>7.9</v>
      </c>
      <c r="Q123" s="167">
        <v>7.8</v>
      </c>
      <c r="R123" s="170">
        <v>7.8</v>
      </c>
      <c r="S123" s="170">
        <v>7.8</v>
      </c>
      <c r="T123" s="170">
        <v>7.9</v>
      </c>
    </row>
    <row r="124" spans="2:20" x14ac:dyDescent="0.2">
      <c r="B124" s="86" t="s">
        <v>509</v>
      </c>
      <c r="C124" s="86" t="s">
        <v>73</v>
      </c>
      <c r="D124" s="86" t="s">
        <v>277</v>
      </c>
      <c r="E124" s="86" t="s">
        <v>278</v>
      </c>
      <c r="F124" s="90">
        <v>13</v>
      </c>
      <c r="G124" s="90">
        <v>13</v>
      </c>
      <c r="H124" s="91">
        <v>14.8</v>
      </c>
      <c r="I124" s="170">
        <v>14.6</v>
      </c>
      <c r="J124" s="170">
        <v>14.4</v>
      </c>
      <c r="K124" s="170">
        <v>14.2</v>
      </c>
      <c r="L124" s="170">
        <v>14</v>
      </c>
      <c r="M124" s="167">
        <v>13.9</v>
      </c>
      <c r="N124" s="170">
        <v>13.7</v>
      </c>
      <c r="O124" s="171">
        <v>13.5</v>
      </c>
      <c r="P124" s="170">
        <v>13.3</v>
      </c>
      <c r="Q124" s="167">
        <v>12.9</v>
      </c>
      <c r="R124" s="170">
        <v>12.6</v>
      </c>
      <c r="S124" s="170">
        <v>12.4</v>
      </c>
      <c r="T124" s="170">
        <v>12.4</v>
      </c>
    </row>
    <row r="125" spans="2:20" x14ac:dyDescent="0.2">
      <c r="B125" s="86" t="s">
        <v>508</v>
      </c>
      <c r="C125" s="86" t="s">
        <v>64</v>
      </c>
      <c r="D125" s="86" t="s">
        <v>279</v>
      </c>
      <c r="E125" s="86" t="s">
        <v>280</v>
      </c>
      <c r="F125" s="90">
        <v>11.7</v>
      </c>
      <c r="G125" s="90">
        <v>11.7</v>
      </c>
      <c r="H125" s="91">
        <v>11.9</v>
      </c>
      <c r="I125" s="170">
        <v>11.6</v>
      </c>
      <c r="J125" s="170">
        <v>11.4</v>
      </c>
      <c r="K125" s="170">
        <v>11.1</v>
      </c>
      <c r="L125" s="170">
        <v>10.9</v>
      </c>
      <c r="M125" s="167">
        <v>10.7</v>
      </c>
      <c r="N125" s="170">
        <v>10.6</v>
      </c>
      <c r="O125" s="171">
        <v>10.5</v>
      </c>
      <c r="P125" s="170">
        <v>10.4</v>
      </c>
      <c r="Q125" s="167">
        <v>10.199999999999999</v>
      </c>
      <c r="R125" s="170">
        <v>10</v>
      </c>
      <c r="S125" s="170">
        <v>9.9</v>
      </c>
      <c r="T125" s="170">
        <v>10</v>
      </c>
    </row>
    <row r="126" spans="2:20" x14ac:dyDescent="0.2">
      <c r="B126" s="86" t="s">
        <v>510</v>
      </c>
      <c r="C126" s="86" t="s">
        <v>78</v>
      </c>
      <c r="D126" s="86" t="s">
        <v>281</v>
      </c>
      <c r="E126" s="86" t="s">
        <v>282</v>
      </c>
      <c r="F126" s="90">
        <v>10.4</v>
      </c>
      <c r="G126" s="90">
        <v>10.4</v>
      </c>
      <c r="H126" s="91">
        <v>10.6</v>
      </c>
      <c r="I126" s="170">
        <v>10.5</v>
      </c>
      <c r="J126" s="170">
        <v>10.3</v>
      </c>
      <c r="K126" s="170">
        <v>10.199999999999999</v>
      </c>
      <c r="L126" s="170">
        <v>10.1</v>
      </c>
      <c r="M126" s="167">
        <v>9.9</v>
      </c>
      <c r="N126" s="170">
        <v>9.9</v>
      </c>
      <c r="O126" s="171">
        <v>9.8000000000000007</v>
      </c>
      <c r="P126" s="170">
        <v>9.6999999999999993</v>
      </c>
      <c r="Q126" s="167">
        <v>9.6</v>
      </c>
      <c r="R126" s="170">
        <v>9.5</v>
      </c>
      <c r="S126" s="170">
        <v>9.5</v>
      </c>
      <c r="T126" s="170">
        <v>9.5</v>
      </c>
    </row>
    <row r="127" spans="2:20" x14ac:dyDescent="0.2">
      <c r="B127" s="86" t="s">
        <v>512</v>
      </c>
      <c r="C127" s="86" t="s">
        <v>106</v>
      </c>
      <c r="D127" s="86" t="s">
        <v>283</v>
      </c>
      <c r="E127" s="86" t="s">
        <v>284</v>
      </c>
      <c r="F127" s="90" t="s">
        <v>580</v>
      </c>
      <c r="G127" s="90">
        <v>10</v>
      </c>
      <c r="H127" s="91">
        <v>8.4</v>
      </c>
      <c r="I127" s="170">
        <v>8.4</v>
      </c>
      <c r="J127" s="170">
        <v>8.4</v>
      </c>
      <c r="K127" s="170">
        <v>8.4</v>
      </c>
      <c r="L127" s="170">
        <v>8.3000000000000007</v>
      </c>
      <c r="M127" s="167">
        <v>8.4</v>
      </c>
      <c r="N127" s="170">
        <v>8.4</v>
      </c>
      <c r="O127" s="171">
        <v>8.4</v>
      </c>
      <c r="P127" s="170">
        <v>8.5</v>
      </c>
      <c r="Q127" s="167">
        <v>8.5</v>
      </c>
      <c r="R127" s="170">
        <v>8.5</v>
      </c>
      <c r="S127" s="170">
        <v>8.6</v>
      </c>
      <c r="T127" s="170">
        <v>8.6</v>
      </c>
    </row>
    <row r="128" spans="2:20" x14ac:dyDescent="0.2">
      <c r="B128" s="86" t="s">
        <v>507</v>
      </c>
      <c r="C128" s="86" t="s">
        <v>61</v>
      </c>
      <c r="D128" s="86" t="s">
        <v>285</v>
      </c>
      <c r="E128" s="86" t="s">
        <v>286</v>
      </c>
      <c r="F128" s="90" t="s">
        <v>580</v>
      </c>
      <c r="G128" s="90">
        <v>10</v>
      </c>
      <c r="H128" s="91">
        <v>10.8</v>
      </c>
      <c r="I128" s="170">
        <v>10.7</v>
      </c>
      <c r="J128" s="170">
        <v>10.7</v>
      </c>
      <c r="K128" s="170">
        <v>10.6</v>
      </c>
      <c r="L128" s="170">
        <v>10.5</v>
      </c>
      <c r="M128" s="167">
        <v>10.4</v>
      </c>
      <c r="N128" s="170">
        <v>10.3</v>
      </c>
      <c r="O128" s="171">
        <v>10.199999999999999</v>
      </c>
      <c r="P128" s="170">
        <v>10</v>
      </c>
      <c r="Q128" s="167">
        <v>9.8000000000000007</v>
      </c>
      <c r="R128" s="170">
        <v>9.6999999999999993</v>
      </c>
      <c r="S128" s="170">
        <v>9.6</v>
      </c>
      <c r="T128" s="170">
        <v>9.6</v>
      </c>
    </row>
    <row r="129" spans="2:20" x14ac:dyDescent="0.2">
      <c r="B129" s="86" t="s">
        <v>520</v>
      </c>
      <c r="C129" s="86" t="s">
        <v>208</v>
      </c>
      <c r="D129" s="86" t="s">
        <v>287</v>
      </c>
      <c r="E129" s="86" t="s">
        <v>288</v>
      </c>
      <c r="F129" s="90" t="s">
        <v>580</v>
      </c>
      <c r="G129" s="90">
        <v>10</v>
      </c>
      <c r="H129" s="91">
        <v>11.5</v>
      </c>
      <c r="I129" s="170">
        <v>11.5</v>
      </c>
      <c r="J129" s="170">
        <v>11.5</v>
      </c>
      <c r="K129" s="170">
        <v>11.4</v>
      </c>
      <c r="L129" s="170">
        <v>11.4</v>
      </c>
      <c r="M129" s="167">
        <v>11.4</v>
      </c>
      <c r="N129" s="170">
        <v>11.4</v>
      </c>
      <c r="O129" s="171">
        <v>11.3</v>
      </c>
      <c r="P129" s="170">
        <v>11.3</v>
      </c>
      <c r="Q129" s="167">
        <v>11.2</v>
      </c>
      <c r="R129" s="170">
        <v>11</v>
      </c>
      <c r="S129" s="170">
        <v>11</v>
      </c>
      <c r="T129" s="170">
        <v>11</v>
      </c>
    </row>
    <row r="130" spans="2:20" x14ac:dyDescent="0.2">
      <c r="B130" s="86" t="s">
        <v>512</v>
      </c>
      <c r="C130" s="86" t="s">
        <v>106</v>
      </c>
      <c r="D130" s="86" t="s">
        <v>289</v>
      </c>
      <c r="E130" s="86" t="s">
        <v>290</v>
      </c>
      <c r="F130" s="90" t="s">
        <v>580</v>
      </c>
      <c r="G130" s="90">
        <v>10</v>
      </c>
      <c r="H130" s="91">
        <v>7.1</v>
      </c>
      <c r="I130" s="170">
        <v>7</v>
      </c>
      <c r="J130" s="170">
        <v>7</v>
      </c>
      <c r="K130" s="170">
        <v>7</v>
      </c>
      <c r="L130" s="170">
        <v>7</v>
      </c>
      <c r="M130" s="167">
        <v>7</v>
      </c>
      <c r="N130" s="170">
        <v>7</v>
      </c>
      <c r="O130" s="171">
        <v>7</v>
      </c>
      <c r="P130" s="170">
        <v>7</v>
      </c>
      <c r="Q130" s="167">
        <v>7</v>
      </c>
      <c r="R130" s="170">
        <v>7</v>
      </c>
      <c r="S130" s="170">
        <v>7.1</v>
      </c>
      <c r="T130" s="170">
        <v>7.1</v>
      </c>
    </row>
    <row r="131" spans="2:20" x14ac:dyDescent="0.2">
      <c r="B131" s="86" t="s">
        <v>509</v>
      </c>
      <c r="C131" s="86" t="s">
        <v>73</v>
      </c>
      <c r="D131" s="86" t="s">
        <v>291</v>
      </c>
      <c r="E131" s="86" t="s">
        <v>292</v>
      </c>
      <c r="F131" s="90">
        <v>13.7</v>
      </c>
      <c r="G131" s="90">
        <v>13.7</v>
      </c>
      <c r="H131" s="91">
        <v>14.3</v>
      </c>
      <c r="I131" s="170">
        <v>13.9</v>
      </c>
      <c r="J131" s="170">
        <v>13.6</v>
      </c>
      <c r="K131" s="170">
        <v>13.3</v>
      </c>
      <c r="L131" s="170">
        <v>13</v>
      </c>
      <c r="M131" s="167">
        <v>12.7</v>
      </c>
      <c r="N131" s="170">
        <v>12.4</v>
      </c>
      <c r="O131" s="171">
        <v>12.2</v>
      </c>
      <c r="P131" s="170">
        <v>12</v>
      </c>
      <c r="Q131" s="167">
        <v>11.7</v>
      </c>
      <c r="R131" s="170">
        <v>11.6</v>
      </c>
      <c r="S131" s="170">
        <v>11.6</v>
      </c>
      <c r="T131" s="170">
        <v>11.7</v>
      </c>
    </row>
    <row r="132" spans="2:20" x14ac:dyDescent="0.2">
      <c r="B132" s="86" t="s">
        <v>518</v>
      </c>
      <c r="C132" s="86" t="s">
        <v>146</v>
      </c>
      <c r="D132" s="86" t="s">
        <v>293</v>
      </c>
      <c r="E132" s="86" t="s">
        <v>294</v>
      </c>
      <c r="F132" s="90" t="s">
        <v>580</v>
      </c>
      <c r="G132" s="90">
        <v>10</v>
      </c>
      <c r="H132" s="91">
        <v>8.5</v>
      </c>
      <c r="I132" s="170">
        <v>8.5</v>
      </c>
      <c r="J132" s="170">
        <v>8.5</v>
      </c>
      <c r="K132" s="170">
        <v>8.4</v>
      </c>
      <c r="L132" s="170">
        <v>8.3000000000000007</v>
      </c>
      <c r="M132" s="167">
        <v>8.1999999999999993</v>
      </c>
      <c r="N132" s="170">
        <v>8.1999999999999993</v>
      </c>
      <c r="O132" s="171">
        <v>8.1</v>
      </c>
      <c r="P132" s="170">
        <v>8</v>
      </c>
      <c r="Q132" s="167">
        <v>7.9</v>
      </c>
      <c r="R132" s="170">
        <v>7.8</v>
      </c>
      <c r="S132" s="170">
        <v>7.7</v>
      </c>
      <c r="T132" s="170">
        <v>7.8</v>
      </c>
    </row>
    <row r="133" spans="2:20" x14ac:dyDescent="0.2">
      <c r="B133" s="86" t="s">
        <v>518</v>
      </c>
      <c r="C133" s="86" t="s">
        <v>146</v>
      </c>
      <c r="D133" s="86" t="s">
        <v>295</v>
      </c>
      <c r="E133" s="86" t="s">
        <v>296</v>
      </c>
      <c r="F133" s="90">
        <v>10.4</v>
      </c>
      <c r="G133" s="90">
        <v>10.4</v>
      </c>
      <c r="H133" s="91">
        <v>11.7</v>
      </c>
      <c r="I133" s="170">
        <v>11.5</v>
      </c>
      <c r="J133" s="170">
        <v>11.4</v>
      </c>
      <c r="K133" s="170">
        <v>11.2</v>
      </c>
      <c r="L133" s="170">
        <v>11</v>
      </c>
      <c r="M133" s="167">
        <v>10.8</v>
      </c>
      <c r="N133" s="170">
        <v>10.6</v>
      </c>
      <c r="O133" s="171">
        <v>10.5</v>
      </c>
      <c r="P133" s="170">
        <v>10.4</v>
      </c>
      <c r="Q133" s="167">
        <v>10.199999999999999</v>
      </c>
      <c r="R133" s="170">
        <v>10.1</v>
      </c>
      <c r="S133" s="170">
        <v>10</v>
      </c>
      <c r="T133" s="170">
        <v>9.9</v>
      </c>
    </row>
    <row r="134" spans="2:20" x14ac:dyDescent="0.2">
      <c r="B134" s="86" t="s">
        <v>518</v>
      </c>
      <c r="C134" s="86" t="s">
        <v>146</v>
      </c>
      <c r="D134" s="86" t="s">
        <v>297</v>
      </c>
      <c r="E134" s="86" t="s">
        <v>298</v>
      </c>
      <c r="F134" s="90">
        <v>10.199999999999999</v>
      </c>
      <c r="G134" s="90">
        <v>10.199999999999999</v>
      </c>
      <c r="H134" s="91">
        <v>10.1</v>
      </c>
      <c r="I134" s="170">
        <v>9.8000000000000007</v>
      </c>
      <c r="J134" s="170">
        <v>9.6</v>
      </c>
      <c r="K134" s="170">
        <v>9.5</v>
      </c>
      <c r="L134" s="170">
        <v>9.3000000000000007</v>
      </c>
      <c r="M134" s="167">
        <v>9.1999999999999993</v>
      </c>
      <c r="N134" s="170">
        <v>9</v>
      </c>
      <c r="O134" s="171">
        <v>8.8000000000000007</v>
      </c>
      <c r="P134" s="170">
        <v>8.6</v>
      </c>
      <c r="Q134" s="167">
        <v>8.3000000000000007</v>
      </c>
      <c r="R134" s="170">
        <v>8.1999999999999993</v>
      </c>
      <c r="S134" s="170">
        <v>8.1999999999999993</v>
      </c>
      <c r="T134" s="170">
        <v>8.1</v>
      </c>
    </row>
    <row r="135" spans="2:20" x14ac:dyDescent="0.2">
      <c r="B135" s="86" t="s">
        <v>505</v>
      </c>
      <c r="C135" s="86" t="s">
        <v>49</v>
      </c>
      <c r="D135" s="86" t="s">
        <v>299</v>
      </c>
      <c r="E135" s="86" t="s">
        <v>300</v>
      </c>
      <c r="F135" s="90" t="s">
        <v>580</v>
      </c>
      <c r="G135" s="90">
        <v>10</v>
      </c>
      <c r="H135" s="91">
        <v>9.9</v>
      </c>
      <c r="I135" s="170">
        <v>9.8000000000000007</v>
      </c>
      <c r="J135" s="170">
        <v>9.6999999999999993</v>
      </c>
      <c r="K135" s="170">
        <v>9.6</v>
      </c>
      <c r="L135" s="170">
        <v>9.4</v>
      </c>
      <c r="M135" s="167">
        <v>9.3000000000000007</v>
      </c>
      <c r="N135" s="170">
        <v>9.1999999999999993</v>
      </c>
      <c r="O135" s="171">
        <v>9.1999999999999993</v>
      </c>
      <c r="P135" s="170">
        <v>9.1</v>
      </c>
      <c r="Q135" s="167">
        <v>9</v>
      </c>
      <c r="R135" s="170">
        <v>9</v>
      </c>
      <c r="S135" s="170">
        <v>9.1</v>
      </c>
      <c r="T135" s="170">
        <v>9.1</v>
      </c>
    </row>
    <row r="136" spans="2:20" x14ac:dyDescent="0.2">
      <c r="B136" s="86" t="s">
        <v>496</v>
      </c>
      <c r="C136" s="86" t="s">
        <v>14</v>
      </c>
      <c r="D136" s="86" t="s">
        <v>301</v>
      </c>
      <c r="E136" s="86" t="s">
        <v>302</v>
      </c>
      <c r="F136" s="90" t="s">
        <v>580</v>
      </c>
      <c r="G136" s="90">
        <v>10</v>
      </c>
      <c r="H136" s="91">
        <v>10.3</v>
      </c>
      <c r="I136" s="170">
        <v>10.3</v>
      </c>
      <c r="J136" s="170">
        <v>10.199999999999999</v>
      </c>
      <c r="K136" s="170">
        <v>10.199999999999999</v>
      </c>
      <c r="L136" s="170">
        <v>10.199999999999999</v>
      </c>
      <c r="M136" s="167">
        <v>10.199999999999999</v>
      </c>
      <c r="N136" s="170">
        <v>10.1</v>
      </c>
      <c r="O136" s="171">
        <v>10.1</v>
      </c>
      <c r="P136" s="170">
        <v>10</v>
      </c>
      <c r="Q136" s="167">
        <v>10</v>
      </c>
      <c r="R136" s="170">
        <v>9.9</v>
      </c>
      <c r="S136" s="170">
        <v>9.9</v>
      </c>
      <c r="T136" s="170">
        <v>10</v>
      </c>
    </row>
    <row r="137" spans="2:20" x14ac:dyDescent="0.2">
      <c r="B137" s="86" t="s">
        <v>514</v>
      </c>
      <c r="C137" s="86" t="s">
        <v>116</v>
      </c>
      <c r="D137" s="86" t="s">
        <v>303</v>
      </c>
      <c r="E137" s="86" t="s">
        <v>304</v>
      </c>
      <c r="F137" s="90" t="s">
        <v>580</v>
      </c>
      <c r="G137" s="90">
        <v>10</v>
      </c>
      <c r="H137" s="91">
        <v>9.3000000000000007</v>
      </c>
      <c r="I137" s="170">
        <v>9.1</v>
      </c>
      <c r="J137" s="170">
        <v>8.9</v>
      </c>
      <c r="K137" s="170">
        <v>8.8000000000000007</v>
      </c>
      <c r="L137" s="170">
        <v>8.6</v>
      </c>
      <c r="M137" s="167">
        <v>8.6</v>
      </c>
      <c r="N137" s="170">
        <v>8.5</v>
      </c>
      <c r="O137" s="171">
        <v>8.5</v>
      </c>
      <c r="P137" s="170">
        <v>8.5</v>
      </c>
      <c r="Q137" s="167">
        <v>8.4</v>
      </c>
      <c r="R137" s="170">
        <v>8.3000000000000007</v>
      </c>
      <c r="S137" s="170">
        <v>8.4</v>
      </c>
      <c r="T137" s="170">
        <v>8.6</v>
      </c>
    </row>
    <row r="138" spans="2:20" x14ac:dyDescent="0.2">
      <c r="B138" s="86" t="s">
        <v>497</v>
      </c>
      <c r="C138" s="86" t="s">
        <v>17</v>
      </c>
      <c r="D138" s="86" t="s">
        <v>305</v>
      </c>
      <c r="E138" s="86" t="s">
        <v>306</v>
      </c>
      <c r="F138" s="90">
        <v>11.3</v>
      </c>
      <c r="G138" s="90">
        <v>11.3</v>
      </c>
      <c r="H138" s="91">
        <v>13.6</v>
      </c>
      <c r="I138" s="170">
        <v>13.5</v>
      </c>
      <c r="J138" s="170">
        <v>13.5</v>
      </c>
      <c r="K138" s="170">
        <v>13.4</v>
      </c>
      <c r="L138" s="170">
        <v>13.4</v>
      </c>
      <c r="M138" s="167">
        <v>13.3</v>
      </c>
      <c r="N138" s="170">
        <v>13.3</v>
      </c>
      <c r="O138" s="171">
        <v>13.4</v>
      </c>
      <c r="P138" s="170">
        <v>13.3</v>
      </c>
      <c r="Q138" s="167">
        <v>13.2</v>
      </c>
      <c r="R138" s="170">
        <v>13</v>
      </c>
      <c r="S138" s="170">
        <v>12.9</v>
      </c>
      <c r="T138" s="170">
        <v>12.8</v>
      </c>
    </row>
    <row r="139" spans="2:20" x14ac:dyDescent="0.2">
      <c r="B139" s="86" t="s">
        <v>511</v>
      </c>
      <c r="C139" s="86" t="s">
        <v>99</v>
      </c>
      <c r="D139" s="86" t="s">
        <v>307</v>
      </c>
      <c r="E139" s="86" t="s">
        <v>308</v>
      </c>
      <c r="F139" s="90" t="s">
        <v>580</v>
      </c>
      <c r="G139" s="90">
        <v>10</v>
      </c>
      <c r="H139" s="91">
        <v>9.8000000000000007</v>
      </c>
      <c r="I139" s="170">
        <v>9.6999999999999993</v>
      </c>
      <c r="J139" s="170">
        <v>9.6999999999999993</v>
      </c>
      <c r="K139" s="170">
        <v>9.6</v>
      </c>
      <c r="L139" s="170">
        <v>9.5</v>
      </c>
      <c r="M139" s="167">
        <v>9.4</v>
      </c>
      <c r="N139" s="170">
        <v>9.3000000000000007</v>
      </c>
      <c r="O139" s="171">
        <v>9.1999999999999993</v>
      </c>
      <c r="P139" s="170">
        <v>9</v>
      </c>
      <c r="Q139" s="167">
        <v>8.9</v>
      </c>
      <c r="R139" s="170">
        <v>8.8000000000000007</v>
      </c>
      <c r="S139" s="170">
        <v>8.8000000000000007</v>
      </c>
      <c r="T139" s="170">
        <v>8.9</v>
      </c>
    </row>
    <row r="140" spans="2:20" x14ac:dyDescent="0.2">
      <c r="B140" s="86" t="s">
        <v>502</v>
      </c>
      <c r="C140" s="86" t="s">
        <v>36</v>
      </c>
      <c r="D140" s="86" t="s">
        <v>309</v>
      </c>
      <c r="E140" s="86" t="s">
        <v>310</v>
      </c>
      <c r="F140" s="90" t="s">
        <v>580</v>
      </c>
      <c r="G140" s="90">
        <v>10</v>
      </c>
      <c r="H140" s="91">
        <v>9.8000000000000007</v>
      </c>
      <c r="I140" s="170">
        <v>9.6999999999999993</v>
      </c>
      <c r="J140" s="170">
        <v>9.6999999999999993</v>
      </c>
      <c r="K140" s="170">
        <v>9.8000000000000007</v>
      </c>
      <c r="L140" s="170">
        <v>9.9</v>
      </c>
      <c r="M140" s="167">
        <v>9.9</v>
      </c>
      <c r="N140" s="170">
        <v>10.1</v>
      </c>
      <c r="O140" s="171">
        <v>10.199999999999999</v>
      </c>
      <c r="P140" s="170">
        <v>10.199999999999999</v>
      </c>
      <c r="Q140" s="167">
        <v>10.1</v>
      </c>
      <c r="R140" s="170">
        <v>10.1</v>
      </c>
      <c r="S140" s="170">
        <v>10.199999999999999</v>
      </c>
      <c r="T140" s="170">
        <v>10.3</v>
      </c>
    </row>
    <row r="141" spans="2:20" x14ac:dyDescent="0.2">
      <c r="B141" s="86" t="s">
        <v>498</v>
      </c>
      <c r="C141" s="86" t="s">
        <v>22</v>
      </c>
      <c r="D141" s="86" t="s">
        <v>311</v>
      </c>
      <c r="E141" s="86" t="s">
        <v>312</v>
      </c>
      <c r="F141" s="90" t="s">
        <v>580</v>
      </c>
      <c r="G141" s="90">
        <v>10</v>
      </c>
      <c r="H141" s="91">
        <v>8.5</v>
      </c>
      <c r="I141" s="170">
        <v>8.3000000000000007</v>
      </c>
      <c r="J141" s="170">
        <v>8.1</v>
      </c>
      <c r="K141" s="170">
        <v>7.9</v>
      </c>
      <c r="L141" s="170">
        <v>7.7</v>
      </c>
      <c r="M141" s="167">
        <v>7.6</v>
      </c>
      <c r="N141" s="170">
        <v>7.5</v>
      </c>
      <c r="O141" s="171">
        <v>7.4</v>
      </c>
      <c r="P141" s="170">
        <v>7.3</v>
      </c>
      <c r="Q141" s="167">
        <v>7.2</v>
      </c>
      <c r="R141" s="170">
        <v>7.1</v>
      </c>
      <c r="S141" s="170">
        <v>7.1</v>
      </c>
      <c r="T141" s="170">
        <v>7.1</v>
      </c>
    </row>
    <row r="142" spans="2:20" x14ac:dyDescent="0.2">
      <c r="B142" s="86" t="s">
        <v>518</v>
      </c>
      <c r="C142" s="86" t="s">
        <v>146</v>
      </c>
      <c r="D142" s="86" t="s">
        <v>313</v>
      </c>
      <c r="E142" s="86" t="s">
        <v>314</v>
      </c>
      <c r="F142" s="90" t="s">
        <v>580</v>
      </c>
      <c r="G142" s="90">
        <v>10</v>
      </c>
      <c r="H142" s="91">
        <v>9.8000000000000007</v>
      </c>
      <c r="I142" s="170">
        <v>9.6999999999999993</v>
      </c>
      <c r="J142" s="170">
        <v>9.5</v>
      </c>
      <c r="K142" s="170">
        <v>9.3000000000000007</v>
      </c>
      <c r="L142" s="170">
        <v>9</v>
      </c>
      <c r="M142" s="167">
        <v>8.8000000000000007</v>
      </c>
      <c r="N142" s="170">
        <v>8.6</v>
      </c>
      <c r="O142" s="171">
        <v>8.5</v>
      </c>
      <c r="P142" s="170">
        <v>8.3000000000000007</v>
      </c>
      <c r="Q142" s="167">
        <v>8.1999999999999993</v>
      </c>
      <c r="R142" s="170">
        <v>8.1</v>
      </c>
      <c r="S142" s="170">
        <v>8</v>
      </c>
      <c r="T142" s="170">
        <v>7.9</v>
      </c>
    </row>
    <row r="143" spans="2:20" x14ac:dyDescent="0.2">
      <c r="B143" s="86" t="s">
        <v>505</v>
      </c>
      <c r="C143" s="86" t="s">
        <v>49</v>
      </c>
      <c r="D143" s="86" t="s">
        <v>315</v>
      </c>
      <c r="E143" s="86" t="s">
        <v>316</v>
      </c>
      <c r="F143" s="90" t="s">
        <v>580</v>
      </c>
      <c r="G143" s="90">
        <v>10</v>
      </c>
      <c r="H143" s="91">
        <v>9.6999999999999993</v>
      </c>
      <c r="I143" s="170">
        <v>9.6999999999999993</v>
      </c>
      <c r="J143" s="170">
        <v>9.6999999999999993</v>
      </c>
      <c r="K143" s="170">
        <v>9.6999999999999993</v>
      </c>
      <c r="L143" s="170">
        <v>9.6999999999999993</v>
      </c>
      <c r="M143" s="167">
        <v>9.6999999999999993</v>
      </c>
      <c r="N143" s="170">
        <v>9.6999999999999993</v>
      </c>
      <c r="O143" s="171">
        <v>9.6999999999999993</v>
      </c>
      <c r="P143" s="170">
        <v>9.6999999999999993</v>
      </c>
      <c r="Q143" s="167">
        <v>9.6999999999999993</v>
      </c>
      <c r="R143" s="170">
        <v>9.8000000000000007</v>
      </c>
      <c r="S143" s="170">
        <v>9.9</v>
      </c>
      <c r="T143" s="170">
        <v>10</v>
      </c>
    </row>
    <row r="144" spans="2:20" x14ac:dyDescent="0.2">
      <c r="B144" s="86" t="s">
        <v>503</v>
      </c>
      <c r="C144" s="86" t="s">
        <v>39</v>
      </c>
      <c r="D144" s="86" t="s">
        <v>317</v>
      </c>
      <c r="E144" s="86" t="s">
        <v>318</v>
      </c>
      <c r="F144" s="90" t="s">
        <v>580</v>
      </c>
      <c r="G144" s="90">
        <v>10</v>
      </c>
      <c r="H144" s="91">
        <v>6.8</v>
      </c>
      <c r="I144" s="170">
        <v>6.7</v>
      </c>
      <c r="J144" s="170">
        <v>6.6</v>
      </c>
      <c r="K144" s="170">
        <v>6.5</v>
      </c>
      <c r="L144" s="170">
        <v>6.4</v>
      </c>
      <c r="M144" s="167">
        <v>6.4</v>
      </c>
      <c r="N144" s="170">
        <v>6.4</v>
      </c>
      <c r="O144" s="171">
        <v>6.4</v>
      </c>
      <c r="P144" s="170">
        <v>6.3</v>
      </c>
      <c r="Q144" s="167">
        <v>6.3</v>
      </c>
      <c r="R144" s="170">
        <v>6.2</v>
      </c>
      <c r="S144" s="170">
        <v>6.2</v>
      </c>
      <c r="T144" s="170">
        <v>6.2</v>
      </c>
    </row>
    <row r="145" spans="2:20" x14ac:dyDescent="0.2">
      <c r="B145" s="86" t="s">
        <v>516</v>
      </c>
      <c r="C145" s="86" t="s">
        <v>132</v>
      </c>
      <c r="D145" s="86" t="s">
        <v>319</v>
      </c>
      <c r="E145" s="86" t="s">
        <v>320</v>
      </c>
      <c r="F145" s="90" t="s">
        <v>580</v>
      </c>
      <c r="G145" s="90">
        <v>10</v>
      </c>
      <c r="H145" s="91">
        <v>5.3</v>
      </c>
      <c r="I145" s="170">
        <v>5.2</v>
      </c>
      <c r="J145" s="170">
        <v>5.2</v>
      </c>
      <c r="K145" s="170">
        <v>5.0999999999999996</v>
      </c>
      <c r="L145" s="170">
        <v>5.0999999999999996</v>
      </c>
      <c r="M145" s="167">
        <v>5.0999999999999996</v>
      </c>
      <c r="N145" s="170">
        <v>5.2</v>
      </c>
      <c r="O145" s="171">
        <v>5.2</v>
      </c>
      <c r="P145" s="170">
        <v>5.2</v>
      </c>
      <c r="Q145" s="167">
        <v>5.2</v>
      </c>
      <c r="R145" s="170">
        <v>5.2</v>
      </c>
      <c r="S145" s="170">
        <v>5.3</v>
      </c>
      <c r="T145" s="170">
        <v>5.3</v>
      </c>
    </row>
    <row r="146" spans="2:20" x14ac:dyDescent="0.2">
      <c r="B146" s="86" t="s">
        <v>510</v>
      </c>
      <c r="C146" s="86" t="s">
        <v>78</v>
      </c>
      <c r="D146" s="86" t="s">
        <v>321</v>
      </c>
      <c r="E146" s="86" t="s">
        <v>322</v>
      </c>
      <c r="F146" s="90" t="s">
        <v>580</v>
      </c>
      <c r="G146" s="90">
        <v>10</v>
      </c>
      <c r="H146" s="91">
        <v>10.6</v>
      </c>
      <c r="I146" s="170">
        <v>10.5</v>
      </c>
      <c r="J146" s="170">
        <v>10.5</v>
      </c>
      <c r="K146" s="170">
        <v>10.4</v>
      </c>
      <c r="L146" s="170">
        <v>10.3</v>
      </c>
      <c r="M146" s="167">
        <v>10.199999999999999</v>
      </c>
      <c r="N146" s="170">
        <v>10.199999999999999</v>
      </c>
      <c r="O146" s="171">
        <v>10.1</v>
      </c>
      <c r="P146" s="170">
        <v>10</v>
      </c>
      <c r="Q146" s="167">
        <v>9.8000000000000007</v>
      </c>
      <c r="R146" s="170">
        <v>9.6999999999999993</v>
      </c>
      <c r="S146" s="170">
        <v>9.6999999999999993</v>
      </c>
      <c r="T146" s="170">
        <v>9.6999999999999993</v>
      </c>
    </row>
    <row r="147" spans="2:20" x14ac:dyDescent="0.2">
      <c r="B147" s="86" t="s">
        <v>498</v>
      </c>
      <c r="C147" s="86" t="s">
        <v>22</v>
      </c>
      <c r="D147" s="86" t="s">
        <v>323</v>
      </c>
      <c r="E147" s="86" t="s">
        <v>324</v>
      </c>
      <c r="F147" s="90">
        <v>11.5</v>
      </c>
      <c r="G147" s="90">
        <v>11.5</v>
      </c>
      <c r="H147" s="91">
        <v>12</v>
      </c>
      <c r="I147" s="170">
        <v>11.7</v>
      </c>
      <c r="J147" s="170">
        <v>11.4</v>
      </c>
      <c r="K147" s="170">
        <v>11.1</v>
      </c>
      <c r="L147" s="170">
        <v>10.7</v>
      </c>
      <c r="M147" s="167">
        <v>10.5</v>
      </c>
      <c r="N147" s="170">
        <v>10.3</v>
      </c>
      <c r="O147" s="171">
        <v>10.1</v>
      </c>
      <c r="P147" s="170">
        <v>9.9</v>
      </c>
      <c r="Q147" s="167">
        <v>9.8000000000000007</v>
      </c>
      <c r="R147" s="170">
        <v>9.6</v>
      </c>
      <c r="S147" s="170">
        <v>9.5</v>
      </c>
      <c r="T147" s="170">
        <v>9.4</v>
      </c>
    </row>
    <row r="148" spans="2:20" x14ac:dyDescent="0.2">
      <c r="B148" s="86" t="s">
        <v>510</v>
      </c>
      <c r="C148" s="86" t="s">
        <v>78</v>
      </c>
      <c r="D148" s="86" t="s">
        <v>325</v>
      </c>
      <c r="E148" s="86" t="s">
        <v>326</v>
      </c>
      <c r="F148" s="90" t="s">
        <v>580</v>
      </c>
      <c r="G148" s="90">
        <v>10</v>
      </c>
      <c r="H148" s="91">
        <v>8.1999999999999993</v>
      </c>
      <c r="I148" s="170">
        <v>8.1</v>
      </c>
      <c r="J148" s="170">
        <v>8</v>
      </c>
      <c r="K148" s="170">
        <v>8</v>
      </c>
      <c r="L148" s="170">
        <v>7.9</v>
      </c>
      <c r="M148" s="167">
        <v>7.8</v>
      </c>
      <c r="N148" s="170">
        <v>7.8</v>
      </c>
      <c r="O148" s="171">
        <v>7.8</v>
      </c>
      <c r="P148" s="170">
        <v>7.7</v>
      </c>
      <c r="Q148" s="167">
        <v>7.7</v>
      </c>
      <c r="R148" s="170">
        <v>7.7</v>
      </c>
      <c r="S148" s="170">
        <v>7.8</v>
      </c>
      <c r="T148" s="170">
        <v>7.9</v>
      </c>
    </row>
    <row r="149" spans="2:20" x14ac:dyDescent="0.2">
      <c r="B149" s="86" t="s">
        <v>496</v>
      </c>
      <c r="C149" s="86" t="s">
        <v>14</v>
      </c>
      <c r="D149" s="86" t="s">
        <v>327</v>
      </c>
      <c r="E149" s="86" t="s">
        <v>328</v>
      </c>
      <c r="F149" s="90" t="s">
        <v>580</v>
      </c>
      <c r="G149" s="90">
        <v>10</v>
      </c>
      <c r="H149" s="91">
        <v>9.6</v>
      </c>
      <c r="I149" s="170">
        <v>9.3000000000000007</v>
      </c>
      <c r="J149" s="170">
        <v>9</v>
      </c>
      <c r="K149" s="170">
        <v>8.8000000000000007</v>
      </c>
      <c r="L149" s="170">
        <v>8.6</v>
      </c>
      <c r="M149" s="167">
        <v>8.4</v>
      </c>
      <c r="N149" s="170">
        <v>8.4</v>
      </c>
      <c r="O149" s="171">
        <v>8.3000000000000007</v>
      </c>
      <c r="P149" s="170">
        <v>8.1999999999999993</v>
      </c>
      <c r="Q149" s="167">
        <v>8.1</v>
      </c>
      <c r="R149" s="170">
        <v>8.1</v>
      </c>
      <c r="S149" s="170">
        <v>8.1999999999999993</v>
      </c>
      <c r="T149" s="170">
        <v>8.4</v>
      </c>
    </row>
    <row r="150" spans="2:20" x14ac:dyDescent="0.2">
      <c r="B150" s="86" t="s">
        <v>503</v>
      </c>
      <c r="C150" s="86" t="s">
        <v>39</v>
      </c>
      <c r="D150" s="86" t="s">
        <v>329</v>
      </c>
      <c r="E150" s="86" t="s">
        <v>330</v>
      </c>
      <c r="F150" s="90" t="s">
        <v>580</v>
      </c>
      <c r="G150" s="90">
        <v>10</v>
      </c>
      <c r="H150" s="91">
        <v>7.4</v>
      </c>
      <c r="I150" s="170">
        <v>7.4</v>
      </c>
      <c r="J150" s="170">
        <v>7.3</v>
      </c>
      <c r="K150" s="170">
        <v>7.3</v>
      </c>
      <c r="L150" s="170">
        <v>7.2</v>
      </c>
      <c r="M150" s="167">
        <v>7.2</v>
      </c>
      <c r="N150" s="170">
        <v>7.2</v>
      </c>
      <c r="O150" s="171">
        <v>7.2</v>
      </c>
      <c r="P150" s="170">
        <v>7.1</v>
      </c>
      <c r="Q150" s="167">
        <v>7.1</v>
      </c>
      <c r="R150" s="170">
        <v>7.1</v>
      </c>
      <c r="S150" s="170">
        <v>7</v>
      </c>
      <c r="T150" s="170">
        <v>7.1</v>
      </c>
    </row>
    <row r="151" spans="2:20" x14ac:dyDescent="0.2">
      <c r="B151" s="86" t="s">
        <v>508</v>
      </c>
      <c r="C151" s="86" t="s">
        <v>64</v>
      </c>
      <c r="D151" s="86" t="s">
        <v>331</v>
      </c>
      <c r="E151" s="86" t="s">
        <v>332</v>
      </c>
      <c r="F151" s="90" t="s">
        <v>580</v>
      </c>
      <c r="G151" s="90">
        <v>10</v>
      </c>
      <c r="H151" s="91">
        <v>7</v>
      </c>
      <c r="I151" s="170">
        <v>6.7</v>
      </c>
      <c r="J151" s="170">
        <v>6.4</v>
      </c>
      <c r="K151" s="170">
        <v>6.2</v>
      </c>
      <c r="L151" s="170">
        <v>6</v>
      </c>
      <c r="M151" s="167">
        <v>5.9</v>
      </c>
      <c r="N151" s="170">
        <v>5.8</v>
      </c>
      <c r="O151" s="171">
        <v>5.6</v>
      </c>
      <c r="P151" s="170">
        <v>5.5</v>
      </c>
      <c r="Q151" s="167">
        <v>5.4</v>
      </c>
      <c r="R151" s="170">
        <v>5.3</v>
      </c>
      <c r="S151" s="170">
        <v>5.3</v>
      </c>
      <c r="T151" s="170">
        <v>5.3</v>
      </c>
    </row>
    <row r="152" spans="2:20" x14ac:dyDescent="0.2">
      <c r="B152" s="86" t="s">
        <v>517</v>
      </c>
      <c r="C152" s="86" t="s">
        <v>141</v>
      </c>
      <c r="D152" s="86" t="s">
        <v>333</v>
      </c>
      <c r="E152" s="86" t="s">
        <v>334</v>
      </c>
      <c r="F152" s="90" t="s">
        <v>580</v>
      </c>
      <c r="G152" s="90">
        <v>10</v>
      </c>
      <c r="H152" s="91">
        <v>8.9</v>
      </c>
      <c r="I152" s="170">
        <v>8.6999999999999993</v>
      </c>
      <c r="J152" s="170">
        <v>8.6</v>
      </c>
      <c r="K152" s="170">
        <v>8.6</v>
      </c>
      <c r="L152" s="170">
        <v>8.5</v>
      </c>
      <c r="M152" s="167">
        <v>8.4</v>
      </c>
      <c r="N152" s="170">
        <v>8.4</v>
      </c>
      <c r="O152" s="171">
        <v>8.4</v>
      </c>
      <c r="P152" s="170">
        <v>8.3000000000000007</v>
      </c>
      <c r="Q152" s="167">
        <v>8.3000000000000007</v>
      </c>
      <c r="R152" s="170">
        <v>8.3000000000000007</v>
      </c>
      <c r="S152" s="170">
        <v>8.3000000000000007</v>
      </c>
      <c r="T152" s="170">
        <v>8.4</v>
      </c>
    </row>
    <row r="153" spans="2:20" x14ac:dyDescent="0.2">
      <c r="B153" s="86" t="s">
        <v>520</v>
      </c>
      <c r="C153" s="86" t="s">
        <v>208</v>
      </c>
      <c r="D153" s="86" t="s">
        <v>335</v>
      </c>
      <c r="E153" s="86" t="s">
        <v>336</v>
      </c>
      <c r="F153" s="90" t="s">
        <v>580</v>
      </c>
      <c r="G153" s="90">
        <v>10</v>
      </c>
      <c r="H153" s="91">
        <v>10.4</v>
      </c>
      <c r="I153" s="170">
        <v>10.3</v>
      </c>
      <c r="J153" s="170">
        <v>10.3</v>
      </c>
      <c r="K153" s="170">
        <v>10.4</v>
      </c>
      <c r="L153" s="170">
        <v>10.4</v>
      </c>
      <c r="M153" s="167">
        <v>10.4</v>
      </c>
      <c r="N153" s="170">
        <v>10.4</v>
      </c>
      <c r="O153" s="171">
        <v>10.4</v>
      </c>
      <c r="P153" s="170">
        <v>10.3</v>
      </c>
      <c r="Q153" s="167">
        <v>10.3</v>
      </c>
      <c r="R153" s="170">
        <v>10.3</v>
      </c>
      <c r="S153" s="170">
        <v>10.3</v>
      </c>
      <c r="T153" s="170">
        <v>10.4</v>
      </c>
    </row>
    <row r="154" spans="2:20" x14ac:dyDescent="0.2">
      <c r="B154" s="86" t="s">
        <v>514</v>
      </c>
      <c r="C154" s="86" t="s">
        <v>116</v>
      </c>
      <c r="D154" s="86" t="s">
        <v>337</v>
      </c>
      <c r="E154" s="86" t="s">
        <v>338</v>
      </c>
      <c r="F154" s="90" t="s">
        <v>580</v>
      </c>
      <c r="G154" s="90">
        <v>10</v>
      </c>
      <c r="H154" s="91">
        <v>9.8000000000000007</v>
      </c>
      <c r="I154" s="170">
        <v>9.6999999999999993</v>
      </c>
      <c r="J154" s="170">
        <v>9.5</v>
      </c>
      <c r="K154" s="170">
        <v>9.3000000000000007</v>
      </c>
      <c r="L154" s="170">
        <v>9.1</v>
      </c>
      <c r="M154" s="167">
        <v>9.1</v>
      </c>
      <c r="N154" s="170">
        <v>9.1</v>
      </c>
      <c r="O154" s="171">
        <v>9.1999999999999993</v>
      </c>
      <c r="P154" s="170">
        <v>9.1</v>
      </c>
      <c r="Q154" s="167">
        <v>9.1</v>
      </c>
      <c r="R154" s="170">
        <v>9.1</v>
      </c>
      <c r="S154" s="170">
        <v>9</v>
      </c>
      <c r="T154" s="170">
        <v>9.1</v>
      </c>
    </row>
    <row r="155" spans="2:20" x14ac:dyDescent="0.2">
      <c r="B155" s="86" t="s">
        <v>508</v>
      </c>
      <c r="C155" s="86" t="s">
        <v>64</v>
      </c>
      <c r="D155" s="86" t="s">
        <v>339</v>
      </c>
      <c r="E155" s="86" t="s">
        <v>340</v>
      </c>
      <c r="F155" s="90">
        <v>13.1</v>
      </c>
      <c r="G155" s="90">
        <v>13.1</v>
      </c>
      <c r="H155" s="91">
        <v>13.9</v>
      </c>
      <c r="I155" s="170">
        <v>13.6</v>
      </c>
      <c r="J155" s="170">
        <v>13.3</v>
      </c>
      <c r="K155" s="170">
        <v>13.1</v>
      </c>
      <c r="L155" s="170">
        <v>12.8</v>
      </c>
      <c r="M155" s="167">
        <v>12.6</v>
      </c>
      <c r="N155" s="170">
        <v>12.5</v>
      </c>
      <c r="O155" s="171">
        <v>12.4</v>
      </c>
      <c r="P155" s="170">
        <v>12.3</v>
      </c>
      <c r="Q155" s="167">
        <v>12.1</v>
      </c>
      <c r="R155" s="170">
        <v>11.9</v>
      </c>
      <c r="S155" s="170">
        <v>11.9</v>
      </c>
      <c r="T155" s="170">
        <v>11.9</v>
      </c>
    </row>
    <row r="156" spans="2:20" x14ac:dyDescent="0.2">
      <c r="B156" s="86" t="s">
        <v>495</v>
      </c>
      <c r="C156" s="86" t="s">
        <v>11</v>
      </c>
      <c r="D156" s="86" t="s">
        <v>341</v>
      </c>
      <c r="E156" s="86" t="s">
        <v>342</v>
      </c>
      <c r="F156" s="90" t="s">
        <v>580</v>
      </c>
      <c r="G156" s="90">
        <v>10</v>
      </c>
      <c r="H156" s="91">
        <v>9.8000000000000007</v>
      </c>
      <c r="I156" s="170">
        <v>9.6999999999999993</v>
      </c>
      <c r="J156" s="170">
        <v>9.6</v>
      </c>
      <c r="K156" s="170">
        <v>9.5</v>
      </c>
      <c r="L156" s="170">
        <v>9.4</v>
      </c>
      <c r="M156" s="167">
        <v>9.3000000000000007</v>
      </c>
      <c r="N156" s="170">
        <v>9.3000000000000007</v>
      </c>
      <c r="O156" s="171">
        <v>9.3000000000000007</v>
      </c>
      <c r="P156" s="170">
        <v>9.1999999999999993</v>
      </c>
      <c r="Q156" s="167">
        <v>9.1999999999999993</v>
      </c>
      <c r="R156" s="170">
        <v>9.3000000000000007</v>
      </c>
      <c r="S156" s="170">
        <v>9.3000000000000007</v>
      </c>
      <c r="T156" s="170">
        <v>9.5</v>
      </c>
    </row>
    <row r="157" spans="2:20" x14ac:dyDescent="0.2">
      <c r="B157" s="86" t="s">
        <v>515</v>
      </c>
      <c r="C157" s="86" t="s">
        <v>129</v>
      </c>
      <c r="D157" s="86" t="s">
        <v>343</v>
      </c>
      <c r="E157" s="86" t="s">
        <v>344</v>
      </c>
      <c r="F157" s="90" t="s">
        <v>580</v>
      </c>
      <c r="G157" s="90">
        <v>10</v>
      </c>
      <c r="H157" s="91">
        <v>10.8</v>
      </c>
      <c r="I157" s="170">
        <v>10.6</v>
      </c>
      <c r="J157" s="170">
        <v>10.5</v>
      </c>
      <c r="K157" s="170">
        <v>10.3</v>
      </c>
      <c r="L157" s="170">
        <v>10.199999999999999</v>
      </c>
      <c r="M157" s="167">
        <v>10.199999999999999</v>
      </c>
      <c r="N157" s="170">
        <v>10.1</v>
      </c>
      <c r="O157" s="171">
        <v>10</v>
      </c>
      <c r="P157" s="170">
        <v>9.9</v>
      </c>
      <c r="Q157" s="167">
        <v>9.9</v>
      </c>
      <c r="R157" s="170">
        <v>9.9</v>
      </c>
      <c r="S157" s="170">
        <v>9.9</v>
      </c>
      <c r="T157" s="170">
        <v>10.1</v>
      </c>
    </row>
    <row r="158" spans="2:20" x14ac:dyDescent="0.2">
      <c r="B158" s="86" t="s">
        <v>505</v>
      </c>
      <c r="C158" s="86" t="s">
        <v>49</v>
      </c>
      <c r="D158" s="86" t="s">
        <v>345</v>
      </c>
      <c r="E158" s="86" t="s">
        <v>346</v>
      </c>
      <c r="F158" s="90" t="s">
        <v>580</v>
      </c>
      <c r="G158" s="90">
        <v>10</v>
      </c>
      <c r="H158" s="91">
        <v>7.9</v>
      </c>
      <c r="I158" s="170">
        <v>7.8</v>
      </c>
      <c r="J158" s="170">
        <v>7.9</v>
      </c>
      <c r="K158" s="170">
        <v>7.9</v>
      </c>
      <c r="L158" s="170">
        <v>7.8</v>
      </c>
      <c r="M158" s="167">
        <v>7.8</v>
      </c>
      <c r="N158" s="170">
        <v>7.8</v>
      </c>
      <c r="O158" s="171">
        <v>7.9</v>
      </c>
      <c r="P158" s="170">
        <v>7.9</v>
      </c>
      <c r="Q158" s="167">
        <v>7.9</v>
      </c>
      <c r="R158" s="170">
        <v>8</v>
      </c>
      <c r="S158" s="170">
        <v>8</v>
      </c>
      <c r="T158" s="170">
        <v>8.1</v>
      </c>
    </row>
    <row r="159" spans="2:20" x14ac:dyDescent="0.2">
      <c r="B159" s="86" t="s">
        <v>509</v>
      </c>
      <c r="C159" s="86" t="s">
        <v>73</v>
      </c>
      <c r="D159" s="86" t="s">
        <v>347</v>
      </c>
      <c r="E159" s="86" t="s">
        <v>348</v>
      </c>
      <c r="F159" s="90">
        <v>14.4</v>
      </c>
      <c r="G159" s="90">
        <v>14.4</v>
      </c>
      <c r="H159" s="91">
        <v>16.8</v>
      </c>
      <c r="I159" s="170">
        <v>16.600000000000001</v>
      </c>
      <c r="J159" s="170">
        <v>16.3</v>
      </c>
      <c r="K159" s="170">
        <v>16.100000000000001</v>
      </c>
      <c r="L159" s="170">
        <v>15.8</v>
      </c>
      <c r="M159" s="167">
        <v>15.5</v>
      </c>
      <c r="N159" s="170">
        <v>15.2</v>
      </c>
      <c r="O159" s="171">
        <v>15</v>
      </c>
      <c r="P159" s="170">
        <v>14.7</v>
      </c>
      <c r="Q159" s="167">
        <v>14.5</v>
      </c>
      <c r="R159" s="170">
        <v>14.4</v>
      </c>
      <c r="S159" s="170">
        <v>14.4</v>
      </c>
      <c r="T159" s="170">
        <v>14.4</v>
      </c>
    </row>
    <row r="160" spans="2:20" x14ac:dyDescent="0.2">
      <c r="B160" s="86" t="s">
        <v>496</v>
      </c>
      <c r="C160" s="86" t="s">
        <v>14</v>
      </c>
      <c r="D160" s="86" t="s">
        <v>349</v>
      </c>
      <c r="E160" s="86" t="s">
        <v>350</v>
      </c>
      <c r="F160" s="90" t="s">
        <v>580</v>
      </c>
      <c r="G160" s="90">
        <v>10</v>
      </c>
      <c r="H160" s="91">
        <v>7</v>
      </c>
      <c r="I160" s="170">
        <v>7.1</v>
      </c>
      <c r="J160" s="170">
        <v>7.1</v>
      </c>
      <c r="K160" s="170">
        <v>7.1</v>
      </c>
      <c r="L160" s="170">
        <v>7.1</v>
      </c>
      <c r="M160" s="167">
        <v>7.1</v>
      </c>
      <c r="N160" s="170">
        <v>7.2</v>
      </c>
      <c r="O160" s="171">
        <v>7.2</v>
      </c>
      <c r="P160" s="170">
        <v>7.1</v>
      </c>
      <c r="Q160" s="167">
        <v>7.1</v>
      </c>
      <c r="R160" s="170">
        <v>7.1</v>
      </c>
      <c r="S160" s="170">
        <v>7.1</v>
      </c>
      <c r="T160" s="170">
        <v>7.2</v>
      </c>
    </row>
    <row r="161" spans="2:20" x14ac:dyDescent="0.2">
      <c r="B161" s="86" t="s">
        <v>519</v>
      </c>
      <c r="C161" s="86" t="s">
        <v>165</v>
      </c>
      <c r="D161" s="86" t="s">
        <v>351</v>
      </c>
      <c r="E161" s="86" t="s">
        <v>352</v>
      </c>
      <c r="F161" s="90" t="s">
        <v>580</v>
      </c>
      <c r="G161" s="90">
        <v>10</v>
      </c>
      <c r="H161" s="91">
        <v>8.3000000000000007</v>
      </c>
      <c r="I161" s="170">
        <v>8.1999999999999993</v>
      </c>
      <c r="J161" s="170">
        <v>8.1</v>
      </c>
      <c r="K161" s="170">
        <v>8.1</v>
      </c>
      <c r="L161" s="170">
        <v>8</v>
      </c>
      <c r="M161" s="167">
        <v>8</v>
      </c>
      <c r="N161" s="170">
        <v>7.9</v>
      </c>
      <c r="O161" s="171">
        <v>8</v>
      </c>
      <c r="P161" s="170">
        <v>7.9</v>
      </c>
      <c r="Q161" s="167">
        <v>7.9</v>
      </c>
      <c r="R161" s="170">
        <v>8</v>
      </c>
      <c r="S161" s="170">
        <v>8</v>
      </c>
      <c r="T161" s="170">
        <v>8.1999999999999993</v>
      </c>
    </row>
    <row r="162" spans="2:20" x14ac:dyDescent="0.2">
      <c r="B162" s="86" t="s">
        <v>513</v>
      </c>
      <c r="C162" s="86" t="s">
        <v>109</v>
      </c>
      <c r="D162" s="86" t="s">
        <v>353</v>
      </c>
      <c r="E162" s="86" t="s">
        <v>354</v>
      </c>
      <c r="F162" s="90" t="s">
        <v>580</v>
      </c>
      <c r="G162" s="90">
        <v>10</v>
      </c>
      <c r="H162" s="91">
        <v>9</v>
      </c>
      <c r="I162" s="170">
        <v>9</v>
      </c>
      <c r="J162" s="170">
        <v>8.8000000000000007</v>
      </c>
      <c r="K162" s="170">
        <v>8.8000000000000007</v>
      </c>
      <c r="L162" s="170">
        <v>8.6999999999999993</v>
      </c>
      <c r="M162" s="167">
        <v>8.8000000000000007</v>
      </c>
      <c r="N162" s="170">
        <v>8.8000000000000007</v>
      </c>
      <c r="O162" s="171">
        <v>8.8000000000000007</v>
      </c>
      <c r="P162" s="170">
        <v>8.9</v>
      </c>
      <c r="Q162" s="167">
        <v>8.8000000000000007</v>
      </c>
      <c r="R162" s="170">
        <v>8.8000000000000007</v>
      </c>
      <c r="S162" s="170">
        <v>8.9</v>
      </c>
      <c r="T162" s="170">
        <v>8.9</v>
      </c>
    </row>
    <row r="163" spans="2:20" x14ac:dyDescent="0.2">
      <c r="B163" s="86" t="s">
        <v>512</v>
      </c>
      <c r="C163" s="86" t="s">
        <v>106</v>
      </c>
      <c r="D163" s="86" t="s">
        <v>355</v>
      </c>
      <c r="E163" s="86" t="s">
        <v>356</v>
      </c>
      <c r="F163" s="90" t="s">
        <v>580</v>
      </c>
      <c r="G163" s="90">
        <v>10</v>
      </c>
      <c r="H163" s="91">
        <v>6.3</v>
      </c>
      <c r="I163" s="170">
        <v>6.4</v>
      </c>
      <c r="J163" s="170">
        <v>6.3</v>
      </c>
      <c r="K163" s="170">
        <v>6.4</v>
      </c>
      <c r="L163" s="170">
        <v>6.4</v>
      </c>
      <c r="M163" s="167">
        <v>6.4</v>
      </c>
      <c r="N163" s="170">
        <v>6.4</v>
      </c>
      <c r="O163" s="171">
        <v>6.4</v>
      </c>
      <c r="P163" s="170">
        <v>6.4</v>
      </c>
      <c r="Q163" s="167">
        <v>6.4</v>
      </c>
      <c r="R163" s="170">
        <v>6.4</v>
      </c>
      <c r="S163" s="170">
        <v>6.4</v>
      </c>
      <c r="T163" s="170">
        <v>6.5</v>
      </c>
    </row>
    <row r="164" spans="2:20" x14ac:dyDescent="0.2">
      <c r="B164" s="86" t="s">
        <v>511</v>
      </c>
      <c r="C164" s="86" t="s">
        <v>99</v>
      </c>
      <c r="D164" s="86" t="s">
        <v>357</v>
      </c>
      <c r="E164" s="86" t="s">
        <v>358</v>
      </c>
      <c r="F164" s="90" t="s">
        <v>580</v>
      </c>
      <c r="G164" s="90">
        <v>10</v>
      </c>
      <c r="H164" s="91">
        <v>9</v>
      </c>
      <c r="I164" s="170">
        <v>9</v>
      </c>
      <c r="J164" s="170">
        <v>8.8000000000000007</v>
      </c>
      <c r="K164" s="170">
        <v>8.6</v>
      </c>
      <c r="L164" s="170">
        <v>8.5</v>
      </c>
      <c r="M164" s="167">
        <v>8.4</v>
      </c>
      <c r="N164" s="170">
        <v>8.3000000000000007</v>
      </c>
      <c r="O164" s="171">
        <v>8.1999999999999993</v>
      </c>
      <c r="P164" s="170">
        <v>8.3000000000000007</v>
      </c>
      <c r="Q164" s="167">
        <v>8.1999999999999993</v>
      </c>
      <c r="R164" s="170">
        <v>8.1999999999999993</v>
      </c>
      <c r="S164" s="170">
        <v>8.1999999999999993</v>
      </c>
      <c r="T164" s="170">
        <v>8.3000000000000007</v>
      </c>
    </row>
    <row r="165" spans="2:20" x14ac:dyDescent="0.2">
      <c r="B165" s="86" t="s">
        <v>515</v>
      </c>
      <c r="C165" s="86" t="s">
        <v>129</v>
      </c>
      <c r="D165" s="86" t="s">
        <v>359</v>
      </c>
      <c r="E165" s="86" t="s">
        <v>360</v>
      </c>
      <c r="F165" s="90">
        <v>10.6</v>
      </c>
      <c r="G165" s="90">
        <v>10.6</v>
      </c>
      <c r="H165" s="91">
        <v>11.2</v>
      </c>
      <c r="I165" s="170">
        <v>11</v>
      </c>
      <c r="J165" s="170">
        <v>10.9</v>
      </c>
      <c r="K165" s="170">
        <v>10.8</v>
      </c>
      <c r="L165" s="170">
        <v>10.6</v>
      </c>
      <c r="M165" s="167">
        <v>10.6</v>
      </c>
      <c r="N165" s="170">
        <v>10.6</v>
      </c>
      <c r="O165" s="171">
        <v>10.5</v>
      </c>
      <c r="P165" s="170">
        <v>10.4</v>
      </c>
      <c r="Q165" s="167">
        <v>10.3</v>
      </c>
      <c r="R165" s="170">
        <v>10.4</v>
      </c>
      <c r="S165" s="170">
        <v>10.5</v>
      </c>
      <c r="T165" s="170">
        <v>10.7</v>
      </c>
    </row>
    <row r="166" spans="2:20" x14ac:dyDescent="0.2">
      <c r="B166" s="86" t="s">
        <v>511</v>
      </c>
      <c r="C166" s="86" t="s">
        <v>99</v>
      </c>
      <c r="D166" s="86" t="s">
        <v>361</v>
      </c>
      <c r="E166" s="86" t="s">
        <v>362</v>
      </c>
      <c r="F166" s="90" t="s">
        <v>580</v>
      </c>
      <c r="G166" s="90">
        <v>10</v>
      </c>
      <c r="H166" s="91">
        <v>10.7</v>
      </c>
      <c r="I166" s="170">
        <v>10.6</v>
      </c>
      <c r="J166" s="170">
        <v>10.5</v>
      </c>
      <c r="K166" s="170">
        <v>10.4</v>
      </c>
      <c r="L166" s="170">
        <v>10.3</v>
      </c>
      <c r="M166" s="167">
        <v>10.3</v>
      </c>
      <c r="N166" s="170">
        <v>10.3</v>
      </c>
      <c r="O166" s="171">
        <v>10.3</v>
      </c>
      <c r="P166" s="170">
        <v>10.199999999999999</v>
      </c>
      <c r="Q166" s="167">
        <v>10.1</v>
      </c>
      <c r="R166" s="170">
        <v>10.1</v>
      </c>
      <c r="S166" s="170">
        <v>10.1</v>
      </c>
      <c r="T166" s="170">
        <v>10.199999999999999</v>
      </c>
    </row>
    <row r="167" spans="2:20" x14ac:dyDescent="0.2">
      <c r="B167" s="86" t="s">
        <v>514</v>
      </c>
      <c r="C167" s="86" t="s">
        <v>116</v>
      </c>
      <c r="D167" s="86" t="s">
        <v>363</v>
      </c>
      <c r="E167" s="86" t="s">
        <v>364</v>
      </c>
      <c r="F167" s="90">
        <v>10.199999999999999</v>
      </c>
      <c r="G167" s="90">
        <v>10.199999999999999</v>
      </c>
      <c r="H167" s="91">
        <v>11.6</v>
      </c>
      <c r="I167" s="170">
        <v>11.4</v>
      </c>
      <c r="J167" s="170">
        <v>11.2</v>
      </c>
      <c r="K167" s="170">
        <v>11</v>
      </c>
      <c r="L167" s="170">
        <v>10.8</v>
      </c>
      <c r="M167" s="167">
        <v>10.7</v>
      </c>
      <c r="N167" s="170">
        <v>10.6</v>
      </c>
      <c r="O167" s="171">
        <v>10.5</v>
      </c>
      <c r="P167" s="170">
        <v>10.3</v>
      </c>
      <c r="Q167" s="167">
        <v>10.1</v>
      </c>
      <c r="R167" s="170">
        <v>10</v>
      </c>
      <c r="S167" s="170">
        <v>9.9</v>
      </c>
      <c r="T167" s="170">
        <v>10</v>
      </c>
    </row>
    <row r="168" spans="2:20" x14ac:dyDescent="0.2">
      <c r="B168" s="86" t="s">
        <v>499</v>
      </c>
      <c r="C168" s="86" t="s">
        <v>25</v>
      </c>
      <c r="D168" s="86" t="s">
        <v>365</v>
      </c>
      <c r="E168" s="86" t="s">
        <v>366</v>
      </c>
      <c r="F168" s="90">
        <v>10.6</v>
      </c>
      <c r="G168" s="90">
        <v>10.6</v>
      </c>
      <c r="H168" s="91">
        <v>11.4</v>
      </c>
      <c r="I168" s="170">
        <v>11.3</v>
      </c>
      <c r="J168" s="170">
        <v>11.3</v>
      </c>
      <c r="K168" s="170">
        <v>11.3</v>
      </c>
      <c r="L168" s="170">
        <v>11.2</v>
      </c>
      <c r="M168" s="167">
        <v>11.2</v>
      </c>
      <c r="N168" s="170">
        <v>11.1</v>
      </c>
      <c r="O168" s="171">
        <v>11.1</v>
      </c>
      <c r="P168" s="170">
        <v>11.2</v>
      </c>
      <c r="Q168" s="167">
        <v>11.1</v>
      </c>
      <c r="R168" s="170">
        <v>11.2</v>
      </c>
      <c r="S168" s="170">
        <v>11.3</v>
      </c>
      <c r="T168" s="170">
        <v>11.5</v>
      </c>
    </row>
    <row r="169" spans="2:20" x14ac:dyDescent="0.2">
      <c r="B169" s="86" t="s">
        <v>518</v>
      </c>
      <c r="C169" s="86" t="s">
        <v>146</v>
      </c>
      <c r="D169" s="86" t="s">
        <v>367</v>
      </c>
      <c r="E169" s="86" t="s">
        <v>368</v>
      </c>
      <c r="F169" s="90" t="s">
        <v>580</v>
      </c>
      <c r="G169" s="90">
        <v>10</v>
      </c>
      <c r="H169" s="91">
        <v>8.1999999999999993</v>
      </c>
      <c r="I169" s="170">
        <v>8</v>
      </c>
      <c r="J169" s="170">
        <v>7.9</v>
      </c>
      <c r="K169" s="170">
        <v>7.8</v>
      </c>
      <c r="L169" s="170">
        <v>7.6</v>
      </c>
      <c r="M169" s="167">
        <v>7.5</v>
      </c>
      <c r="N169" s="170">
        <v>7.4</v>
      </c>
      <c r="O169" s="171">
        <v>7.3</v>
      </c>
      <c r="P169" s="170">
        <v>7.2</v>
      </c>
      <c r="Q169" s="167">
        <v>7.1</v>
      </c>
      <c r="R169" s="170">
        <v>7.1</v>
      </c>
      <c r="S169" s="170">
        <v>7.1</v>
      </c>
      <c r="T169" s="170">
        <v>7.1</v>
      </c>
    </row>
    <row r="170" spans="2:20" x14ac:dyDescent="0.2">
      <c r="B170" s="86" t="s">
        <v>519</v>
      </c>
      <c r="C170" s="86" t="s">
        <v>165</v>
      </c>
      <c r="D170" s="86" t="s">
        <v>369</v>
      </c>
      <c r="E170" s="86" t="s">
        <v>370</v>
      </c>
      <c r="F170" s="90" t="s">
        <v>580</v>
      </c>
      <c r="G170" s="90">
        <v>10</v>
      </c>
      <c r="H170" s="91">
        <v>8.8000000000000007</v>
      </c>
      <c r="I170" s="170">
        <v>8.6</v>
      </c>
      <c r="J170" s="170">
        <v>8.4</v>
      </c>
      <c r="K170" s="170">
        <v>8.3000000000000007</v>
      </c>
      <c r="L170" s="170">
        <v>8.1</v>
      </c>
      <c r="M170" s="167">
        <v>8</v>
      </c>
      <c r="N170" s="170">
        <v>7.9</v>
      </c>
      <c r="O170" s="171">
        <v>7.9</v>
      </c>
      <c r="P170" s="170">
        <v>7.9</v>
      </c>
      <c r="Q170" s="167">
        <v>7.9</v>
      </c>
      <c r="R170" s="170">
        <v>7.9</v>
      </c>
      <c r="S170" s="170">
        <v>7.9</v>
      </c>
      <c r="T170" s="170">
        <v>8</v>
      </c>
    </row>
    <row r="171" spans="2:20" x14ac:dyDescent="0.2">
      <c r="B171" s="86" t="s">
        <v>502</v>
      </c>
      <c r="C171" s="86" t="s">
        <v>36</v>
      </c>
      <c r="D171" s="86" t="s">
        <v>371</v>
      </c>
      <c r="E171" s="86" t="s">
        <v>372</v>
      </c>
      <c r="F171" s="90">
        <v>10.199999999999999</v>
      </c>
      <c r="G171" s="90">
        <v>10.199999999999999</v>
      </c>
      <c r="H171" s="91">
        <v>10.9</v>
      </c>
      <c r="I171" s="170">
        <v>10.5</v>
      </c>
      <c r="J171" s="170">
        <v>10.199999999999999</v>
      </c>
      <c r="K171" s="170">
        <v>9.8000000000000007</v>
      </c>
      <c r="L171" s="170">
        <v>9.4</v>
      </c>
      <c r="M171" s="167">
        <v>9.1999999999999993</v>
      </c>
      <c r="N171" s="170">
        <v>9.1</v>
      </c>
      <c r="O171" s="171">
        <v>9</v>
      </c>
      <c r="P171" s="170">
        <v>8.8000000000000007</v>
      </c>
      <c r="Q171" s="167">
        <v>8.6</v>
      </c>
      <c r="R171" s="170">
        <v>8.4</v>
      </c>
      <c r="S171" s="170">
        <v>8.3000000000000007</v>
      </c>
      <c r="T171" s="170">
        <v>8.1999999999999993</v>
      </c>
    </row>
    <row r="172" spans="2:20" x14ac:dyDescent="0.2">
      <c r="B172" s="86" t="s">
        <v>519</v>
      </c>
      <c r="C172" s="86" t="s">
        <v>165</v>
      </c>
      <c r="D172" s="86" t="s">
        <v>373</v>
      </c>
      <c r="E172" s="86" t="s">
        <v>374</v>
      </c>
      <c r="F172" s="90" t="s">
        <v>580</v>
      </c>
      <c r="G172" s="90">
        <v>10</v>
      </c>
      <c r="H172" s="91">
        <v>7.2</v>
      </c>
      <c r="I172" s="170">
        <v>7.1</v>
      </c>
      <c r="J172" s="170">
        <v>7</v>
      </c>
      <c r="K172" s="170">
        <v>7</v>
      </c>
      <c r="L172" s="170">
        <v>6.9</v>
      </c>
      <c r="M172" s="167">
        <v>6.9</v>
      </c>
      <c r="N172" s="170">
        <v>6.9</v>
      </c>
      <c r="O172" s="171">
        <v>6.9</v>
      </c>
      <c r="P172" s="170">
        <v>6.9</v>
      </c>
      <c r="Q172" s="167">
        <v>6.8</v>
      </c>
      <c r="R172" s="170">
        <v>6.7</v>
      </c>
      <c r="S172" s="170">
        <v>6.7</v>
      </c>
      <c r="T172" s="170">
        <v>6.7</v>
      </c>
    </row>
    <row r="173" spans="2:20" x14ac:dyDescent="0.2">
      <c r="B173" s="86" t="s">
        <v>510</v>
      </c>
      <c r="C173" s="86" t="s">
        <v>78</v>
      </c>
      <c r="D173" s="86" t="s">
        <v>375</v>
      </c>
      <c r="E173" s="86" t="s">
        <v>376</v>
      </c>
      <c r="F173" s="90">
        <v>11.8</v>
      </c>
      <c r="G173" s="90">
        <v>11.8</v>
      </c>
      <c r="H173" s="91">
        <v>12.9</v>
      </c>
      <c r="I173" s="170">
        <v>12.6</v>
      </c>
      <c r="J173" s="170">
        <v>12.3</v>
      </c>
      <c r="K173" s="170">
        <v>11.9</v>
      </c>
      <c r="L173" s="170">
        <v>11.6</v>
      </c>
      <c r="M173" s="167">
        <v>11.4</v>
      </c>
      <c r="N173" s="170">
        <v>11.3</v>
      </c>
      <c r="O173" s="171">
        <v>11.2</v>
      </c>
      <c r="P173" s="170">
        <v>11</v>
      </c>
      <c r="Q173" s="167">
        <v>10.8</v>
      </c>
      <c r="R173" s="170">
        <v>10.7</v>
      </c>
      <c r="S173" s="170">
        <v>10.6</v>
      </c>
      <c r="T173" s="170">
        <v>10.5</v>
      </c>
    </row>
    <row r="174" spans="2:20" x14ac:dyDescent="0.2">
      <c r="B174" s="86" t="s">
        <v>505</v>
      </c>
      <c r="C174" s="86" t="s">
        <v>49</v>
      </c>
      <c r="D174" s="86" t="s">
        <v>377</v>
      </c>
      <c r="E174" s="86" t="s">
        <v>378</v>
      </c>
      <c r="F174" s="90" t="s">
        <v>580</v>
      </c>
      <c r="G174" s="90">
        <v>10</v>
      </c>
      <c r="H174" s="91">
        <v>4.8</v>
      </c>
      <c r="I174" s="170">
        <v>4.8</v>
      </c>
      <c r="J174" s="170">
        <v>4.8</v>
      </c>
      <c r="K174" s="170">
        <v>4.8</v>
      </c>
      <c r="L174" s="170">
        <v>4.9000000000000004</v>
      </c>
      <c r="M174" s="167">
        <v>4.9000000000000004</v>
      </c>
      <c r="N174" s="170">
        <v>4.9000000000000004</v>
      </c>
      <c r="O174" s="171">
        <v>5</v>
      </c>
      <c r="P174" s="170">
        <v>5</v>
      </c>
      <c r="Q174" s="167">
        <v>5</v>
      </c>
      <c r="R174" s="170">
        <v>5.0999999999999996</v>
      </c>
      <c r="S174" s="170">
        <v>5.0999999999999996</v>
      </c>
      <c r="T174" s="170">
        <v>5.3</v>
      </c>
    </row>
    <row r="175" spans="2:20" x14ac:dyDescent="0.2">
      <c r="B175" s="86" t="s">
        <v>510</v>
      </c>
      <c r="C175" s="86" t="s">
        <v>78</v>
      </c>
      <c r="D175" s="86" t="s">
        <v>379</v>
      </c>
      <c r="E175" s="86" t="s">
        <v>380</v>
      </c>
      <c r="F175" s="90" t="s">
        <v>580</v>
      </c>
      <c r="G175" s="90">
        <v>10</v>
      </c>
      <c r="H175" s="91">
        <v>8.1</v>
      </c>
      <c r="I175" s="170">
        <v>8.1</v>
      </c>
      <c r="J175" s="170">
        <v>8</v>
      </c>
      <c r="K175" s="170">
        <v>8</v>
      </c>
      <c r="L175" s="170">
        <v>7.9</v>
      </c>
      <c r="M175" s="167">
        <v>7.8</v>
      </c>
      <c r="N175" s="170">
        <v>7.8</v>
      </c>
      <c r="O175" s="171">
        <v>7.8</v>
      </c>
      <c r="P175" s="170">
        <v>7.7</v>
      </c>
      <c r="Q175" s="167">
        <v>7.6</v>
      </c>
      <c r="R175" s="170">
        <v>7.6</v>
      </c>
      <c r="S175" s="170">
        <v>7.6</v>
      </c>
      <c r="T175" s="170">
        <v>7.7</v>
      </c>
    </row>
    <row r="176" spans="2:20" x14ac:dyDescent="0.2">
      <c r="B176" s="86" t="s">
        <v>512</v>
      </c>
      <c r="C176" s="86" t="s">
        <v>106</v>
      </c>
      <c r="D176" s="86" t="s">
        <v>381</v>
      </c>
      <c r="E176" s="86" t="s">
        <v>382</v>
      </c>
      <c r="F176" s="90" t="s">
        <v>580</v>
      </c>
      <c r="G176" s="90">
        <v>10</v>
      </c>
      <c r="H176" s="91">
        <v>10.6</v>
      </c>
      <c r="I176" s="170">
        <v>10.6</v>
      </c>
      <c r="J176" s="170">
        <v>10.5</v>
      </c>
      <c r="K176" s="170">
        <v>10.5</v>
      </c>
      <c r="L176" s="170">
        <v>10.4</v>
      </c>
      <c r="M176" s="167">
        <v>10.3</v>
      </c>
      <c r="N176" s="170">
        <v>10.199999999999999</v>
      </c>
      <c r="O176" s="171">
        <v>10.1</v>
      </c>
      <c r="P176" s="170">
        <v>10.1</v>
      </c>
      <c r="Q176" s="167">
        <v>10</v>
      </c>
      <c r="R176" s="170">
        <v>10</v>
      </c>
      <c r="S176" s="170">
        <v>10</v>
      </c>
      <c r="T176" s="170">
        <v>10</v>
      </c>
    </row>
    <row r="177" spans="2:20" x14ac:dyDescent="0.2">
      <c r="B177" s="86" t="s">
        <v>507</v>
      </c>
      <c r="C177" s="86" t="s">
        <v>61</v>
      </c>
      <c r="D177" s="86" t="s">
        <v>383</v>
      </c>
      <c r="E177" s="86" t="s">
        <v>384</v>
      </c>
      <c r="F177" s="90" t="s">
        <v>580</v>
      </c>
      <c r="G177" s="90">
        <v>10</v>
      </c>
      <c r="H177" s="91">
        <v>11.1</v>
      </c>
      <c r="I177" s="170">
        <v>11</v>
      </c>
      <c r="J177" s="170">
        <v>10.8</v>
      </c>
      <c r="K177" s="170">
        <v>10.8</v>
      </c>
      <c r="L177" s="170">
        <v>10.6</v>
      </c>
      <c r="M177" s="167">
        <v>10.5</v>
      </c>
      <c r="N177" s="170">
        <v>10.5</v>
      </c>
      <c r="O177" s="171">
        <v>10.4</v>
      </c>
      <c r="P177" s="170">
        <v>10.3</v>
      </c>
      <c r="Q177" s="167">
        <v>10.1</v>
      </c>
      <c r="R177" s="170">
        <v>10</v>
      </c>
      <c r="S177" s="170">
        <v>10</v>
      </c>
      <c r="T177" s="170">
        <v>10</v>
      </c>
    </row>
    <row r="178" spans="2:20" x14ac:dyDescent="0.2">
      <c r="B178" s="86" t="s">
        <v>507</v>
      </c>
      <c r="C178" s="86" t="s">
        <v>61</v>
      </c>
      <c r="D178" s="86" t="s">
        <v>385</v>
      </c>
      <c r="E178" s="86" t="s">
        <v>386</v>
      </c>
      <c r="F178" s="90" t="s">
        <v>580</v>
      </c>
      <c r="G178" s="90">
        <v>10</v>
      </c>
      <c r="H178" s="91">
        <v>10.6</v>
      </c>
      <c r="I178" s="170">
        <v>10.5</v>
      </c>
      <c r="J178" s="170">
        <v>10.6</v>
      </c>
      <c r="K178" s="170">
        <v>10.5</v>
      </c>
      <c r="L178" s="170">
        <v>10.6</v>
      </c>
      <c r="M178" s="167">
        <v>10.4</v>
      </c>
      <c r="N178" s="170">
        <v>10.4</v>
      </c>
      <c r="O178" s="171">
        <v>10.199999999999999</v>
      </c>
      <c r="P178" s="170">
        <v>10.1</v>
      </c>
      <c r="Q178" s="167">
        <v>10</v>
      </c>
      <c r="R178" s="170">
        <v>9.9</v>
      </c>
      <c r="S178" s="170">
        <v>9.8000000000000007</v>
      </c>
      <c r="T178" s="170">
        <v>9.8000000000000007</v>
      </c>
    </row>
    <row r="179" spans="2:20" x14ac:dyDescent="0.2">
      <c r="B179" s="86" t="s">
        <v>502</v>
      </c>
      <c r="C179" s="86" t="s">
        <v>36</v>
      </c>
      <c r="D179" s="86" t="s">
        <v>387</v>
      </c>
      <c r="E179" s="86" t="s">
        <v>388</v>
      </c>
      <c r="F179" s="90" t="s">
        <v>580</v>
      </c>
      <c r="G179" s="90">
        <v>10</v>
      </c>
      <c r="H179" s="91">
        <v>10.199999999999999</v>
      </c>
      <c r="I179" s="170">
        <v>10</v>
      </c>
      <c r="J179" s="170">
        <v>9.6999999999999993</v>
      </c>
      <c r="K179" s="170">
        <v>9.4</v>
      </c>
      <c r="L179" s="170">
        <v>9.1</v>
      </c>
      <c r="M179" s="167">
        <v>9</v>
      </c>
      <c r="N179" s="170">
        <v>8.9</v>
      </c>
      <c r="O179" s="171">
        <v>8.9</v>
      </c>
      <c r="P179" s="170">
        <v>8.8000000000000007</v>
      </c>
      <c r="Q179" s="167">
        <v>8.6999999999999993</v>
      </c>
      <c r="R179" s="170">
        <v>8.6999999999999993</v>
      </c>
      <c r="S179" s="170">
        <v>8.6999999999999993</v>
      </c>
      <c r="T179" s="170">
        <v>8.8000000000000007</v>
      </c>
    </row>
    <row r="180" spans="2:20" x14ac:dyDescent="0.2">
      <c r="B180" s="86" t="s">
        <v>495</v>
      </c>
      <c r="C180" s="86" t="s">
        <v>11</v>
      </c>
      <c r="D180" s="86" t="s">
        <v>389</v>
      </c>
      <c r="E180" s="86" t="s">
        <v>390</v>
      </c>
      <c r="F180" s="90">
        <v>11.4</v>
      </c>
      <c r="G180" s="90">
        <v>11.4</v>
      </c>
      <c r="H180" s="91">
        <v>12.3</v>
      </c>
      <c r="I180" s="170">
        <v>12.2</v>
      </c>
      <c r="J180" s="170">
        <v>11.9</v>
      </c>
      <c r="K180" s="170">
        <v>11.6</v>
      </c>
      <c r="L180" s="170">
        <v>11.3</v>
      </c>
      <c r="M180" s="167">
        <v>11</v>
      </c>
      <c r="N180" s="170">
        <v>10.9</v>
      </c>
      <c r="O180" s="171">
        <v>10.9</v>
      </c>
      <c r="P180" s="170">
        <v>10.8</v>
      </c>
      <c r="Q180" s="167">
        <v>10.6</v>
      </c>
      <c r="R180" s="170">
        <v>10.4</v>
      </c>
      <c r="S180" s="170">
        <v>10.3</v>
      </c>
      <c r="T180" s="170">
        <v>10.3</v>
      </c>
    </row>
    <row r="181" spans="2:20" x14ac:dyDescent="0.2">
      <c r="B181" s="86" t="s">
        <v>500</v>
      </c>
      <c r="C181" s="86" t="s">
        <v>30</v>
      </c>
      <c r="D181" s="86" t="s">
        <v>391</v>
      </c>
      <c r="E181" s="86" t="s">
        <v>392</v>
      </c>
      <c r="F181" s="90">
        <v>11</v>
      </c>
      <c r="G181" s="90">
        <v>11</v>
      </c>
      <c r="H181" s="91">
        <v>12.4</v>
      </c>
      <c r="I181" s="170">
        <v>12.2</v>
      </c>
      <c r="J181" s="170">
        <v>12</v>
      </c>
      <c r="K181" s="170">
        <v>11.9</v>
      </c>
      <c r="L181" s="170">
        <v>11.7</v>
      </c>
      <c r="M181" s="167">
        <v>11.7</v>
      </c>
      <c r="N181" s="170">
        <v>11.6</v>
      </c>
      <c r="O181" s="171">
        <v>11.5</v>
      </c>
      <c r="P181" s="170">
        <v>11.3</v>
      </c>
      <c r="Q181" s="167">
        <v>11.3</v>
      </c>
      <c r="R181" s="170">
        <v>11.1</v>
      </c>
      <c r="S181" s="170">
        <v>11.1</v>
      </c>
      <c r="T181" s="170">
        <v>11</v>
      </c>
    </row>
    <row r="182" spans="2:20" x14ac:dyDescent="0.2">
      <c r="B182" s="86" t="s">
        <v>505</v>
      </c>
      <c r="C182" s="86" t="s">
        <v>49</v>
      </c>
      <c r="D182" s="86" t="s">
        <v>393</v>
      </c>
      <c r="E182" s="86" t="s">
        <v>394</v>
      </c>
      <c r="F182" s="90" t="s">
        <v>580</v>
      </c>
      <c r="G182" s="90">
        <v>10</v>
      </c>
      <c r="H182" s="91">
        <v>8.8000000000000007</v>
      </c>
      <c r="I182" s="170">
        <v>8.4</v>
      </c>
      <c r="J182" s="170">
        <v>8.3000000000000007</v>
      </c>
      <c r="K182" s="170">
        <v>8.1999999999999993</v>
      </c>
      <c r="L182" s="170">
        <v>8</v>
      </c>
      <c r="M182" s="167">
        <v>7.9</v>
      </c>
      <c r="N182" s="170">
        <v>7.8</v>
      </c>
      <c r="O182" s="171">
        <v>7.8</v>
      </c>
      <c r="P182" s="170">
        <v>7.8</v>
      </c>
      <c r="Q182" s="167">
        <v>7.7</v>
      </c>
      <c r="R182" s="170">
        <v>7.7</v>
      </c>
      <c r="S182" s="170">
        <v>7.7</v>
      </c>
      <c r="T182" s="170">
        <v>7.8</v>
      </c>
    </row>
    <row r="183" spans="2:20" x14ac:dyDescent="0.2">
      <c r="B183" s="86" t="s">
        <v>510</v>
      </c>
      <c r="C183" s="86" t="s">
        <v>78</v>
      </c>
      <c r="D183" s="86" t="s">
        <v>395</v>
      </c>
      <c r="E183" s="86" t="s">
        <v>396</v>
      </c>
      <c r="F183" s="90" t="s">
        <v>580</v>
      </c>
      <c r="G183" s="90">
        <v>10</v>
      </c>
      <c r="H183" s="91">
        <v>7.1</v>
      </c>
      <c r="I183" s="170">
        <v>7</v>
      </c>
      <c r="J183" s="170">
        <v>6.9</v>
      </c>
      <c r="K183" s="170">
        <v>6.8</v>
      </c>
      <c r="L183" s="170">
        <v>6.8</v>
      </c>
      <c r="M183" s="167">
        <v>6.7</v>
      </c>
      <c r="N183" s="170">
        <v>6.7</v>
      </c>
      <c r="O183" s="171">
        <v>6.6</v>
      </c>
      <c r="P183" s="170">
        <v>6.6</v>
      </c>
      <c r="Q183" s="167">
        <v>6.6</v>
      </c>
      <c r="R183" s="170">
        <v>6.5</v>
      </c>
      <c r="S183" s="170">
        <v>6.5</v>
      </c>
      <c r="T183" s="170">
        <v>6.4</v>
      </c>
    </row>
    <row r="184" spans="2:20" x14ac:dyDescent="0.2">
      <c r="B184" s="86" t="s">
        <v>495</v>
      </c>
      <c r="C184" s="86" t="s">
        <v>11</v>
      </c>
      <c r="D184" s="86" t="s">
        <v>397</v>
      </c>
      <c r="E184" s="86" t="s">
        <v>398</v>
      </c>
      <c r="F184" s="90" t="s">
        <v>580</v>
      </c>
      <c r="G184" s="90">
        <v>10</v>
      </c>
      <c r="H184" s="91">
        <v>8.9</v>
      </c>
      <c r="I184" s="170">
        <v>8.8000000000000007</v>
      </c>
      <c r="J184" s="170">
        <v>8.6999999999999993</v>
      </c>
      <c r="K184" s="170">
        <v>8.6999999999999993</v>
      </c>
      <c r="L184" s="170">
        <v>8.6</v>
      </c>
      <c r="M184" s="167">
        <v>8.6</v>
      </c>
      <c r="N184" s="170">
        <v>8.6</v>
      </c>
      <c r="O184" s="171">
        <v>8.6</v>
      </c>
      <c r="P184" s="170">
        <v>8.6</v>
      </c>
      <c r="Q184" s="167">
        <v>8.5</v>
      </c>
      <c r="R184" s="170">
        <v>8.5</v>
      </c>
      <c r="S184" s="170">
        <v>8.6</v>
      </c>
      <c r="T184" s="170">
        <v>8.6</v>
      </c>
    </row>
    <row r="185" spans="2:20" x14ac:dyDescent="0.2">
      <c r="B185" s="86" t="s">
        <v>499</v>
      </c>
      <c r="C185" s="86" t="s">
        <v>25</v>
      </c>
      <c r="D185" s="86" t="s">
        <v>399</v>
      </c>
      <c r="E185" s="86" t="s">
        <v>400</v>
      </c>
      <c r="F185" s="90" t="s">
        <v>580</v>
      </c>
      <c r="G185" s="90">
        <v>10</v>
      </c>
      <c r="H185" s="91">
        <v>8.6</v>
      </c>
      <c r="I185" s="170">
        <v>8.5</v>
      </c>
      <c r="J185" s="170">
        <v>8.5</v>
      </c>
      <c r="K185" s="170">
        <v>8.5</v>
      </c>
      <c r="L185" s="170">
        <v>8.4</v>
      </c>
      <c r="M185" s="167">
        <v>8.4</v>
      </c>
      <c r="N185" s="170">
        <v>8.4</v>
      </c>
      <c r="O185" s="171">
        <v>8.3000000000000007</v>
      </c>
      <c r="P185" s="170">
        <v>8.3000000000000007</v>
      </c>
      <c r="Q185" s="167">
        <v>8.3000000000000007</v>
      </c>
      <c r="R185" s="170">
        <v>8.1999999999999993</v>
      </c>
      <c r="S185" s="170">
        <v>8.3000000000000007</v>
      </c>
      <c r="T185" s="170">
        <v>8.3000000000000007</v>
      </c>
    </row>
    <row r="186" spans="2:20" x14ac:dyDescent="0.2">
      <c r="B186" s="86" t="s">
        <v>497</v>
      </c>
      <c r="C186" s="86" t="s">
        <v>17</v>
      </c>
      <c r="D186" s="86" t="s">
        <v>401</v>
      </c>
      <c r="E186" s="86" t="s">
        <v>402</v>
      </c>
      <c r="F186" s="90">
        <v>12.6</v>
      </c>
      <c r="G186" s="90">
        <v>12.6</v>
      </c>
      <c r="H186" s="91">
        <v>12.2</v>
      </c>
      <c r="I186" s="170">
        <v>11.8</v>
      </c>
      <c r="J186" s="170">
        <v>11.2</v>
      </c>
      <c r="K186" s="170">
        <v>10.8</v>
      </c>
      <c r="L186" s="170">
        <v>10.4</v>
      </c>
      <c r="M186" s="167">
        <v>10.199999999999999</v>
      </c>
      <c r="N186" s="170">
        <v>10</v>
      </c>
      <c r="O186" s="171">
        <v>9.8000000000000007</v>
      </c>
      <c r="P186" s="170">
        <v>9.6</v>
      </c>
      <c r="Q186" s="167">
        <v>9.3000000000000007</v>
      </c>
      <c r="R186" s="170">
        <v>9.1</v>
      </c>
      <c r="S186" s="170">
        <v>8.9</v>
      </c>
      <c r="T186" s="170">
        <v>8.8000000000000007</v>
      </c>
    </row>
    <row r="187" spans="2:20" x14ac:dyDescent="0.2">
      <c r="B187" s="86" t="s">
        <v>505</v>
      </c>
      <c r="C187" s="86" t="s">
        <v>49</v>
      </c>
      <c r="D187" s="86" t="s">
        <v>403</v>
      </c>
      <c r="E187" s="86" t="s">
        <v>404</v>
      </c>
      <c r="F187" s="90">
        <v>10.6</v>
      </c>
      <c r="G187" s="90">
        <v>10.6</v>
      </c>
      <c r="H187" s="91">
        <v>13</v>
      </c>
      <c r="I187" s="170">
        <v>13</v>
      </c>
      <c r="J187" s="170">
        <v>12.8</v>
      </c>
      <c r="K187" s="170">
        <v>12.7</v>
      </c>
      <c r="L187" s="170">
        <v>12.6</v>
      </c>
      <c r="M187" s="167">
        <v>12.5</v>
      </c>
      <c r="N187" s="170">
        <v>12.4</v>
      </c>
      <c r="O187" s="171">
        <v>12.4</v>
      </c>
      <c r="P187" s="170">
        <v>12.4</v>
      </c>
      <c r="Q187" s="167">
        <v>12.2</v>
      </c>
      <c r="R187" s="170">
        <v>12.2</v>
      </c>
      <c r="S187" s="170">
        <v>12.2</v>
      </c>
      <c r="T187" s="170">
        <v>12.3</v>
      </c>
    </row>
    <row r="188" spans="2:20" x14ac:dyDescent="0.2">
      <c r="B188" s="86" t="s">
        <v>516</v>
      </c>
      <c r="C188" s="86" t="s">
        <v>132</v>
      </c>
      <c r="D188" s="86" t="s">
        <v>405</v>
      </c>
      <c r="E188" s="86" t="s">
        <v>406</v>
      </c>
      <c r="F188" s="90" t="s">
        <v>580</v>
      </c>
      <c r="G188" s="90">
        <v>10</v>
      </c>
      <c r="H188" s="91">
        <v>4.4000000000000004</v>
      </c>
      <c r="I188" s="170">
        <v>4.4000000000000004</v>
      </c>
      <c r="J188" s="170">
        <v>4.4000000000000004</v>
      </c>
      <c r="K188" s="170">
        <v>4.4000000000000004</v>
      </c>
      <c r="L188" s="170">
        <v>4.4000000000000004</v>
      </c>
      <c r="M188" s="167">
        <v>4.4000000000000004</v>
      </c>
      <c r="N188" s="170">
        <v>4.4000000000000004</v>
      </c>
      <c r="O188" s="171">
        <v>4.4000000000000004</v>
      </c>
      <c r="P188" s="170">
        <v>4.4000000000000004</v>
      </c>
      <c r="Q188" s="167">
        <v>4.4000000000000004</v>
      </c>
      <c r="R188" s="170">
        <v>4.3</v>
      </c>
      <c r="S188" s="170">
        <v>4.3</v>
      </c>
      <c r="T188" s="170">
        <v>4.4000000000000004</v>
      </c>
    </row>
    <row r="189" spans="2:20" x14ac:dyDescent="0.2">
      <c r="B189" s="86" t="s">
        <v>517</v>
      </c>
      <c r="C189" s="86" t="s">
        <v>141</v>
      </c>
      <c r="D189" s="86" t="s">
        <v>407</v>
      </c>
      <c r="E189" s="86" t="s">
        <v>408</v>
      </c>
      <c r="F189" s="90" t="s">
        <v>580</v>
      </c>
      <c r="G189" s="90">
        <v>10</v>
      </c>
      <c r="H189" s="91">
        <v>8.8000000000000007</v>
      </c>
      <c r="I189" s="170">
        <v>8.6</v>
      </c>
      <c r="J189" s="170">
        <v>8.4</v>
      </c>
      <c r="K189" s="170">
        <v>8.1999999999999993</v>
      </c>
      <c r="L189" s="170">
        <v>8.1</v>
      </c>
      <c r="M189" s="167">
        <v>7.9</v>
      </c>
      <c r="N189" s="170">
        <v>7.8</v>
      </c>
      <c r="O189" s="171">
        <v>7.7</v>
      </c>
      <c r="P189" s="170">
        <v>7.6</v>
      </c>
      <c r="Q189" s="167">
        <v>7.4</v>
      </c>
      <c r="R189" s="170">
        <v>7.3</v>
      </c>
      <c r="S189" s="170">
        <v>7.3</v>
      </c>
      <c r="T189" s="170">
        <v>7.3</v>
      </c>
    </row>
    <row r="190" spans="2:20" x14ac:dyDescent="0.2">
      <c r="B190" s="86" t="s">
        <v>494</v>
      </c>
      <c r="C190" s="86" t="s">
        <v>6</v>
      </c>
      <c r="D190" s="86" t="s">
        <v>409</v>
      </c>
      <c r="E190" s="86" t="s">
        <v>410</v>
      </c>
      <c r="F190" s="90" t="s">
        <v>580</v>
      </c>
      <c r="G190" s="90">
        <v>10</v>
      </c>
      <c r="H190" s="91">
        <v>7.2</v>
      </c>
      <c r="I190" s="170">
        <v>7.1</v>
      </c>
      <c r="J190" s="170">
        <v>6.9</v>
      </c>
      <c r="K190" s="170">
        <v>6.8</v>
      </c>
      <c r="L190" s="170">
        <v>6.6</v>
      </c>
      <c r="M190" s="167">
        <v>6.5</v>
      </c>
      <c r="N190" s="170">
        <v>6.3</v>
      </c>
      <c r="O190" s="171">
        <v>6.2</v>
      </c>
      <c r="P190" s="170">
        <v>6</v>
      </c>
      <c r="Q190" s="167">
        <v>5.9</v>
      </c>
      <c r="R190" s="170">
        <v>5.7</v>
      </c>
      <c r="S190" s="170">
        <v>5.7</v>
      </c>
      <c r="T190" s="170">
        <v>5.6</v>
      </c>
    </row>
    <row r="191" spans="2:20" x14ac:dyDescent="0.2">
      <c r="B191" s="86" t="s">
        <v>503</v>
      </c>
      <c r="C191" s="86" t="s">
        <v>39</v>
      </c>
      <c r="D191" s="86" t="s">
        <v>411</v>
      </c>
      <c r="E191" s="86" t="s">
        <v>412</v>
      </c>
      <c r="F191" s="90" t="s">
        <v>580</v>
      </c>
      <c r="G191" s="90">
        <v>10</v>
      </c>
      <c r="H191" s="91">
        <v>6</v>
      </c>
      <c r="I191" s="170">
        <v>5.9</v>
      </c>
      <c r="J191" s="170">
        <v>5.8</v>
      </c>
      <c r="K191" s="170">
        <v>5.7</v>
      </c>
      <c r="L191" s="170">
        <v>5.6</v>
      </c>
      <c r="M191" s="167">
        <v>5.6</v>
      </c>
      <c r="N191" s="170">
        <v>5.6</v>
      </c>
      <c r="O191" s="171">
        <v>5.5</v>
      </c>
      <c r="P191" s="170">
        <v>5.4</v>
      </c>
      <c r="Q191" s="167">
        <v>5.4</v>
      </c>
      <c r="R191" s="170">
        <v>5.5</v>
      </c>
      <c r="S191" s="170">
        <v>5.5</v>
      </c>
      <c r="T191" s="170">
        <v>5.5</v>
      </c>
    </row>
    <row r="192" spans="2:20" x14ac:dyDescent="0.2">
      <c r="B192" s="86" t="s">
        <v>497</v>
      </c>
      <c r="C192" s="86" t="s">
        <v>17</v>
      </c>
      <c r="D192" s="86" t="s">
        <v>413</v>
      </c>
      <c r="E192" s="86" t="s">
        <v>414</v>
      </c>
      <c r="F192" s="90">
        <v>12.2</v>
      </c>
      <c r="G192" s="90">
        <v>12.2</v>
      </c>
      <c r="H192" s="91">
        <v>12.8</v>
      </c>
      <c r="I192" s="170">
        <v>12.7</v>
      </c>
      <c r="J192" s="170">
        <v>12.5</v>
      </c>
      <c r="K192" s="170">
        <v>12.4</v>
      </c>
      <c r="L192" s="170">
        <v>12.3</v>
      </c>
      <c r="M192" s="167">
        <v>12.2</v>
      </c>
      <c r="N192" s="170">
        <v>12.1</v>
      </c>
      <c r="O192" s="171">
        <v>11.9</v>
      </c>
      <c r="P192" s="170">
        <v>11.9</v>
      </c>
      <c r="Q192" s="167">
        <v>11.8</v>
      </c>
      <c r="R192" s="170">
        <v>11.8</v>
      </c>
      <c r="S192" s="170">
        <v>11.8</v>
      </c>
      <c r="T192" s="170">
        <v>11.9</v>
      </c>
    </row>
    <row r="193" spans="2:20" x14ac:dyDescent="0.2">
      <c r="B193" s="86" t="s">
        <v>502</v>
      </c>
      <c r="C193" s="86" t="s">
        <v>36</v>
      </c>
      <c r="D193" s="86" t="s">
        <v>415</v>
      </c>
      <c r="E193" s="86" t="s">
        <v>416</v>
      </c>
      <c r="F193" s="90">
        <v>12.7</v>
      </c>
      <c r="G193" s="90">
        <v>12.7</v>
      </c>
      <c r="H193" s="91">
        <v>12.6</v>
      </c>
      <c r="I193" s="170">
        <v>12.2</v>
      </c>
      <c r="J193" s="170">
        <v>11.8</v>
      </c>
      <c r="K193" s="170">
        <v>11.5</v>
      </c>
      <c r="L193" s="170">
        <v>11.1</v>
      </c>
      <c r="M193" s="167">
        <v>11</v>
      </c>
      <c r="N193" s="170">
        <v>10.9</v>
      </c>
      <c r="O193" s="171">
        <v>10.9</v>
      </c>
      <c r="P193" s="170">
        <v>10.8</v>
      </c>
      <c r="Q193" s="167">
        <v>10.7</v>
      </c>
      <c r="R193" s="170">
        <v>10.6</v>
      </c>
      <c r="S193" s="170">
        <v>10.6</v>
      </c>
      <c r="T193" s="170">
        <v>10.7</v>
      </c>
    </row>
    <row r="194" spans="2:20" x14ac:dyDescent="0.2">
      <c r="B194" s="86" t="s">
        <v>517</v>
      </c>
      <c r="C194" s="86" t="s">
        <v>141</v>
      </c>
      <c r="D194" s="86" t="s">
        <v>417</v>
      </c>
      <c r="E194" s="86" t="s">
        <v>418</v>
      </c>
      <c r="F194" s="90">
        <v>11.1</v>
      </c>
      <c r="G194" s="90">
        <v>11.1</v>
      </c>
      <c r="H194" s="91">
        <v>10.6</v>
      </c>
      <c r="I194" s="170">
        <v>10.4</v>
      </c>
      <c r="J194" s="170">
        <v>10.3</v>
      </c>
      <c r="K194" s="170">
        <v>10.1</v>
      </c>
      <c r="L194" s="170">
        <v>9.9</v>
      </c>
      <c r="M194" s="167">
        <v>9.6999999999999993</v>
      </c>
      <c r="N194" s="170">
        <v>9.5</v>
      </c>
      <c r="O194" s="171">
        <v>9.3000000000000007</v>
      </c>
      <c r="P194" s="170">
        <v>9.1999999999999993</v>
      </c>
      <c r="Q194" s="167">
        <v>8.9</v>
      </c>
      <c r="R194" s="170">
        <v>8.8000000000000007</v>
      </c>
      <c r="S194" s="170">
        <v>8.6999999999999993</v>
      </c>
      <c r="T194" s="170">
        <v>8.6</v>
      </c>
    </row>
    <row r="195" spans="2:20" x14ac:dyDescent="0.2">
      <c r="B195" s="86" t="s">
        <v>511</v>
      </c>
      <c r="C195" s="86" t="s">
        <v>99</v>
      </c>
      <c r="D195" s="86" t="s">
        <v>419</v>
      </c>
      <c r="E195" s="86" t="s">
        <v>420</v>
      </c>
      <c r="F195" s="90" t="s">
        <v>580</v>
      </c>
      <c r="G195" s="90">
        <v>10</v>
      </c>
      <c r="H195" s="91">
        <v>10.5</v>
      </c>
      <c r="I195" s="170">
        <v>10.5</v>
      </c>
      <c r="J195" s="170">
        <v>10.5</v>
      </c>
      <c r="K195" s="170">
        <v>10.3</v>
      </c>
      <c r="L195" s="170">
        <v>10.199999999999999</v>
      </c>
      <c r="M195" s="167">
        <v>10</v>
      </c>
      <c r="N195" s="170">
        <v>9.8000000000000007</v>
      </c>
      <c r="O195" s="171">
        <v>9.5</v>
      </c>
      <c r="P195" s="170">
        <v>9.3000000000000007</v>
      </c>
      <c r="Q195" s="167">
        <v>9.1</v>
      </c>
      <c r="R195" s="170">
        <v>9</v>
      </c>
      <c r="S195" s="170">
        <v>9</v>
      </c>
      <c r="T195" s="170">
        <v>9</v>
      </c>
    </row>
    <row r="196" spans="2:20" x14ac:dyDescent="0.2">
      <c r="B196" s="86" t="s">
        <v>517</v>
      </c>
      <c r="C196" s="86" t="s">
        <v>141</v>
      </c>
      <c r="D196" s="86" t="s">
        <v>421</v>
      </c>
      <c r="E196" s="86" t="s">
        <v>422</v>
      </c>
      <c r="F196" s="90" t="s">
        <v>580</v>
      </c>
      <c r="G196" s="90">
        <v>10</v>
      </c>
      <c r="H196" s="91">
        <v>10.199999999999999</v>
      </c>
      <c r="I196" s="170">
        <v>10.1</v>
      </c>
      <c r="J196" s="170">
        <v>10</v>
      </c>
      <c r="K196" s="170">
        <v>9.9</v>
      </c>
      <c r="L196" s="170">
        <v>9.8000000000000007</v>
      </c>
      <c r="M196" s="167">
        <v>9.6999999999999993</v>
      </c>
      <c r="N196" s="170">
        <v>9.6999999999999993</v>
      </c>
      <c r="O196" s="171">
        <v>9.6999999999999993</v>
      </c>
      <c r="P196" s="170">
        <v>9.8000000000000007</v>
      </c>
      <c r="Q196" s="167">
        <v>9.8000000000000007</v>
      </c>
      <c r="R196" s="170">
        <v>9.8000000000000007</v>
      </c>
      <c r="S196" s="170">
        <v>9.9</v>
      </c>
      <c r="T196" s="170">
        <v>10</v>
      </c>
    </row>
    <row r="197" spans="2:20" x14ac:dyDescent="0.2">
      <c r="B197" s="86" t="s">
        <v>499</v>
      </c>
      <c r="C197" s="86" t="s">
        <v>25</v>
      </c>
      <c r="D197" s="86" t="s">
        <v>423</v>
      </c>
      <c r="E197" s="86" t="s">
        <v>424</v>
      </c>
      <c r="F197" s="90" t="s">
        <v>580</v>
      </c>
      <c r="G197" s="90">
        <v>10</v>
      </c>
      <c r="H197" s="91">
        <v>10.3</v>
      </c>
      <c r="I197" s="170">
        <v>10.3</v>
      </c>
      <c r="J197" s="170">
        <v>10.3</v>
      </c>
      <c r="K197" s="170">
        <v>10.3</v>
      </c>
      <c r="L197" s="170">
        <v>10.199999999999999</v>
      </c>
      <c r="M197" s="167">
        <v>10.3</v>
      </c>
      <c r="N197" s="170">
        <v>10.3</v>
      </c>
      <c r="O197" s="171">
        <v>10.3</v>
      </c>
      <c r="P197" s="170">
        <v>10.199999999999999</v>
      </c>
      <c r="Q197" s="167">
        <v>10.1</v>
      </c>
      <c r="R197" s="170">
        <v>10</v>
      </c>
      <c r="S197" s="170">
        <v>10</v>
      </c>
      <c r="T197" s="170">
        <v>10</v>
      </c>
    </row>
    <row r="198" spans="2:20" x14ac:dyDescent="0.2">
      <c r="B198" s="86" t="s">
        <v>514</v>
      </c>
      <c r="C198" s="86" t="s">
        <v>116</v>
      </c>
      <c r="D198" s="86" t="s">
        <v>425</v>
      </c>
      <c r="E198" s="86" t="s">
        <v>426</v>
      </c>
      <c r="F198" s="90" t="s">
        <v>580</v>
      </c>
      <c r="G198" s="90">
        <v>10</v>
      </c>
      <c r="H198" s="91">
        <v>11.9</v>
      </c>
      <c r="I198" s="170">
        <v>11.9</v>
      </c>
      <c r="J198" s="170">
        <v>11.8</v>
      </c>
      <c r="K198" s="170">
        <v>11.8</v>
      </c>
      <c r="L198" s="170">
        <v>11.7</v>
      </c>
      <c r="M198" s="167">
        <v>11.6</v>
      </c>
      <c r="N198" s="170">
        <v>11.6</v>
      </c>
      <c r="O198" s="171">
        <v>11.6</v>
      </c>
      <c r="P198" s="170">
        <v>11.5</v>
      </c>
      <c r="Q198" s="167">
        <v>11.4</v>
      </c>
      <c r="R198" s="170">
        <v>11.3</v>
      </c>
      <c r="S198" s="170">
        <v>11.3</v>
      </c>
      <c r="T198" s="170">
        <v>11.4</v>
      </c>
    </row>
    <row r="199" spans="2:20" x14ac:dyDescent="0.2">
      <c r="B199" s="86" t="s">
        <v>495</v>
      </c>
      <c r="C199" s="86" t="s">
        <v>11</v>
      </c>
      <c r="D199" s="86" t="s">
        <v>427</v>
      </c>
      <c r="E199" s="86" t="s">
        <v>428</v>
      </c>
      <c r="F199" s="90" t="s">
        <v>580</v>
      </c>
      <c r="G199" s="90">
        <v>10</v>
      </c>
      <c r="H199" s="91">
        <v>10.199999999999999</v>
      </c>
      <c r="I199" s="170">
        <v>10.1</v>
      </c>
      <c r="J199" s="170">
        <v>9.9</v>
      </c>
      <c r="K199" s="170">
        <v>9.8000000000000007</v>
      </c>
      <c r="L199" s="170">
        <v>9.6</v>
      </c>
      <c r="M199" s="167">
        <v>9.6</v>
      </c>
      <c r="N199" s="170">
        <v>9.6</v>
      </c>
      <c r="O199" s="171">
        <v>9.6</v>
      </c>
      <c r="P199" s="170">
        <v>9.5</v>
      </c>
      <c r="Q199" s="167">
        <v>9.4</v>
      </c>
      <c r="R199" s="170">
        <v>9.4</v>
      </c>
      <c r="S199" s="170">
        <v>9.4</v>
      </c>
      <c r="T199" s="170">
        <v>9.5</v>
      </c>
    </row>
    <row r="200" spans="2:20" x14ac:dyDescent="0.2">
      <c r="B200" s="86" t="s">
        <v>504</v>
      </c>
      <c r="C200" s="86" t="s">
        <v>44</v>
      </c>
      <c r="D200" s="86" t="s">
        <v>429</v>
      </c>
      <c r="E200" s="86" t="s">
        <v>430</v>
      </c>
      <c r="F200" s="90" t="s">
        <v>580</v>
      </c>
      <c r="G200" s="90">
        <v>10</v>
      </c>
      <c r="H200" s="91">
        <v>10.9</v>
      </c>
      <c r="I200" s="170">
        <v>10.8</v>
      </c>
      <c r="J200" s="170">
        <v>10.6</v>
      </c>
      <c r="K200" s="170">
        <v>10.5</v>
      </c>
      <c r="L200" s="170">
        <v>10.3</v>
      </c>
      <c r="M200" s="167">
        <v>10.1</v>
      </c>
      <c r="N200" s="170">
        <v>10</v>
      </c>
      <c r="O200" s="171">
        <v>9.9</v>
      </c>
      <c r="P200" s="170">
        <v>9.8000000000000007</v>
      </c>
      <c r="Q200" s="167">
        <v>9.6</v>
      </c>
      <c r="R200" s="170">
        <v>9.5</v>
      </c>
      <c r="S200" s="170">
        <v>9.4</v>
      </c>
      <c r="T200" s="170">
        <v>9.4</v>
      </c>
    </row>
    <row r="201" spans="2:20" x14ac:dyDescent="0.2">
      <c r="B201" s="86" t="s">
        <v>515</v>
      </c>
      <c r="C201" s="86" t="s">
        <v>129</v>
      </c>
      <c r="D201" s="86" t="s">
        <v>431</v>
      </c>
      <c r="E201" s="86" t="s">
        <v>432</v>
      </c>
      <c r="F201" s="90">
        <v>10.199999999999999</v>
      </c>
      <c r="G201" s="90">
        <v>10.199999999999999</v>
      </c>
      <c r="H201" s="91">
        <v>11.7</v>
      </c>
      <c r="I201" s="170">
        <v>11.6</v>
      </c>
      <c r="J201" s="170">
        <v>11.4</v>
      </c>
      <c r="K201" s="170">
        <v>11.3</v>
      </c>
      <c r="L201" s="170">
        <v>11</v>
      </c>
      <c r="M201" s="167">
        <v>10.9</v>
      </c>
      <c r="N201" s="170">
        <v>10.9</v>
      </c>
      <c r="O201" s="171">
        <v>10.8</v>
      </c>
      <c r="P201" s="170">
        <v>10.7</v>
      </c>
      <c r="Q201" s="167">
        <v>10.5</v>
      </c>
      <c r="R201" s="170">
        <v>10.4</v>
      </c>
      <c r="S201" s="170">
        <v>10.199999999999999</v>
      </c>
      <c r="T201" s="170">
        <v>10.199999999999999</v>
      </c>
    </row>
    <row r="202" spans="2:20" x14ac:dyDescent="0.2">
      <c r="B202" s="86" t="s">
        <v>506</v>
      </c>
      <c r="C202" s="86" t="s">
        <v>58</v>
      </c>
      <c r="D202" s="86" t="s">
        <v>433</v>
      </c>
      <c r="E202" s="86" t="s">
        <v>434</v>
      </c>
      <c r="F202" s="90" t="s">
        <v>580</v>
      </c>
      <c r="G202" s="90">
        <v>10</v>
      </c>
      <c r="H202" s="91">
        <v>10.1</v>
      </c>
      <c r="I202" s="170">
        <v>10.1</v>
      </c>
      <c r="J202" s="170">
        <v>10.1</v>
      </c>
      <c r="K202" s="170">
        <v>10.1</v>
      </c>
      <c r="L202" s="170">
        <v>10</v>
      </c>
      <c r="M202" s="167">
        <v>10.199999999999999</v>
      </c>
      <c r="N202" s="170">
        <v>10.199999999999999</v>
      </c>
      <c r="O202" s="171">
        <v>10.199999999999999</v>
      </c>
      <c r="P202" s="170">
        <v>10.1</v>
      </c>
      <c r="Q202" s="167">
        <v>10.199999999999999</v>
      </c>
      <c r="R202" s="170">
        <v>10.199999999999999</v>
      </c>
      <c r="S202" s="170">
        <v>10.3</v>
      </c>
      <c r="T202" s="170">
        <v>10.5</v>
      </c>
    </row>
    <row r="203" spans="2:20" x14ac:dyDescent="0.2">
      <c r="B203" s="86" t="s">
        <v>509</v>
      </c>
      <c r="C203" s="86" t="s">
        <v>73</v>
      </c>
      <c r="D203" s="86" t="s">
        <v>435</v>
      </c>
      <c r="E203" s="86" t="s">
        <v>436</v>
      </c>
      <c r="F203" s="90">
        <v>14</v>
      </c>
      <c r="G203" s="90">
        <v>14</v>
      </c>
      <c r="H203" s="91">
        <v>15.4</v>
      </c>
      <c r="I203" s="170">
        <v>15.2</v>
      </c>
      <c r="J203" s="170">
        <v>15</v>
      </c>
      <c r="K203" s="170">
        <v>14.8</v>
      </c>
      <c r="L203" s="170">
        <v>14.6</v>
      </c>
      <c r="M203" s="167">
        <v>14.4</v>
      </c>
      <c r="N203" s="170">
        <v>14.3</v>
      </c>
      <c r="O203" s="171">
        <v>14.1</v>
      </c>
      <c r="P203" s="170">
        <v>13.9</v>
      </c>
      <c r="Q203" s="167">
        <v>13.8</v>
      </c>
      <c r="R203" s="170">
        <v>13.7</v>
      </c>
      <c r="S203" s="170">
        <v>13.7</v>
      </c>
      <c r="T203" s="170">
        <v>13.8</v>
      </c>
    </row>
    <row r="204" spans="2:20" x14ac:dyDescent="0.2">
      <c r="B204" s="86" t="s">
        <v>509</v>
      </c>
      <c r="C204" s="86" t="s">
        <v>73</v>
      </c>
      <c r="D204" s="86" t="s">
        <v>437</v>
      </c>
      <c r="E204" s="86" t="s">
        <v>438</v>
      </c>
      <c r="F204" s="90">
        <v>10.6</v>
      </c>
      <c r="G204" s="90">
        <v>10.6</v>
      </c>
      <c r="H204" s="91">
        <v>12.9</v>
      </c>
      <c r="I204" s="170">
        <v>12.7</v>
      </c>
      <c r="J204" s="170">
        <v>12.7</v>
      </c>
      <c r="K204" s="170">
        <v>12.5</v>
      </c>
      <c r="L204" s="170">
        <v>12.4</v>
      </c>
      <c r="M204" s="167">
        <v>12.4</v>
      </c>
      <c r="N204" s="170">
        <v>12.4</v>
      </c>
      <c r="O204" s="171">
        <v>12.3</v>
      </c>
      <c r="P204" s="170">
        <v>12.2</v>
      </c>
      <c r="Q204" s="167">
        <v>12</v>
      </c>
      <c r="R204" s="170">
        <v>11.8</v>
      </c>
      <c r="S204" s="170">
        <v>11.7</v>
      </c>
      <c r="T204" s="170">
        <v>11.7</v>
      </c>
    </row>
    <row r="205" spans="2:20" x14ac:dyDescent="0.2">
      <c r="B205" s="86" t="s">
        <v>505</v>
      </c>
      <c r="C205" s="86" t="s">
        <v>49</v>
      </c>
      <c r="D205" s="86" t="s">
        <v>439</v>
      </c>
      <c r="E205" s="86" t="s">
        <v>440</v>
      </c>
      <c r="F205" s="90" t="s">
        <v>580</v>
      </c>
      <c r="G205" s="90">
        <v>10</v>
      </c>
      <c r="H205" s="91">
        <v>8.6</v>
      </c>
      <c r="I205" s="170">
        <v>8.5</v>
      </c>
      <c r="J205" s="170">
        <v>8.4</v>
      </c>
      <c r="K205" s="170">
        <v>8.3000000000000007</v>
      </c>
      <c r="L205" s="170">
        <v>8.1999999999999993</v>
      </c>
      <c r="M205" s="167">
        <v>8.1999999999999993</v>
      </c>
      <c r="N205" s="170">
        <v>8.1999999999999993</v>
      </c>
      <c r="O205" s="171">
        <v>8.1999999999999993</v>
      </c>
      <c r="P205" s="170">
        <v>8.1</v>
      </c>
      <c r="Q205" s="167">
        <v>8.1</v>
      </c>
      <c r="R205" s="170">
        <v>8.1</v>
      </c>
      <c r="S205" s="170">
        <v>8.1999999999999993</v>
      </c>
      <c r="T205" s="170">
        <v>8.1999999999999993</v>
      </c>
    </row>
    <row r="206" spans="2:20" x14ac:dyDescent="0.2">
      <c r="B206" s="86" t="s">
        <v>500</v>
      </c>
      <c r="C206" s="86" t="s">
        <v>30</v>
      </c>
      <c r="D206" s="86" t="s">
        <v>441</v>
      </c>
      <c r="E206" s="86" t="s">
        <v>442</v>
      </c>
      <c r="F206" s="90">
        <v>11.9</v>
      </c>
      <c r="G206" s="90">
        <v>11.9</v>
      </c>
      <c r="H206" s="91">
        <v>13.6</v>
      </c>
      <c r="I206" s="170">
        <v>13.4</v>
      </c>
      <c r="J206" s="170">
        <v>13.2</v>
      </c>
      <c r="K206" s="170">
        <v>13</v>
      </c>
      <c r="L206" s="170">
        <v>12.8</v>
      </c>
      <c r="M206" s="167">
        <v>12.6</v>
      </c>
      <c r="N206" s="170">
        <v>12.4</v>
      </c>
      <c r="O206" s="171">
        <v>12.1</v>
      </c>
      <c r="P206" s="170">
        <v>11.9</v>
      </c>
      <c r="Q206" s="167">
        <v>11.7</v>
      </c>
      <c r="R206" s="170">
        <v>11.5</v>
      </c>
      <c r="S206" s="170">
        <v>11.5</v>
      </c>
      <c r="T206" s="170">
        <v>11.5</v>
      </c>
    </row>
    <row r="207" spans="2:20" x14ac:dyDescent="0.2">
      <c r="B207" s="86" t="s">
        <v>496</v>
      </c>
      <c r="C207" s="86" t="s">
        <v>14</v>
      </c>
      <c r="D207" s="86" t="s">
        <v>443</v>
      </c>
      <c r="E207" s="86" t="s">
        <v>444</v>
      </c>
      <c r="F207" s="90" t="s">
        <v>580</v>
      </c>
      <c r="G207" s="90">
        <v>10</v>
      </c>
      <c r="H207" s="91">
        <v>10.6</v>
      </c>
      <c r="I207" s="170">
        <v>10.4</v>
      </c>
      <c r="J207" s="170">
        <v>10.3</v>
      </c>
      <c r="K207" s="170">
        <v>10.1</v>
      </c>
      <c r="L207" s="170">
        <v>9.9</v>
      </c>
      <c r="M207" s="167">
        <v>9.8000000000000007</v>
      </c>
      <c r="N207" s="170">
        <v>9.8000000000000007</v>
      </c>
      <c r="O207" s="171">
        <v>9.6999999999999993</v>
      </c>
      <c r="P207" s="170">
        <v>9.6</v>
      </c>
      <c r="Q207" s="167">
        <v>9.5</v>
      </c>
      <c r="R207" s="170">
        <v>9.4</v>
      </c>
      <c r="S207" s="170">
        <v>9.5</v>
      </c>
      <c r="T207" s="170">
        <v>9.5</v>
      </c>
    </row>
    <row r="208" spans="2:20" x14ac:dyDescent="0.2">
      <c r="B208" s="86" t="s">
        <v>517</v>
      </c>
      <c r="C208" s="86" t="s">
        <v>141</v>
      </c>
      <c r="D208" s="86" t="s">
        <v>445</v>
      </c>
      <c r="E208" s="86" t="s">
        <v>446</v>
      </c>
      <c r="F208" s="90">
        <v>12.6</v>
      </c>
      <c r="G208" s="90">
        <v>12.6</v>
      </c>
      <c r="H208" s="91">
        <v>15.6</v>
      </c>
      <c r="I208" s="170">
        <v>15.4</v>
      </c>
      <c r="J208" s="170">
        <v>15.3</v>
      </c>
      <c r="K208" s="170">
        <v>15.1</v>
      </c>
      <c r="L208" s="170">
        <v>14.9</v>
      </c>
      <c r="M208" s="167">
        <v>14.7</v>
      </c>
      <c r="N208" s="170">
        <v>14.6</v>
      </c>
      <c r="O208" s="171">
        <v>14.3</v>
      </c>
      <c r="P208" s="170">
        <v>14</v>
      </c>
      <c r="Q208" s="167">
        <v>13.7</v>
      </c>
      <c r="R208" s="170">
        <v>13.5</v>
      </c>
      <c r="S208" s="170">
        <v>13.3</v>
      </c>
      <c r="T208" s="170">
        <v>13.2</v>
      </c>
    </row>
    <row r="209" spans="2:20" x14ac:dyDescent="0.2">
      <c r="B209" s="86" t="s">
        <v>496</v>
      </c>
      <c r="C209" s="86" t="s">
        <v>14</v>
      </c>
      <c r="D209" s="86" t="s">
        <v>447</v>
      </c>
      <c r="E209" s="86" t="s">
        <v>448</v>
      </c>
      <c r="F209" s="90" t="s">
        <v>580</v>
      </c>
      <c r="G209" s="90">
        <v>10</v>
      </c>
      <c r="H209" s="91">
        <v>9.6999999999999993</v>
      </c>
      <c r="I209" s="170">
        <v>9.4</v>
      </c>
      <c r="J209" s="170">
        <v>9.1999999999999993</v>
      </c>
      <c r="K209" s="170">
        <v>9</v>
      </c>
      <c r="L209" s="170">
        <v>8.9</v>
      </c>
      <c r="M209" s="167">
        <v>8.6999999999999993</v>
      </c>
      <c r="N209" s="170">
        <v>8.6</v>
      </c>
      <c r="O209" s="171">
        <v>8.5</v>
      </c>
      <c r="P209" s="170">
        <v>8.4</v>
      </c>
      <c r="Q209" s="167">
        <v>8.3000000000000007</v>
      </c>
      <c r="R209" s="170">
        <v>8.1999999999999993</v>
      </c>
      <c r="S209" s="170">
        <v>8.1999999999999993</v>
      </c>
      <c r="T209" s="170">
        <v>8.3000000000000007</v>
      </c>
    </row>
    <row r="210" spans="2:20" x14ac:dyDescent="0.2">
      <c r="B210" s="86" t="s">
        <v>503</v>
      </c>
      <c r="C210" s="86" t="s">
        <v>39</v>
      </c>
      <c r="D210" s="86" t="s">
        <v>449</v>
      </c>
      <c r="E210" s="86" t="s">
        <v>450</v>
      </c>
      <c r="F210" s="90" t="s">
        <v>580</v>
      </c>
      <c r="G210" s="90">
        <v>10</v>
      </c>
      <c r="H210" s="91">
        <v>5.8</v>
      </c>
      <c r="I210" s="170">
        <v>5.8</v>
      </c>
      <c r="J210" s="170">
        <v>5.8</v>
      </c>
      <c r="K210" s="170">
        <v>5.8</v>
      </c>
      <c r="L210" s="170">
        <v>5.8</v>
      </c>
      <c r="M210" s="167">
        <v>5.7</v>
      </c>
      <c r="N210" s="170">
        <v>5.7</v>
      </c>
      <c r="O210" s="171">
        <v>5.6</v>
      </c>
      <c r="P210" s="170">
        <v>5.7</v>
      </c>
      <c r="Q210" s="167">
        <v>5.6</v>
      </c>
      <c r="R210" s="170">
        <v>5.6</v>
      </c>
      <c r="S210" s="170">
        <v>5.7</v>
      </c>
      <c r="T210" s="170">
        <v>5.7</v>
      </c>
    </row>
    <row r="211" spans="2:20" x14ac:dyDescent="0.2">
      <c r="B211" s="86" t="s">
        <v>511</v>
      </c>
      <c r="C211" s="86" t="s">
        <v>99</v>
      </c>
      <c r="D211" s="86" t="s">
        <v>451</v>
      </c>
      <c r="E211" s="86" t="s">
        <v>452</v>
      </c>
      <c r="F211" s="90" t="s">
        <v>580</v>
      </c>
      <c r="G211" s="90">
        <v>10</v>
      </c>
      <c r="H211" s="91">
        <v>9.1999999999999993</v>
      </c>
      <c r="I211" s="170">
        <v>9.3000000000000007</v>
      </c>
      <c r="J211" s="170">
        <v>9.1999999999999993</v>
      </c>
      <c r="K211" s="170">
        <v>9.1999999999999993</v>
      </c>
      <c r="L211" s="170">
        <v>9.1</v>
      </c>
      <c r="M211" s="167">
        <v>9.1</v>
      </c>
      <c r="N211" s="170">
        <v>9.1</v>
      </c>
      <c r="O211" s="171">
        <v>9.1</v>
      </c>
      <c r="P211" s="170">
        <v>9</v>
      </c>
      <c r="Q211" s="167">
        <v>8.9</v>
      </c>
      <c r="R211" s="170">
        <v>8.9</v>
      </c>
      <c r="S211" s="170">
        <v>9</v>
      </c>
      <c r="T211" s="170">
        <v>9</v>
      </c>
    </row>
    <row r="212" spans="2:20" x14ac:dyDescent="0.2">
      <c r="B212" s="92"/>
      <c r="C212" s="92"/>
      <c r="D212" s="92"/>
      <c r="E212" s="92"/>
      <c r="F212" s="93"/>
      <c r="G212" s="93"/>
      <c r="H212" s="94"/>
    </row>
    <row r="213" spans="2:20" x14ac:dyDescent="0.2">
      <c r="B213" s="92"/>
      <c r="C213" s="92"/>
      <c r="D213" s="92" t="s">
        <v>524</v>
      </c>
      <c r="E213" s="92"/>
      <c r="F213" s="93"/>
      <c r="G213" s="93"/>
      <c r="H213" s="91">
        <f t="shared" ref="H213:T213" si="0">MEDIAN(H3:H211)</f>
        <v>9.8000000000000007</v>
      </c>
      <c r="I213" s="91">
        <f t="shared" si="0"/>
        <v>9.6999999999999993</v>
      </c>
      <c r="J213" s="91">
        <f t="shared" si="0"/>
        <v>9.5</v>
      </c>
      <c r="K213" s="91">
        <f t="shared" si="0"/>
        <v>9.4</v>
      </c>
      <c r="L213" s="91">
        <f t="shared" si="0"/>
        <v>9.3000000000000007</v>
      </c>
      <c r="M213" s="91">
        <f t="shared" si="0"/>
        <v>9.1999999999999993</v>
      </c>
      <c r="N213" s="91">
        <f t="shared" si="0"/>
        <v>9.1</v>
      </c>
      <c r="O213" s="91">
        <f t="shared" si="0"/>
        <v>9.1</v>
      </c>
      <c r="P213" s="91">
        <f t="shared" si="0"/>
        <v>9</v>
      </c>
      <c r="Q213" s="91">
        <f t="shared" si="0"/>
        <v>8.9</v>
      </c>
      <c r="R213" s="91">
        <f t="shared" si="0"/>
        <v>8.8000000000000007</v>
      </c>
      <c r="S213" s="91">
        <f t="shared" si="0"/>
        <v>8.8000000000000007</v>
      </c>
      <c r="T213" s="91">
        <f t="shared" si="0"/>
        <v>8.8000000000000007</v>
      </c>
    </row>
    <row r="214" spans="2:20" x14ac:dyDescent="0.2">
      <c r="B214" s="92"/>
      <c r="C214" s="92"/>
      <c r="D214" s="92"/>
      <c r="E214" s="92"/>
      <c r="F214" s="93"/>
      <c r="G214" s="93"/>
      <c r="H214" s="94"/>
    </row>
    <row r="215" spans="2:20" x14ac:dyDescent="0.2">
      <c r="B215" s="95"/>
      <c r="C215" s="95"/>
      <c r="D215" s="95"/>
      <c r="E215" s="95"/>
      <c r="F215" s="96"/>
      <c r="G215" s="96"/>
      <c r="H215" s="97"/>
    </row>
    <row r="216" spans="2:20" x14ac:dyDescent="0.2">
      <c r="B216" s="98"/>
      <c r="C216" s="98"/>
      <c r="D216" s="95"/>
      <c r="E216" s="95"/>
      <c r="F216" s="96"/>
      <c r="G216" s="96"/>
      <c r="H216" s="97"/>
    </row>
    <row r="218" spans="2:20" x14ac:dyDescent="0.2">
      <c r="B218" s="99" t="s">
        <v>527</v>
      </c>
      <c r="C218" s="99"/>
      <c r="D218" s="99" t="s">
        <v>528</v>
      </c>
      <c r="E218" s="99"/>
      <c r="F218" s="100"/>
      <c r="G218" s="100"/>
      <c r="H218" s="101" t="str">
        <f t="shared" ref="H218:T218" si="1">$F$1</f>
        <v>2016-2017</v>
      </c>
      <c r="I218" s="101" t="str">
        <f t="shared" si="1"/>
        <v>2016-2017</v>
      </c>
      <c r="J218" s="101" t="str">
        <f t="shared" si="1"/>
        <v>2016-2017</v>
      </c>
      <c r="K218" s="101" t="str">
        <f t="shared" si="1"/>
        <v>2016-2017</v>
      </c>
      <c r="L218" s="101" t="str">
        <f t="shared" si="1"/>
        <v>2016-2017</v>
      </c>
      <c r="M218" s="101" t="str">
        <f t="shared" si="1"/>
        <v>2016-2017</v>
      </c>
      <c r="N218" s="101" t="str">
        <f t="shared" si="1"/>
        <v>2016-2017</v>
      </c>
      <c r="O218" s="101" t="str">
        <f t="shared" si="1"/>
        <v>2016-2017</v>
      </c>
      <c r="P218" s="101" t="str">
        <f t="shared" si="1"/>
        <v>2016-2017</v>
      </c>
      <c r="Q218" s="101" t="str">
        <f t="shared" si="1"/>
        <v>2016-2017</v>
      </c>
      <c r="R218" s="101" t="str">
        <f t="shared" si="1"/>
        <v>2016-2017</v>
      </c>
      <c r="S218" s="101" t="str">
        <f t="shared" si="1"/>
        <v>2016-2017</v>
      </c>
      <c r="T218" s="101" t="str">
        <f t="shared" si="1"/>
        <v>2016-2017</v>
      </c>
    </row>
    <row r="219" spans="2:20" x14ac:dyDescent="0.2">
      <c r="B219" s="86" t="s">
        <v>529</v>
      </c>
      <c r="C219" s="92"/>
      <c r="D219" s="102" t="str">
        <f>'CCGChart Data (Co-amoxiclavetc)'!B1</f>
        <v>(All)</v>
      </c>
      <c r="E219" s="102"/>
      <c r="F219" s="103"/>
      <c r="G219" s="103"/>
      <c r="H219" s="172" t="e">
        <f>VLOOKUP('CCG Data - Co-amoxiclav etc'!$D$219,$D$3:$G$211,4,FALSE)</f>
        <v>#N/A</v>
      </c>
      <c r="I219" s="172" t="e">
        <f>VLOOKUP('CCG Data - Co-amoxiclav etc'!$D$219,$D$3:$G$211,4,FALSE)</f>
        <v>#N/A</v>
      </c>
      <c r="J219" s="172" t="e">
        <f>VLOOKUP('CCG Data - Co-amoxiclav etc'!$D$219,$D$3:$G$211,4,FALSE)</f>
        <v>#N/A</v>
      </c>
      <c r="K219" s="172" t="e">
        <f>VLOOKUP('CCG Data - Co-amoxiclav etc'!$D$219,$D$3:$G$211,4,FALSE)</f>
        <v>#N/A</v>
      </c>
      <c r="L219" s="172" t="e">
        <f>VLOOKUP('CCG Data - Co-amoxiclav etc'!$D$219,$D$3:$G$211,4,FALSE)</f>
        <v>#N/A</v>
      </c>
      <c r="M219" s="172" t="e">
        <f>VLOOKUP('CCG Data - Co-amoxiclav etc'!$D$219,$D$3:$G$211,4,FALSE)</f>
        <v>#N/A</v>
      </c>
      <c r="N219" s="172" t="e">
        <f>VLOOKUP('CCG Data - Co-amoxiclav etc'!$D$219,$D$3:$G$211,4,FALSE)</f>
        <v>#N/A</v>
      </c>
      <c r="O219" s="172" t="e">
        <f>VLOOKUP('CCG Data - Co-amoxiclav etc'!$D$219,$D$3:$G$211,4,FALSE)</f>
        <v>#N/A</v>
      </c>
      <c r="P219" s="172" t="e">
        <f>VLOOKUP('CCG Data - Co-amoxiclav etc'!$D$219,$D$3:$G$211,4,FALSE)</f>
        <v>#N/A</v>
      </c>
      <c r="Q219" s="172" t="e">
        <f>VLOOKUP('CCG Data - Co-amoxiclav etc'!$D$219,$D$3:$G$211,4,FALSE)</f>
        <v>#N/A</v>
      </c>
      <c r="R219" s="172" t="e">
        <f>VLOOKUP('CCG Data - Co-amoxiclav etc'!$D$219,$D$3:$G$211,4,FALSE)</f>
        <v>#N/A</v>
      </c>
      <c r="S219" s="172" t="e">
        <f>VLOOKUP('CCG Data - Co-amoxiclav etc'!$D$219,$D$3:$G$211,4,FALSE)</f>
        <v>#N/A</v>
      </c>
      <c r="T219" s="172" t="e">
        <f>VLOOKUP('CCG Data - Co-amoxiclav etc'!$D$219,$D$3:$G$211,4,FALSE)</f>
        <v>#N/A</v>
      </c>
    </row>
    <row r="220" spans="2:20" x14ac:dyDescent="0.2">
      <c r="C220" s="99"/>
      <c r="D220" s="102"/>
      <c r="E220" s="102"/>
      <c r="F220" s="103"/>
      <c r="G220" s="103"/>
      <c r="H220" s="104"/>
    </row>
    <row r="221" spans="2:20" x14ac:dyDescent="0.2">
      <c r="C221" s="99"/>
      <c r="D221" s="102"/>
      <c r="E221" s="102"/>
      <c r="F221" s="103"/>
      <c r="G221" s="103"/>
      <c r="H221" s="104"/>
    </row>
    <row r="222" spans="2:20" x14ac:dyDescent="0.2">
      <c r="C222" s="99"/>
      <c r="D222" s="102"/>
      <c r="E222" s="102"/>
      <c r="F222" s="103"/>
      <c r="G222" s="103"/>
      <c r="H222" s="104"/>
    </row>
    <row r="223" spans="2:20" x14ac:dyDescent="0.2">
      <c r="C223" s="99"/>
      <c r="D223" s="102"/>
      <c r="E223" s="102"/>
      <c r="F223" s="103"/>
      <c r="G223" s="103"/>
      <c r="H223" s="104"/>
    </row>
    <row r="224" spans="2:20" x14ac:dyDescent="0.2">
      <c r="C224" s="99"/>
      <c r="D224" s="102"/>
      <c r="E224" s="102"/>
      <c r="F224" s="103"/>
      <c r="G224" s="103"/>
      <c r="H224" s="104"/>
    </row>
    <row r="225" spans="3:8" x14ac:dyDescent="0.2">
      <c r="C225" s="99"/>
      <c r="D225" s="102"/>
      <c r="E225" s="102"/>
      <c r="F225" s="103"/>
      <c r="G225" s="103"/>
      <c r="H225" s="104"/>
    </row>
    <row r="226" spans="3:8" x14ac:dyDescent="0.2">
      <c r="C226" s="99"/>
      <c r="D226" s="102"/>
      <c r="E226" s="102"/>
      <c r="F226" s="103"/>
      <c r="G226" s="103"/>
      <c r="H226" s="104"/>
    </row>
    <row r="227" spans="3:8" x14ac:dyDescent="0.2">
      <c r="C227" s="99"/>
      <c r="D227" s="102"/>
      <c r="E227" s="102"/>
      <c r="F227" s="103"/>
      <c r="G227" s="103"/>
      <c r="H227" s="104"/>
    </row>
    <row r="228" spans="3:8" x14ac:dyDescent="0.2">
      <c r="C228" s="99"/>
      <c r="D228" s="102"/>
      <c r="E228" s="102"/>
      <c r="F228" s="103"/>
      <c r="G228" s="103"/>
      <c r="H228" s="104"/>
    </row>
    <row r="229" spans="3:8" x14ac:dyDescent="0.2">
      <c r="D229" s="102"/>
      <c r="H229" s="104"/>
    </row>
    <row r="230" spans="3:8" x14ac:dyDescent="0.2">
      <c r="D230" s="102"/>
      <c r="H230" s="104"/>
    </row>
    <row r="231" spans="3:8" x14ac:dyDescent="0.2">
      <c r="D231" s="102"/>
      <c r="H231" s="104"/>
    </row>
    <row r="232" spans="3:8" x14ac:dyDescent="0.2">
      <c r="D232" s="102"/>
      <c r="H232" s="104"/>
    </row>
    <row r="233" spans="3:8" x14ac:dyDescent="0.2">
      <c r="D233" s="102"/>
      <c r="H233" s="104"/>
    </row>
    <row r="234" spans="3:8" x14ac:dyDescent="0.2">
      <c r="D234" s="102"/>
      <c r="H234" s="104"/>
    </row>
    <row r="235" spans="3:8" x14ac:dyDescent="0.2">
      <c r="D235" s="102"/>
      <c r="H235" s="104"/>
    </row>
    <row r="236" spans="3:8" x14ac:dyDescent="0.2">
      <c r="D236" s="102"/>
      <c r="H236" s="104"/>
    </row>
    <row r="237" spans="3:8" x14ac:dyDescent="0.2">
      <c r="D237" s="102"/>
      <c r="H237" s="104"/>
    </row>
    <row r="238" spans="3:8" x14ac:dyDescent="0.2">
      <c r="D238" s="102"/>
      <c r="H238" s="104"/>
    </row>
    <row r="239" spans="3:8" x14ac:dyDescent="0.2">
      <c r="D239" s="102"/>
      <c r="H239" s="104"/>
    </row>
    <row r="240" spans="3:8" x14ac:dyDescent="0.2">
      <c r="D240" s="102"/>
      <c r="H240" s="104"/>
    </row>
    <row r="241" spans="4:8" x14ac:dyDescent="0.2">
      <c r="D241" s="102"/>
      <c r="H241" s="104"/>
    </row>
    <row r="242" spans="4:8" x14ac:dyDescent="0.2">
      <c r="D242" s="102"/>
      <c r="H242" s="104"/>
    </row>
    <row r="243" spans="4:8" x14ac:dyDescent="0.2">
      <c r="D243" s="102"/>
      <c r="H243" s="104"/>
    </row>
    <row r="244" spans="4:8" x14ac:dyDescent="0.2">
      <c r="D244" s="102"/>
      <c r="H244" s="104"/>
    </row>
    <row r="245" spans="4:8" x14ac:dyDescent="0.2">
      <c r="D245" s="102"/>
      <c r="H245" s="104"/>
    </row>
  </sheetData>
  <customSheetViews>
    <customSheetView guid="{0B466410-FB7E-451A-AFD3-95886095C000}" showAutoFilter="1" hiddenColumns="1">
      <pane xSplit="2" ySplit="2" topLeftCell="C3" activePane="bottomRight" state="frozen"/>
      <selection pane="bottomRight" activeCell="B2" sqref="B2"/>
      <pageMargins left="0.75" right="0.75" top="1" bottom="1" header="0.5" footer="0.5"/>
      <pageSetup paperSize="9" orientation="portrait" r:id="rId1"/>
      <headerFooter alignWithMargins="0"/>
      <autoFilter ref="B2:IY211"/>
    </customSheetView>
  </customSheetViews>
  <conditionalFormatting sqref="Q3">
    <cfRule type="expression" dxfId="2" priority="3">
      <formula>R3="yes"</formula>
    </cfRule>
  </conditionalFormatting>
  <conditionalFormatting sqref="Q4:Q211">
    <cfRule type="expression" dxfId="1" priority="2">
      <formula>R4="yes"</formula>
    </cfRule>
  </conditionalFormatting>
  <conditionalFormatting sqref="M3:M211">
    <cfRule type="expression" dxfId="0" priority="1">
      <formula>N3="yes"</formula>
    </cfRule>
  </conditionalFormatting>
  <dataValidations count="1">
    <dataValidation type="list" allowBlank="1" showInputMessage="1" showErrorMessage="1" sqref="D1:G1">
      <formula1>Quarters</formula1>
    </dataValidation>
  </dataValidations>
  <pageMargins left="0.75" right="0.75" top="1" bottom="1" header="0.5" footer="0.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
  <sheetViews>
    <sheetView showGridLines="0" showRowColHeaders="0" zoomScale="80" zoomScaleNormal="80" workbookViewId="0"/>
  </sheetViews>
  <sheetFormatPr defaultRowHeight="11.25" x14ac:dyDescent="0.2"/>
  <cols>
    <col min="2" max="2" width="45.83203125" customWidth="1"/>
    <col min="3" max="3" width="22.83203125" customWidth="1"/>
    <col min="4" max="4" width="15.83203125" customWidth="1"/>
    <col min="5" max="5" width="12.33203125" customWidth="1"/>
    <col min="7" max="7" width="9.5" customWidth="1"/>
    <col min="8" max="8" width="19.33203125" customWidth="1"/>
  </cols>
  <sheetData>
    <row r="3" spans="2:2" ht="20.25" x14ac:dyDescent="0.3">
      <c r="B3" s="135" t="s">
        <v>543</v>
      </c>
    </row>
  </sheetData>
  <customSheetViews>
    <customSheetView guid="{0B466410-FB7E-451A-AFD3-95886095C000}" scale="80" showGridLines="0" showRowCol="0">
      <selection activeCell="L3" sqref="L3"/>
      <pageMargins left="0.7" right="0.7" top="0.75" bottom="0.75" header="0.3" footer="0.3"/>
    </customSheetView>
  </customSheetView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222"/>
  <sheetViews>
    <sheetView workbookViewId="0">
      <pane xSplit="6" ySplit="4" topLeftCell="AG5" activePane="bottomRight" state="frozen"/>
      <selection pane="topRight" activeCell="G1" sqref="G1"/>
      <selection pane="bottomLeft" activeCell="A5" sqref="A5"/>
      <selection pane="bottomRight"/>
    </sheetView>
  </sheetViews>
  <sheetFormatPr defaultRowHeight="11.25" x14ac:dyDescent="0.2"/>
  <cols>
    <col min="1" max="1" width="42.83203125" bestFit="1" customWidth="1"/>
    <col min="2" max="2" width="9.83203125" customWidth="1"/>
    <col min="3" max="3" width="35" customWidth="1"/>
    <col min="4" max="4" width="8.1640625" customWidth="1"/>
    <col min="5" max="5" width="46.1640625" customWidth="1"/>
    <col min="6" max="6" width="9.33203125" customWidth="1"/>
    <col min="7" max="7" width="18.83203125" bestFit="1" customWidth="1"/>
    <col min="8" max="8" width="16.1640625" bestFit="1" customWidth="1"/>
    <col min="9" max="9" width="21.83203125" style="21" bestFit="1" customWidth="1"/>
    <col min="10" max="10" width="19.33203125" style="21" hidden="1" customWidth="1"/>
    <col min="11" max="11" width="21.83203125" style="21" bestFit="1" customWidth="1"/>
    <col min="12" max="12" width="19.33203125" style="21" hidden="1" customWidth="1"/>
    <col min="13" max="13" width="19.33203125" style="21" bestFit="1" customWidth="1"/>
    <col min="14" max="14" width="19.33203125" style="21" hidden="1" customWidth="1"/>
    <col min="15" max="15" width="19.33203125" style="21" bestFit="1" customWidth="1"/>
    <col min="16" max="16" width="19.33203125" style="21" hidden="1" customWidth="1"/>
    <col min="17" max="17" width="19.33203125" style="21" bestFit="1" customWidth="1"/>
    <col min="18" max="18" width="19.33203125" style="21" hidden="1" customWidth="1"/>
    <col min="19" max="19" width="21.83203125" style="21" bestFit="1" customWidth="1"/>
    <col min="20" max="20" width="19.33203125" style="21" hidden="1" customWidth="1"/>
    <col min="21" max="21" width="19.33203125" style="21" bestFit="1" customWidth="1"/>
    <col min="22" max="22" width="19.6640625" style="21" hidden="1" customWidth="1"/>
    <col min="23" max="23" width="19.33203125" style="21" bestFit="1" customWidth="1"/>
    <col min="24" max="24" width="19.33203125" style="21" hidden="1" customWidth="1"/>
    <col min="25" max="25" width="19.33203125" style="21" bestFit="1" customWidth="1"/>
    <col min="26" max="26" width="19.33203125" style="21" hidden="1" customWidth="1"/>
    <col min="27" max="27" width="19.33203125" style="21" bestFit="1" customWidth="1"/>
    <col min="28" max="28" width="21" style="21" hidden="1" customWidth="1"/>
    <col min="29" max="29" width="19.33203125" style="21" bestFit="1" customWidth="1"/>
    <col min="30" max="30" width="21" style="21" hidden="1" customWidth="1"/>
    <col min="31" max="31" width="18.83203125" style="21" bestFit="1" customWidth="1"/>
    <col min="32" max="32" width="21" style="21" hidden="1" customWidth="1"/>
    <col min="33" max="33" width="18.5" style="21" customWidth="1"/>
    <col min="34" max="34" width="21" style="21" hidden="1" customWidth="1"/>
    <col min="35" max="35" width="18.6640625" bestFit="1" customWidth="1"/>
  </cols>
  <sheetData>
    <row r="1" spans="1:38" ht="12.75" x14ac:dyDescent="0.2">
      <c r="A1" s="68" t="s">
        <v>457</v>
      </c>
      <c r="D1" s="48"/>
      <c r="E1" s="49"/>
      <c r="F1" s="49"/>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8" x14ac:dyDescent="0.2">
      <c r="A2" s="153"/>
      <c r="D2" s="63"/>
      <c r="E2" s="64"/>
      <c r="F2" s="64"/>
      <c r="I2" s="138" t="s">
        <v>547</v>
      </c>
      <c r="J2" s="138"/>
      <c r="K2" s="138" t="s">
        <v>547</v>
      </c>
      <c r="L2" s="138"/>
      <c r="M2" s="138" t="s">
        <v>547</v>
      </c>
      <c r="N2" s="138"/>
      <c r="O2" s="138" t="s">
        <v>547</v>
      </c>
      <c r="P2" s="138"/>
      <c r="Q2" s="138" t="s">
        <v>547</v>
      </c>
      <c r="R2" s="138"/>
      <c r="S2" s="138" t="s">
        <v>547</v>
      </c>
      <c r="T2" s="138"/>
      <c r="U2" s="138" t="s">
        <v>547</v>
      </c>
      <c r="V2" s="138"/>
      <c r="W2" s="138" t="s">
        <v>547</v>
      </c>
      <c r="X2" s="138"/>
      <c r="Y2" s="138" t="s">
        <v>547</v>
      </c>
      <c r="Z2" s="138"/>
      <c r="AA2" s="138" t="s">
        <v>547</v>
      </c>
      <c r="AB2" s="138"/>
      <c r="AC2" s="138" t="s">
        <v>547</v>
      </c>
      <c r="AD2" s="138"/>
      <c r="AE2" s="138" t="s">
        <v>547</v>
      </c>
      <c r="AF2" s="138"/>
      <c r="AG2" s="138" t="s">
        <v>547</v>
      </c>
      <c r="AH2" s="138"/>
    </row>
    <row r="3" spans="1:38" ht="45" x14ac:dyDescent="0.2">
      <c r="A3" s="62"/>
      <c r="D3" s="63"/>
      <c r="E3" s="139" t="s">
        <v>644</v>
      </c>
      <c r="F3" s="64"/>
      <c r="I3" s="66" t="s">
        <v>564</v>
      </c>
      <c r="J3" s="65"/>
      <c r="K3" s="66" t="s">
        <v>575</v>
      </c>
      <c r="L3" s="65"/>
      <c r="M3" s="66" t="s">
        <v>597</v>
      </c>
      <c r="N3" s="65"/>
      <c r="O3" s="66" t="s">
        <v>600</v>
      </c>
      <c r="P3" s="65"/>
      <c r="Q3" s="66" t="s">
        <v>605</v>
      </c>
      <c r="R3" s="65"/>
      <c r="S3" s="66" t="s">
        <v>608</v>
      </c>
      <c r="T3" s="65"/>
      <c r="U3" s="66" t="s">
        <v>613</v>
      </c>
      <c r="V3" s="65"/>
      <c r="W3" s="66" t="s">
        <v>623</v>
      </c>
      <c r="X3" s="65"/>
      <c r="Y3" s="66" t="s">
        <v>628</v>
      </c>
      <c r="Z3" s="65"/>
      <c r="AA3" s="66" t="s">
        <v>631</v>
      </c>
      <c r="AB3" s="65"/>
      <c r="AC3" s="66" t="s">
        <v>636</v>
      </c>
      <c r="AD3" s="65"/>
      <c r="AE3" s="66" t="s">
        <v>639</v>
      </c>
      <c r="AF3" s="65"/>
      <c r="AG3" s="66" t="s">
        <v>645</v>
      </c>
      <c r="AH3" s="65"/>
    </row>
    <row r="4" spans="1:38" ht="67.5" x14ac:dyDescent="0.2">
      <c r="A4" s="10" t="s">
        <v>614</v>
      </c>
      <c r="B4" s="10" t="s">
        <v>615</v>
      </c>
      <c r="C4" s="10" t="s">
        <v>535</v>
      </c>
      <c r="D4" s="10" t="s">
        <v>534</v>
      </c>
      <c r="E4" s="10" t="s">
        <v>0</v>
      </c>
      <c r="F4" s="10" t="s">
        <v>1</v>
      </c>
      <c r="G4" s="11" t="s">
        <v>4</v>
      </c>
      <c r="H4" s="180" t="s">
        <v>573</v>
      </c>
      <c r="I4" s="10" t="s">
        <v>5</v>
      </c>
      <c r="J4" s="10" t="s">
        <v>576</v>
      </c>
      <c r="K4" s="10" t="s">
        <v>5</v>
      </c>
      <c r="L4" s="10" t="s">
        <v>577</v>
      </c>
      <c r="M4" s="10" t="s">
        <v>5</v>
      </c>
      <c r="N4" s="191" t="s">
        <v>596</v>
      </c>
      <c r="O4" s="10" t="s">
        <v>5</v>
      </c>
      <c r="P4" s="191" t="s">
        <v>601</v>
      </c>
      <c r="Q4" s="10" t="s">
        <v>5</v>
      </c>
      <c r="R4" s="191" t="s">
        <v>604</v>
      </c>
      <c r="S4" s="10" t="s">
        <v>5</v>
      </c>
      <c r="T4" s="191" t="s">
        <v>609</v>
      </c>
      <c r="U4" s="10" t="s">
        <v>5</v>
      </c>
      <c r="V4" s="191" t="s">
        <v>612</v>
      </c>
      <c r="W4" s="10" t="s">
        <v>5</v>
      </c>
      <c r="X4" s="191" t="s">
        <v>624</v>
      </c>
      <c r="Y4" s="10" t="s">
        <v>5</v>
      </c>
      <c r="Z4" s="191" t="s">
        <v>627</v>
      </c>
      <c r="AA4" s="10" t="s">
        <v>5</v>
      </c>
      <c r="AB4" s="191" t="s">
        <v>632</v>
      </c>
      <c r="AC4" s="10" t="s">
        <v>5</v>
      </c>
      <c r="AD4" s="191" t="s">
        <v>635</v>
      </c>
      <c r="AE4" s="10" t="s">
        <v>5</v>
      </c>
      <c r="AF4" s="191" t="s">
        <v>640</v>
      </c>
      <c r="AG4" s="10" t="s">
        <v>5</v>
      </c>
      <c r="AH4" s="191" t="s">
        <v>643</v>
      </c>
      <c r="AI4" s="157" t="s">
        <v>3</v>
      </c>
    </row>
    <row r="5" spans="1:38" x14ac:dyDescent="0.2">
      <c r="A5" t="s">
        <v>464</v>
      </c>
      <c r="B5" t="s">
        <v>465</v>
      </c>
      <c r="C5" s="50" t="s">
        <v>494</v>
      </c>
      <c r="D5" s="51" t="s">
        <v>6</v>
      </c>
      <c r="E5" s="50" t="s">
        <v>7</v>
      </c>
      <c r="F5" s="52" t="s">
        <v>8</v>
      </c>
      <c r="G5" s="69">
        <v>1.1339999999999999</v>
      </c>
      <c r="H5" s="70" t="s">
        <v>574</v>
      </c>
      <c r="I5" s="173">
        <v>1.0509999999999999</v>
      </c>
      <c r="J5" t="str">
        <f>IF(I5&lt;=H5,"yes","no")</f>
        <v>yes</v>
      </c>
      <c r="K5" s="173">
        <v>1.0469999999999999</v>
      </c>
      <c r="L5" t="s">
        <v>9</v>
      </c>
      <c r="M5" s="173">
        <v>1.046</v>
      </c>
      <c r="N5" t="s">
        <v>9</v>
      </c>
      <c r="O5" s="173">
        <v>1.038</v>
      </c>
      <c r="P5" t="s">
        <v>9</v>
      </c>
      <c r="Q5" s="173">
        <v>1.032</v>
      </c>
      <c r="R5" t="s">
        <v>9</v>
      </c>
      <c r="S5" s="173">
        <v>1.036</v>
      </c>
      <c r="T5" t="s">
        <v>9</v>
      </c>
      <c r="U5" s="173">
        <v>1.034</v>
      </c>
      <c r="V5" t="s">
        <v>9</v>
      </c>
      <c r="W5" s="173">
        <v>1.0309999999999999</v>
      </c>
      <c r="X5" t="s">
        <v>9</v>
      </c>
      <c r="Y5" s="173">
        <v>1.0369999999999999</v>
      </c>
      <c r="Z5" t="s">
        <v>9</v>
      </c>
      <c r="AA5" s="173">
        <v>1.0429999999999999</v>
      </c>
      <c r="AB5" t="s">
        <v>9</v>
      </c>
      <c r="AC5" s="173">
        <v>1.044</v>
      </c>
      <c r="AD5" t="s">
        <v>9</v>
      </c>
      <c r="AE5" s="173">
        <v>1.0369999999999999</v>
      </c>
      <c r="AF5" t="s">
        <v>9</v>
      </c>
      <c r="AG5" s="173">
        <v>1.036</v>
      </c>
      <c r="AH5" t="s">
        <v>9</v>
      </c>
      <c r="AI5" s="71" t="str">
        <f>IF(AG5&lt;AE5,"down",IF(AG5=AE5,"same","up"))</f>
        <v>down</v>
      </c>
      <c r="AJ5" s="57"/>
      <c r="AK5" s="168"/>
      <c r="AL5" s="57"/>
    </row>
    <row r="6" spans="1:38" x14ac:dyDescent="0.2">
      <c r="A6" t="s">
        <v>466</v>
      </c>
      <c r="B6" t="s">
        <v>467</v>
      </c>
      <c r="C6" s="53" t="s">
        <v>495</v>
      </c>
      <c r="D6" s="54" t="s">
        <v>11</v>
      </c>
      <c r="E6" s="50" t="s">
        <v>12</v>
      </c>
      <c r="F6" s="55" t="s">
        <v>13</v>
      </c>
      <c r="G6" s="69">
        <v>1.2569999999999999</v>
      </c>
      <c r="H6" s="3">
        <v>1.2070000000000001</v>
      </c>
      <c r="I6" s="173">
        <v>1.1919999999999999</v>
      </c>
      <c r="J6" t="str">
        <f t="shared" ref="J6:J69" si="0">IF(I6&lt;=H6,"yes","no")</f>
        <v>yes</v>
      </c>
      <c r="K6" s="173">
        <v>1.1879999999999999</v>
      </c>
      <c r="L6" t="s">
        <v>9</v>
      </c>
      <c r="M6" s="173">
        <v>1.1859999999999999</v>
      </c>
      <c r="N6" t="s">
        <v>9</v>
      </c>
      <c r="O6" s="173">
        <v>1.179</v>
      </c>
      <c r="P6" t="s">
        <v>9</v>
      </c>
      <c r="Q6" s="173">
        <v>1.173</v>
      </c>
      <c r="R6" t="s">
        <v>9</v>
      </c>
      <c r="S6" s="173">
        <v>1.1779999999999999</v>
      </c>
      <c r="T6" t="s">
        <v>9</v>
      </c>
      <c r="U6" s="173">
        <v>1.169</v>
      </c>
      <c r="V6" t="s">
        <v>9</v>
      </c>
      <c r="W6" s="173">
        <v>1.165</v>
      </c>
      <c r="X6" t="s">
        <v>9</v>
      </c>
      <c r="Y6" s="173">
        <v>1.17</v>
      </c>
      <c r="Z6" t="s">
        <v>9</v>
      </c>
      <c r="AA6" s="173">
        <v>1.17</v>
      </c>
      <c r="AB6" t="s">
        <v>9</v>
      </c>
      <c r="AC6" s="173">
        <v>1.18</v>
      </c>
      <c r="AD6" t="s">
        <v>9</v>
      </c>
      <c r="AE6" s="173">
        <v>1.165</v>
      </c>
      <c r="AF6" t="s">
        <v>9</v>
      </c>
      <c r="AG6" s="173">
        <v>1.145</v>
      </c>
      <c r="AH6" t="s">
        <v>9</v>
      </c>
      <c r="AI6" s="71" t="str">
        <f t="shared" ref="AI6:AI69" si="1">IF(AG6&lt;AE6,"down",IF(AG6=AE6,"same","up"))</f>
        <v>down</v>
      </c>
      <c r="AJ6" s="57"/>
      <c r="AK6" s="168"/>
      <c r="AL6" s="57"/>
    </row>
    <row r="7" spans="1:38" x14ac:dyDescent="0.2">
      <c r="A7" t="s">
        <v>468</v>
      </c>
      <c r="B7" t="s">
        <v>469</v>
      </c>
      <c r="C7" s="53" t="s">
        <v>496</v>
      </c>
      <c r="D7" s="54" t="s">
        <v>14</v>
      </c>
      <c r="E7" s="50" t="s">
        <v>15</v>
      </c>
      <c r="F7" s="55" t="s">
        <v>16</v>
      </c>
      <c r="G7" s="69">
        <v>1.1830000000000001</v>
      </c>
      <c r="H7" s="3" t="s">
        <v>574</v>
      </c>
      <c r="I7" s="173">
        <v>1.079</v>
      </c>
      <c r="J7" t="str">
        <f t="shared" si="0"/>
        <v>yes</v>
      </c>
      <c r="K7" s="173">
        <v>1.079</v>
      </c>
      <c r="L7" t="s">
        <v>9</v>
      </c>
      <c r="M7" s="173">
        <v>1.079</v>
      </c>
      <c r="N7" t="s">
        <v>9</v>
      </c>
      <c r="O7" s="173">
        <v>1.0720000000000001</v>
      </c>
      <c r="P7" t="s">
        <v>9</v>
      </c>
      <c r="Q7" s="173">
        <v>1.0660000000000001</v>
      </c>
      <c r="R7" t="s">
        <v>9</v>
      </c>
      <c r="S7" s="173">
        <v>1.07</v>
      </c>
      <c r="T7" t="s">
        <v>9</v>
      </c>
      <c r="U7" s="173">
        <v>1.0629999999999999</v>
      </c>
      <c r="V7" t="s">
        <v>9</v>
      </c>
      <c r="W7" s="173">
        <v>1.0589999999999999</v>
      </c>
      <c r="X7" t="s">
        <v>9</v>
      </c>
      <c r="Y7" s="173">
        <v>1.0660000000000001</v>
      </c>
      <c r="Z7" t="s">
        <v>9</v>
      </c>
      <c r="AA7" s="173">
        <v>1.0669999999999999</v>
      </c>
      <c r="AB7" t="s">
        <v>9</v>
      </c>
      <c r="AC7" s="173">
        <v>1.0740000000000001</v>
      </c>
      <c r="AD7" t="s">
        <v>9</v>
      </c>
      <c r="AE7" s="173">
        <v>1.0669999999999999</v>
      </c>
      <c r="AF7" t="s">
        <v>9</v>
      </c>
      <c r="AG7" s="173">
        <v>1.0580000000000001</v>
      </c>
      <c r="AH7" t="s">
        <v>9</v>
      </c>
      <c r="AI7" s="71" t="str">
        <f t="shared" si="1"/>
        <v>down</v>
      </c>
      <c r="AJ7" s="57"/>
      <c r="AK7" s="168"/>
      <c r="AL7" s="57"/>
    </row>
    <row r="8" spans="1:38" x14ac:dyDescent="0.2">
      <c r="A8" t="s">
        <v>470</v>
      </c>
      <c r="B8" t="s">
        <v>471</v>
      </c>
      <c r="C8" s="53" t="s">
        <v>497</v>
      </c>
      <c r="D8" s="54" t="s">
        <v>17</v>
      </c>
      <c r="E8" s="50" t="s">
        <v>18</v>
      </c>
      <c r="F8" s="55" t="s">
        <v>19</v>
      </c>
      <c r="G8" s="69">
        <v>1.177</v>
      </c>
      <c r="H8" s="3" t="s">
        <v>574</v>
      </c>
      <c r="I8" s="173">
        <v>1.0449999999999999</v>
      </c>
      <c r="J8" t="str">
        <f t="shared" si="0"/>
        <v>yes</v>
      </c>
      <c r="K8" s="173">
        <v>1.05</v>
      </c>
      <c r="L8" t="s">
        <v>9</v>
      </c>
      <c r="M8" s="173">
        <v>1.0489999999999999</v>
      </c>
      <c r="N8" t="s">
        <v>9</v>
      </c>
      <c r="O8" s="173">
        <v>1.06</v>
      </c>
      <c r="P8" t="s">
        <v>9</v>
      </c>
      <c r="Q8" s="173">
        <v>1.0580000000000001</v>
      </c>
      <c r="R8" t="s">
        <v>9</v>
      </c>
      <c r="S8" s="173">
        <v>1.0620000000000001</v>
      </c>
      <c r="T8" t="s">
        <v>9</v>
      </c>
      <c r="U8" s="173">
        <v>1.046</v>
      </c>
      <c r="V8" t="s">
        <v>9</v>
      </c>
      <c r="W8" s="173">
        <v>1.0429999999999999</v>
      </c>
      <c r="X8" t="s">
        <v>9</v>
      </c>
      <c r="Y8" s="173">
        <v>1.0469999999999999</v>
      </c>
      <c r="Z8" t="s">
        <v>9</v>
      </c>
      <c r="AA8" s="173">
        <v>1.04</v>
      </c>
      <c r="AB8" t="s">
        <v>9</v>
      </c>
      <c r="AC8" s="173">
        <v>1.048</v>
      </c>
      <c r="AD8" t="s">
        <v>9</v>
      </c>
      <c r="AE8" s="173">
        <v>1.034</v>
      </c>
      <c r="AF8" t="s">
        <v>9</v>
      </c>
      <c r="AG8" s="173">
        <v>1.0189999999999999</v>
      </c>
      <c r="AH8" t="s">
        <v>9</v>
      </c>
      <c r="AI8" s="71" t="str">
        <f t="shared" si="1"/>
        <v>down</v>
      </c>
      <c r="AJ8" s="57"/>
      <c r="AK8" s="168"/>
      <c r="AL8" s="57"/>
    </row>
    <row r="9" spans="1:38" x14ac:dyDescent="0.2">
      <c r="A9" t="s">
        <v>470</v>
      </c>
      <c r="B9" t="s">
        <v>471</v>
      </c>
      <c r="C9" s="53" t="s">
        <v>497</v>
      </c>
      <c r="D9" s="54" t="s">
        <v>17</v>
      </c>
      <c r="E9" s="50" t="s">
        <v>20</v>
      </c>
      <c r="F9" s="55" t="s">
        <v>21</v>
      </c>
      <c r="G9" s="69">
        <v>0.95699999999999996</v>
      </c>
      <c r="H9" s="3" t="s">
        <v>574</v>
      </c>
      <c r="I9" s="173">
        <v>0.88100000000000001</v>
      </c>
      <c r="J9" t="str">
        <f t="shared" si="0"/>
        <v>yes</v>
      </c>
      <c r="K9" s="173">
        <v>0.88100000000000001</v>
      </c>
      <c r="L9" t="s">
        <v>9</v>
      </c>
      <c r="M9" s="173">
        <v>0.88</v>
      </c>
      <c r="N9" t="s">
        <v>9</v>
      </c>
      <c r="O9" s="173">
        <v>0.872</v>
      </c>
      <c r="P9" t="s">
        <v>9</v>
      </c>
      <c r="Q9" s="173">
        <v>0.871</v>
      </c>
      <c r="R9" t="s">
        <v>9</v>
      </c>
      <c r="S9" s="173">
        <v>0.875</v>
      </c>
      <c r="T9" t="s">
        <v>9</v>
      </c>
      <c r="U9" s="173">
        <v>0.86599999999999999</v>
      </c>
      <c r="V9" t="s">
        <v>9</v>
      </c>
      <c r="W9" s="173">
        <v>0.86399999999999999</v>
      </c>
      <c r="X9" t="s">
        <v>9</v>
      </c>
      <c r="Y9" s="173">
        <v>0.86099999999999999</v>
      </c>
      <c r="Z9" t="s">
        <v>9</v>
      </c>
      <c r="AA9" s="173">
        <v>0.85899999999999999</v>
      </c>
      <c r="AB9" t="s">
        <v>9</v>
      </c>
      <c r="AC9" s="173">
        <v>0.86699999999999999</v>
      </c>
      <c r="AD9" t="s">
        <v>9</v>
      </c>
      <c r="AE9" s="173">
        <v>0.86</v>
      </c>
      <c r="AF9" t="s">
        <v>9</v>
      </c>
      <c r="AG9" s="173">
        <v>0.84499999999999997</v>
      </c>
      <c r="AH9" t="s">
        <v>9</v>
      </c>
      <c r="AI9" s="71" t="str">
        <f t="shared" si="1"/>
        <v>down</v>
      </c>
      <c r="AJ9" s="57"/>
      <c r="AK9" s="168"/>
      <c r="AL9" s="57"/>
    </row>
    <row r="10" spans="1:38" x14ac:dyDescent="0.2">
      <c r="A10" t="s">
        <v>464</v>
      </c>
      <c r="B10" t="s">
        <v>465</v>
      </c>
      <c r="C10" s="53" t="s">
        <v>498</v>
      </c>
      <c r="D10" s="54" t="s">
        <v>22</v>
      </c>
      <c r="E10" s="50" t="s">
        <v>23</v>
      </c>
      <c r="F10" s="55" t="s">
        <v>24</v>
      </c>
      <c r="G10" s="69">
        <v>1.3109999999999999</v>
      </c>
      <c r="H10" s="3">
        <v>1.2589999999999999</v>
      </c>
      <c r="I10" s="173">
        <v>1.1599999999999999</v>
      </c>
      <c r="J10" t="str">
        <f t="shared" si="0"/>
        <v>yes</v>
      </c>
      <c r="K10" s="173">
        <v>1.157</v>
      </c>
      <c r="L10" t="s">
        <v>9</v>
      </c>
      <c r="M10" s="173">
        <v>1.1539999999999999</v>
      </c>
      <c r="N10" t="s">
        <v>9</v>
      </c>
      <c r="O10" s="173">
        <v>1.147</v>
      </c>
      <c r="P10" t="s">
        <v>9</v>
      </c>
      <c r="Q10" s="173">
        <v>1.139</v>
      </c>
      <c r="R10" t="s">
        <v>9</v>
      </c>
      <c r="S10" s="173">
        <v>1.139</v>
      </c>
      <c r="T10" t="s">
        <v>9</v>
      </c>
      <c r="U10" s="173">
        <v>1.1319999999999999</v>
      </c>
      <c r="V10" t="s">
        <v>9</v>
      </c>
      <c r="W10" s="173">
        <v>1.131</v>
      </c>
      <c r="X10" t="s">
        <v>9</v>
      </c>
      <c r="Y10" s="173">
        <v>1.1419999999999999</v>
      </c>
      <c r="Z10" t="s">
        <v>9</v>
      </c>
      <c r="AA10" s="173">
        <v>1.145</v>
      </c>
      <c r="AB10" t="s">
        <v>9</v>
      </c>
      <c r="AC10" s="173">
        <v>1.1559999999999999</v>
      </c>
      <c r="AD10" t="s">
        <v>9</v>
      </c>
      <c r="AE10" s="173">
        <v>1.1499999999999999</v>
      </c>
      <c r="AF10" t="s">
        <v>9</v>
      </c>
      <c r="AG10" s="173">
        <v>1.1479999999999999</v>
      </c>
      <c r="AH10" t="s">
        <v>9</v>
      </c>
      <c r="AI10" s="71" t="str">
        <f t="shared" si="1"/>
        <v>down</v>
      </c>
      <c r="AJ10" s="57"/>
      <c r="AK10" s="168"/>
      <c r="AL10" s="57"/>
    </row>
    <row r="11" spans="1:38" x14ac:dyDescent="0.2">
      <c r="A11" t="s">
        <v>472</v>
      </c>
      <c r="B11" t="s">
        <v>473</v>
      </c>
      <c r="C11" s="53" t="s">
        <v>499</v>
      </c>
      <c r="D11" s="54" t="s">
        <v>25</v>
      </c>
      <c r="E11" s="50" t="s">
        <v>26</v>
      </c>
      <c r="F11" s="55" t="s">
        <v>27</v>
      </c>
      <c r="G11" s="69">
        <v>1.2090000000000001</v>
      </c>
      <c r="H11" s="3" t="s">
        <v>574</v>
      </c>
      <c r="I11" s="173">
        <v>1.1539999999999999</v>
      </c>
      <c r="J11" t="str">
        <f t="shared" si="0"/>
        <v>yes</v>
      </c>
      <c r="K11" s="173">
        <v>1.161</v>
      </c>
      <c r="L11" t="s">
        <v>9</v>
      </c>
      <c r="M11" s="173">
        <v>1.1719999999999999</v>
      </c>
      <c r="N11" t="s">
        <v>10</v>
      </c>
      <c r="O11" s="173">
        <v>1.175</v>
      </c>
      <c r="P11" t="s">
        <v>10</v>
      </c>
      <c r="Q11" s="173">
        <v>1.18</v>
      </c>
      <c r="R11" t="s">
        <v>10</v>
      </c>
      <c r="S11" s="173">
        <v>1.1890000000000001</v>
      </c>
      <c r="T11" t="s">
        <v>10</v>
      </c>
      <c r="U11" s="173">
        <v>1.1879999999999999</v>
      </c>
      <c r="V11" t="s">
        <v>10</v>
      </c>
      <c r="W11" s="173">
        <v>1.1879999999999999</v>
      </c>
      <c r="X11" t="s">
        <v>10</v>
      </c>
      <c r="Y11" s="173">
        <v>1.202</v>
      </c>
      <c r="Z11" t="s">
        <v>10</v>
      </c>
      <c r="AA11" s="173">
        <v>1.218</v>
      </c>
      <c r="AB11" t="s">
        <v>10</v>
      </c>
      <c r="AC11" s="173">
        <v>1.234</v>
      </c>
      <c r="AD11" t="s">
        <v>10</v>
      </c>
      <c r="AE11" s="173">
        <v>1.226</v>
      </c>
      <c r="AF11" t="s">
        <v>10</v>
      </c>
      <c r="AG11" s="173">
        <v>1.2170000000000001</v>
      </c>
      <c r="AH11" t="s">
        <v>10</v>
      </c>
      <c r="AI11" s="71" t="str">
        <f t="shared" si="1"/>
        <v>down</v>
      </c>
      <c r="AJ11" s="57"/>
      <c r="AK11" s="168"/>
      <c r="AL11" s="57"/>
    </row>
    <row r="12" spans="1:38" x14ac:dyDescent="0.2">
      <c r="A12" t="s">
        <v>464</v>
      </c>
      <c r="B12" t="s">
        <v>465</v>
      </c>
      <c r="C12" s="53" t="s">
        <v>498</v>
      </c>
      <c r="D12" s="54" t="s">
        <v>22</v>
      </c>
      <c r="E12" s="50" t="s">
        <v>28</v>
      </c>
      <c r="F12" s="55" t="s">
        <v>29</v>
      </c>
      <c r="G12" s="69">
        <v>1.206</v>
      </c>
      <c r="H12" s="70" t="s">
        <v>574</v>
      </c>
      <c r="I12" s="173">
        <v>1.161</v>
      </c>
      <c r="J12" t="str">
        <f t="shared" si="0"/>
        <v>yes</v>
      </c>
      <c r="K12" s="173">
        <v>1.163</v>
      </c>
      <c r="L12" t="s">
        <v>10</v>
      </c>
      <c r="M12" s="173">
        <v>1.1619999999999999</v>
      </c>
      <c r="N12" t="s">
        <v>10</v>
      </c>
      <c r="O12" s="173">
        <v>1.1579999999999999</v>
      </c>
      <c r="P12" t="s">
        <v>9</v>
      </c>
      <c r="Q12" s="173">
        <v>1.1499999999999999</v>
      </c>
      <c r="R12" t="s">
        <v>9</v>
      </c>
      <c r="S12" s="173">
        <v>1.149</v>
      </c>
      <c r="T12" t="s">
        <v>9</v>
      </c>
      <c r="U12" s="173">
        <v>1.1399999999999999</v>
      </c>
      <c r="V12" t="s">
        <v>9</v>
      </c>
      <c r="W12" s="173">
        <v>1.1319999999999999</v>
      </c>
      <c r="X12" t="s">
        <v>9</v>
      </c>
      <c r="Y12" s="173">
        <v>1.137</v>
      </c>
      <c r="Z12" t="s">
        <v>9</v>
      </c>
      <c r="AA12" s="173">
        <v>1.1359999999999999</v>
      </c>
      <c r="AB12" t="s">
        <v>9</v>
      </c>
      <c r="AC12" s="173">
        <v>1.143</v>
      </c>
      <c r="AD12" t="s">
        <v>9</v>
      </c>
      <c r="AE12" s="173">
        <v>1.135</v>
      </c>
      <c r="AF12" t="s">
        <v>9</v>
      </c>
      <c r="AG12" s="173">
        <v>1.119</v>
      </c>
      <c r="AH12" t="s">
        <v>9</v>
      </c>
      <c r="AI12" s="71" t="str">
        <f t="shared" si="1"/>
        <v>down</v>
      </c>
      <c r="AJ12" s="57"/>
      <c r="AK12" s="168"/>
      <c r="AL12" s="57"/>
    </row>
    <row r="13" spans="1:38" x14ac:dyDescent="0.2">
      <c r="A13" t="s">
        <v>468</v>
      </c>
      <c r="B13" t="s">
        <v>469</v>
      </c>
      <c r="C13" s="53" t="s">
        <v>500</v>
      </c>
      <c r="D13" s="54" t="s">
        <v>30</v>
      </c>
      <c r="E13" s="50" t="s">
        <v>31</v>
      </c>
      <c r="F13" s="55" t="s">
        <v>32</v>
      </c>
      <c r="G13" s="69">
        <v>1.0669999999999999</v>
      </c>
      <c r="H13" s="70" t="s">
        <v>574</v>
      </c>
      <c r="I13" s="173">
        <v>0.92700000000000005</v>
      </c>
      <c r="J13" t="str">
        <f t="shared" si="0"/>
        <v>yes</v>
      </c>
      <c r="K13" s="173">
        <v>0.92100000000000004</v>
      </c>
      <c r="L13" t="s">
        <v>9</v>
      </c>
      <c r="M13" s="173">
        <v>0.91300000000000003</v>
      </c>
      <c r="N13" t="s">
        <v>9</v>
      </c>
      <c r="O13" s="173">
        <v>0.90600000000000003</v>
      </c>
      <c r="P13" t="s">
        <v>9</v>
      </c>
      <c r="Q13" s="173">
        <v>0.89600000000000002</v>
      </c>
      <c r="R13" t="s">
        <v>9</v>
      </c>
      <c r="S13" s="173">
        <v>0.89500000000000002</v>
      </c>
      <c r="T13" t="s">
        <v>9</v>
      </c>
      <c r="U13" s="173">
        <v>0.90100000000000002</v>
      </c>
      <c r="V13" t="s">
        <v>9</v>
      </c>
      <c r="W13" s="173">
        <v>0.89300000000000002</v>
      </c>
      <c r="X13" t="s">
        <v>9</v>
      </c>
      <c r="Y13" s="173">
        <v>0.88700000000000001</v>
      </c>
      <c r="Z13" t="s">
        <v>9</v>
      </c>
      <c r="AA13" s="173">
        <v>0.877</v>
      </c>
      <c r="AB13" t="s">
        <v>9</v>
      </c>
      <c r="AC13" s="173">
        <v>0.878</v>
      </c>
      <c r="AD13" t="s">
        <v>9</v>
      </c>
      <c r="AE13" s="173">
        <v>0.87</v>
      </c>
      <c r="AF13" t="s">
        <v>9</v>
      </c>
      <c r="AG13" s="173">
        <v>0.85899999999999999</v>
      </c>
      <c r="AH13" t="s">
        <v>9</v>
      </c>
      <c r="AI13" s="71" t="str">
        <f t="shared" si="1"/>
        <v>down</v>
      </c>
      <c r="AJ13" s="57"/>
      <c r="AK13" s="168"/>
      <c r="AL13" s="57"/>
    </row>
    <row r="14" spans="1:38" x14ac:dyDescent="0.2">
      <c r="A14" t="s">
        <v>474</v>
      </c>
      <c r="B14" t="s">
        <v>475</v>
      </c>
      <c r="C14" s="53" t="s">
        <v>501</v>
      </c>
      <c r="D14" s="54" t="s">
        <v>33</v>
      </c>
      <c r="E14" s="50" t="s">
        <v>34</v>
      </c>
      <c r="F14" s="55" t="s">
        <v>35</v>
      </c>
      <c r="G14" s="69">
        <v>1.125</v>
      </c>
      <c r="H14" s="70" t="s">
        <v>574</v>
      </c>
      <c r="I14" s="173">
        <v>1.081</v>
      </c>
      <c r="J14" t="str">
        <f t="shared" si="0"/>
        <v>yes</v>
      </c>
      <c r="K14" s="173">
        <v>1.083</v>
      </c>
      <c r="L14" t="s">
        <v>9</v>
      </c>
      <c r="M14" s="173">
        <v>1.0860000000000001</v>
      </c>
      <c r="N14" t="s">
        <v>9</v>
      </c>
      <c r="O14" s="173">
        <v>1.085</v>
      </c>
      <c r="P14" t="s">
        <v>9</v>
      </c>
      <c r="Q14" s="173">
        <v>1.087</v>
      </c>
      <c r="R14" t="s">
        <v>9</v>
      </c>
      <c r="S14" s="173">
        <v>1.091</v>
      </c>
      <c r="T14" t="s">
        <v>9</v>
      </c>
      <c r="U14" s="173">
        <v>1.087</v>
      </c>
      <c r="V14" t="s">
        <v>9</v>
      </c>
      <c r="W14" s="173">
        <v>1.0860000000000001</v>
      </c>
      <c r="X14" t="s">
        <v>9</v>
      </c>
      <c r="Y14" s="173">
        <v>1.0920000000000001</v>
      </c>
      <c r="Z14" t="s">
        <v>9</v>
      </c>
      <c r="AA14" s="173">
        <v>1.095</v>
      </c>
      <c r="AB14" t="s">
        <v>9</v>
      </c>
      <c r="AC14" s="173">
        <v>1.1040000000000001</v>
      </c>
      <c r="AD14" t="s">
        <v>9</v>
      </c>
      <c r="AE14" s="173">
        <v>1.0960000000000001</v>
      </c>
      <c r="AF14" t="s">
        <v>9</v>
      </c>
      <c r="AG14" s="173">
        <v>1.0860000000000001</v>
      </c>
      <c r="AH14" t="s">
        <v>9</v>
      </c>
      <c r="AI14" s="71" t="str">
        <f t="shared" si="1"/>
        <v>down</v>
      </c>
      <c r="AJ14" s="57"/>
      <c r="AK14" s="168"/>
      <c r="AL14" s="57"/>
    </row>
    <row r="15" spans="1:38" x14ac:dyDescent="0.2">
      <c r="A15" t="s">
        <v>470</v>
      </c>
      <c r="B15" t="s">
        <v>471</v>
      </c>
      <c r="C15" s="53" t="s">
        <v>502</v>
      </c>
      <c r="D15" s="54" t="s">
        <v>36</v>
      </c>
      <c r="E15" s="50" t="s">
        <v>37</v>
      </c>
      <c r="F15" s="55" t="s">
        <v>38</v>
      </c>
      <c r="G15" s="69">
        <v>1.1619999999999999</v>
      </c>
      <c r="H15" s="70" t="s">
        <v>574</v>
      </c>
      <c r="I15" s="173">
        <v>1.204</v>
      </c>
      <c r="J15" t="s">
        <v>10</v>
      </c>
      <c r="K15" s="173">
        <v>1.204</v>
      </c>
      <c r="L15" t="s">
        <v>10</v>
      </c>
      <c r="M15" s="173">
        <v>1.2110000000000001</v>
      </c>
      <c r="N15" t="s">
        <v>10</v>
      </c>
      <c r="O15" s="173">
        <v>1.212</v>
      </c>
      <c r="P15" t="s">
        <v>10</v>
      </c>
      <c r="Q15" s="173">
        <v>1.21</v>
      </c>
      <c r="R15" t="s">
        <v>10</v>
      </c>
      <c r="S15" s="173">
        <v>1.2130000000000001</v>
      </c>
      <c r="T15" t="s">
        <v>10</v>
      </c>
      <c r="U15" s="173">
        <v>1.2050000000000001</v>
      </c>
      <c r="V15" t="s">
        <v>10</v>
      </c>
      <c r="W15" s="173">
        <v>1.1990000000000001</v>
      </c>
      <c r="X15" t="s">
        <v>10</v>
      </c>
      <c r="Y15" s="173">
        <v>1.1990000000000001</v>
      </c>
      <c r="Z15" t="s">
        <v>10</v>
      </c>
      <c r="AA15" s="173">
        <v>1.1970000000000001</v>
      </c>
      <c r="AB15" t="s">
        <v>10</v>
      </c>
      <c r="AC15" s="173">
        <v>1.2050000000000001</v>
      </c>
      <c r="AD15" t="s">
        <v>10</v>
      </c>
      <c r="AE15" s="173">
        <v>1.194</v>
      </c>
      <c r="AF15" t="s">
        <v>10</v>
      </c>
      <c r="AG15" s="173">
        <v>1.18</v>
      </c>
      <c r="AH15" t="s">
        <v>10</v>
      </c>
      <c r="AI15" s="71" t="str">
        <f t="shared" si="1"/>
        <v>down</v>
      </c>
      <c r="AJ15" s="57"/>
      <c r="AK15" s="168"/>
      <c r="AL15" s="57"/>
    </row>
    <row r="16" spans="1:38" x14ac:dyDescent="0.2">
      <c r="A16" t="s">
        <v>476</v>
      </c>
      <c r="B16" t="s">
        <v>477</v>
      </c>
      <c r="C16" s="53" t="s">
        <v>503</v>
      </c>
      <c r="D16" s="54" t="s">
        <v>39</v>
      </c>
      <c r="E16" s="50" t="s">
        <v>40</v>
      </c>
      <c r="F16" s="55" t="s">
        <v>41</v>
      </c>
      <c r="G16" s="69">
        <v>1.19</v>
      </c>
      <c r="H16" s="70" t="s">
        <v>574</v>
      </c>
      <c r="I16" s="173">
        <v>1.075</v>
      </c>
      <c r="J16" t="str">
        <f t="shared" si="0"/>
        <v>yes</v>
      </c>
      <c r="K16" s="173">
        <v>1.07</v>
      </c>
      <c r="L16" t="s">
        <v>9</v>
      </c>
      <c r="M16" s="173">
        <v>1.0649999999999999</v>
      </c>
      <c r="N16" t="s">
        <v>9</v>
      </c>
      <c r="O16" s="173">
        <v>1.07</v>
      </c>
      <c r="P16" t="s">
        <v>9</v>
      </c>
      <c r="Q16" s="173">
        <v>1.0669999999999999</v>
      </c>
      <c r="R16" t="s">
        <v>9</v>
      </c>
      <c r="S16" s="173">
        <v>1.071</v>
      </c>
      <c r="T16" t="s">
        <v>9</v>
      </c>
      <c r="U16" s="173">
        <v>1.0649999999999999</v>
      </c>
      <c r="V16" t="s">
        <v>9</v>
      </c>
      <c r="W16" s="173">
        <v>1.06</v>
      </c>
      <c r="X16" t="s">
        <v>9</v>
      </c>
      <c r="Y16" s="173">
        <v>1.0609999999999999</v>
      </c>
      <c r="Z16" t="s">
        <v>9</v>
      </c>
      <c r="AA16" s="173">
        <v>1.0569999999999999</v>
      </c>
      <c r="AB16" t="s">
        <v>9</v>
      </c>
      <c r="AC16" s="173">
        <v>1.0620000000000001</v>
      </c>
      <c r="AD16" t="s">
        <v>9</v>
      </c>
      <c r="AE16" s="173">
        <v>1.0589999999999999</v>
      </c>
      <c r="AF16" t="s">
        <v>9</v>
      </c>
      <c r="AG16" s="173">
        <v>1.05</v>
      </c>
      <c r="AH16" t="s">
        <v>9</v>
      </c>
      <c r="AI16" s="71" t="str">
        <f t="shared" si="1"/>
        <v>down</v>
      </c>
      <c r="AJ16" s="57"/>
      <c r="AK16" s="168"/>
      <c r="AL16" s="57"/>
    </row>
    <row r="17" spans="1:38" x14ac:dyDescent="0.2">
      <c r="A17" t="s">
        <v>476</v>
      </c>
      <c r="B17" t="s">
        <v>477</v>
      </c>
      <c r="C17" s="53" t="s">
        <v>503</v>
      </c>
      <c r="D17" s="54" t="s">
        <v>39</v>
      </c>
      <c r="E17" s="50" t="s">
        <v>42</v>
      </c>
      <c r="F17" s="55" t="s">
        <v>43</v>
      </c>
      <c r="G17" s="69">
        <v>1.2889999999999999</v>
      </c>
      <c r="H17" s="70">
        <v>1.2370000000000001</v>
      </c>
      <c r="I17" s="173">
        <v>1.2050000000000001</v>
      </c>
      <c r="J17" t="str">
        <f t="shared" si="0"/>
        <v>yes</v>
      </c>
      <c r="K17" s="173">
        <v>1.214</v>
      </c>
      <c r="L17" t="s">
        <v>9</v>
      </c>
      <c r="M17" s="173">
        <v>1.2170000000000001</v>
      </c>
      <c r="N17" t="s">
        <v>9</v>
      </c>
      <c r="O17" s="173">
        <v>1.1830000000000001</v>
      </c>
      <c r="P17" t="s">
        <v>9</v>
      </c>
      <c r="Q17" s="173">
        <v>1.1879999999999999</v>
      </c>
      <c r="R17" t="s">
        <v>9</v>
      </c>
      <c r="S17" s="173">
        <v>1.1950000000000001</v>
      </c>
      <c r="T17" t="s">
        <v>9</v>
      </c>
      <c r="U17" s="173">
        <v>1.1919999999999999</v>
      </c>
      <c r="V17" t="s">
        <v>9</v>
      </c>
      <c r="W17" s="173">
        <v>1.1970000000000001</v>
      </c>
      <c r="X17" t="s">
        <v>9</v>
      </c>
      <c r="Y17" s="173">
        <v>1.2070000000000001</v>
      </c>
      <c r="Z17" t="s">
        <v>9</v>
      </c>
      <c r="AA17" s="173">
        <v>1.21</v>
      </c>
      <c r="AB17" t="s">
        <v>9</v>
      </c>
      <c r="AC17" s="173">
        <v>1.2250000000000001</v>
      </c>
      <c r="AD17" t="s">
        <v>9</v>
      </c>
      <c r="AE17" s="173">
        <v>1.216</v>
      </c>
      <c r="AF17" t="s">
        <v>9</v>
      </c>
      <c r="AG17" s="173">
        <v>1.202</v>
      </c>
      <c r="AH17" t="s">
        <v>9</v>
      </c>
      <c r="AI17" s="71" t="str">
        <f t="shared" si="1"/>
        <v>down</v>
      </c>
      <c r="AJ17" s="57"/>
      <c r="AK17" s="168"/>
      <c r="AL17" s="57"/>
    </row>
    <row r="18" spans="1:38" x14ac:dyDescent="0.2">
      <c r="A18" t="s">
        <v>572</v>
      </c>
      <c r="B18" t="s">
        <v>571</v>
      </c>
      <c r="C18" s="53" t="s">
        <v>504</v>
      </c>
      <c r="D18" s="54" t="s">
        <v>44</v>
      </c>
      <c r="E18" s="50" t="s">
        <v>45</v>
      </c>
      <c r="F18" s="55" t="s">
        <v>46</v>
      </c>
      <c r="G18" s="69">
        <v>1.3360000000000001</v>
      </c>
      <c r="H18" s="70">
        <v>1.2829999999999999</v>
      </c>
      <c r="I18" s="173">
        <v>1.2230000000000001</v>
      </c>
      <c r="J18" t="str">
        <f t="shared" si="0"/>
        <v>yes</v>
      </c>
      <c r="K18" s="173">
        <v>1.2270000000000001</v>
      </c>
      <c r="L18" t="s">
        <v>9</v>
      </c>
      <c r="M18" s="173">
        <v>1.2250000000000001</v>
      </c>
      <c r="N18" t="s">
        <v>9</v>
      </c>
      <c r="O18" s="173">
        <v>1.216</v>
      </c>
      <c r="P18" t="s">
        <v>9</v>
      </c>
      <c r="Q18" s="173">
        <v>1.2090000000000001</v>
      </c>
      <c r="R18" t="s">
        <v>9</v>
      </c>
      <c r="S18" s="173">
        <v>1.214</v>
      </c>
      <c r="T18" t="s">
        <v>9</v>
      </c>
      <c r="U18" s="173">
        <v>1.208</v>
      </c>
      <c r="V18" t="s">
        <v>9</v>
      </c>
      <c r="W18" s="173">
        <v>1.2010000000000001</v>
      </c>
      <c r="X18" t="s">
        <v>9</v>
      </c>
      <c r="Y18" s="173">
        <v>1.2050000000000001</v>
      </c>
      <c r="Z18" t="s">
        <v>9</v>
      </c>
      <c r="AA18" s="173">
        <v>1.2010000000000001</v>
      </c>
      <c r="AB18" t="s">
        <v>9</v>
      </c>
      <c r="AC18" s="173">
        <v>1.2070000000000001</v>
      </c>
      <c r="AD18" t="s">
        <v>9</v>
      </c>
      <c r="AE18" s="173">
        <v>1.2</v>
      </c>
      <c r="AF18" t="s">
        <v>9</v>
      </c>
      <c r="AG18" s="173">
        <v>1.19</v>
      </c>
      <c r="AH18" t="s">
        <v>9</v>
      </c>
      <c r="AI18" s="71" t="str">
        <f t="shared" si="1"/>
        <v>down</v>
      </c>
      <c r="AJ18" s="57"/>
      <c r="AK18" s="168"/>
      <c r="AL18" s="57"/>
    </row>
    <row r="19" spans="1:38" x14ac:dyDescent="0.2">
      <c r="A19" t="s">
        <v>572</v>
      </c>
      <c r="B19" t="s">
        <v>571</v>
      </c>
      <c r="C19" s="53" t="s">
        <v>504</v>
      </c>
      <c r="D19" s="54" t="s">
        <v>44</v>
      </c>
      <c r="E19" s="50" t="s">
        <v>47</v>
      </c>
      <c r="F19" s="55" t="s">
        <v>48</v>
      </c>
      <c r="G19" s="69">
        <v>1.2929999999999999</v>
      </c>
      <c r="H19" s="70">
        <v>1.2410000000000001</v>
      </c>
      <c r="I19" s="173">
        <v>1.3280000000000001</v>
      </c>
      <c r="J19" t="str">
        <f t="shared" si="0"/>
        <v>no</v>
      </c>
      <c r="K19" s="173">
        <v>1.333</v>
      </c>
      <c r="L19" t="s">
        <v>10</v>
      </c>
      <c r="M19" s="173">
        <v>1.3380000000000001</v>
      </c>
      <c r="N19" t="s">
        <v>10</v>
      </c>
      <c r="O19" s="173">
        <v>1.3360000000000001</v>
      </c>
      <c r="P19" t="s">
        <v>10</v>
      </c>
      <c r="Q19" s="173">
        <v>1.3360000000000001</v>
      </c>
      <c r="R19" t="s">
        <v>10</v>
      </c>
      <c r="S19" s="173">
        <v>1.345</v>
      </c>
      <c r="T19" t="s">
        <v>10</v>
      </c>
      <c r="U19" s="173">
        <v>1.345</v>
      </c>
      <c r="V19" t="s">
        <v>10</v>
      </c>
      <c r="W19" s="173">
        <v>1.347</v>
      </c>
      <c r="X19" t="s">
        <v>10</v>
      </c>
      <c r="Y19" s="173">
        <v>1.351</v>
      </c>
      <c r="Z19" t="s">
        <v>10</v>
      </c>
      <c r="AA19" s="173">
        <v>1.3520000000000001</v>
      </c>
      <c r="AB19" t="s">
        <v>10</v>
      </c>
      <c r="AC19" s="173">
        <v>1.359</v>
      </c>
      <c r="AD19" t="s">
        <v>10</v>
      </c>
      <c r="AE19" s="173">
        <v>1.3520000000000001</v>
      </c>
      <c r="AF19" t="s">
        <v>10</v>
      </c>
      <c r="AG19" s="173">
        <v>1.341</v>
      </c>
      <c r="AH19" t="s">
        <v>10</v>
      </c>
      <c r="AI19" s="71" t="str">
        <f t="shared" si="1"/>
        <v>down</v>
      </c>
      <c r="AJ19" s="57"/>
      <c r="AK19" s="168"/>
      <c r="AL19" s="57"/>
    </row>
    <row r="20" spans="1:38" x14ac:dyDescent="0.2">
      <c r="A20" t="s">
        <v>570</v>
      </c>
      <c r="B20" t="s">
        <v>569</v>
      </c>
      <c r="C20" s="53" t="s">
        <v>505</v>
      </c>
      <c r="D20" s="54" t="s">
        <v>49</v>
      </c>
      <c r="E20" s="50" t="s">
        <v>50</v>
      </c>
      <c r="F20" s="55" t="s">
        <v>51</v>
      </c>
      <c r="G20" s="69">
        <v>1.361</v>
      </c>
      <c r="H20" s="70">
        <v>1.3069999999999999</v>
      </c>
      <c r="I20" s="173">
        <v>1.226</v>
      </c>
      <c r="J20" t="str">
        <f t="shared" si="0"/>
        <v>yes</v>
      </c>
      <c r="K20" s="173">
        <v>1.226</v>
      </c>
      <c r="L20" t="s">
        <v>9</v>
      </c>
      <c r="M20" s="173">
        <v>1.228</v>
      </c>
      <c r="N20" t="s">
        <v>9</v>
      </c>
      <c r="O20" s="173">
        <v>1.222</v>
      </c>
      <c r="P20" t="s">
        <v>9</v>
      </c>
      <c r="Q20" s="173">
        <v>1.226</v>
      </c>
      <c r="R20" t="s">
        <v>9</v>
      </c>
      <c r="S20" s="173">
        <v>1.2370000000000001</v>
      </c>
      <c r="T20" t="s">
        <v>9</v>
      </c>
      <c r="U20" s="173">
        <v>1.2390000000000001</v>
      </c>
      <c r="V20" t="s">
        <v>9</v>
      </c>
      <c r="W20" s="173">
        <v>1.238</v>
      </c>
      <c r="X20" t="s">
        <v>9</v>
      </c>
      <c r="Y20" s="173">
        <v>1.248</v>
      </c>
      <c r="Z20" t="s">
        <v>9</v>
      </c>
      <c r="AA20" s="173">
        <v>1.2470000000000001</v>
      </c>
      <c r="AB20" t="s">
        <v>9</v>
      </c>
      <c r="AC20" s="173">
        <v>1.258</v>
      </c>
      <c r="AD20" t="s">
        <v>9</v>
      </c>
      <c r="AE20" s="173">
        <v>1.2549999999999999</v>
      </c>
      <c r="AF20" t="s">
        <v>9</v>
      </c>
      <c r="AG20" s="173">
        <v>1.246</v>
      </c>
      <c r="AH20" t="s">
        <v>9</v>
      </c>
      <c r="AI20" s="71" t="str">
        <f t="shared" si="1"/>
        <v>down</v>
      </c>
      <c r="AJ20" s="57"/>
      <c r="AK20" s="168"/>
      <c r="AL20" s="57"/>
    </row>
    <row r="21" spans="1:38" x14ac:dyDescent="0.2">
      <c r="A21" t="s">
        <v>468</v>
      </c>
      <c r="B21" t="s">
        <v>469</v>
      </c>
      <c r="C21" s="53" t="s">
        <v>496</v>
      </c>
      <c r="D21" s="54" t="s">
        <v>14</v>
      </c>
      <c r="E21" s="50" t="s">
        <v>52</v>
      </c>
      <c r="F21" s="55" t="s">
        <v>53</v>
      </c>
      <c r="G21" s="69">
        <v>1.0649999999999999</v>
      </c>
      <c r="H21" s="70" t="s">
        <v>574</v>
      </c>
      <c r="I21" s="173">
        <v>1.0169999999999999</v>
      </c>
      <c r="J21" t="str">
        <f t="shared" si="0"/>
        <v>yes</v>
      </c>
      <c r="K21" s="173">
        <v>1.02</v>
      </c>
      <c r="L21" t="s">
        <v>9</v>
      </c>
      <c r="M21" s="173">
        <v>1.0169999999999999</v>
      </c>
      <c r="N21" t="s">
        <v>9</v>
      </c>
      <c r="O21" s="173">
        <v>1.0209999999999999</v>
      </c>
      <c r="P21" t="s">
        <v>9</v>
      </c>
      <c r="Q21" s="173">
        <v>1.0209999999999999</v>
      </c>
      <c r="R21" t="s">
        <v>9</v>
      </c>
      <c r="S21" s="173">
        <v>1.028</v>
      </c>
      <c r="T21" t="s">
        <v>9</v>
      </c>
      <c r="U21" s="173">
        <v>1.0189999999999999</v>
      </c>
      <c r="V21" t="s">
        <v>9</v>
      </c>
      <c r="W21" s="173">
        <v>1.0149999999999999</v>
      </c>
      <c r="X21" t="s">
        <v>9</v>
      </c>
      <c r="Y21" s="173">
        <v>1.0189999999999999</v>
      </c>
      <c r="Z21" t="s">
        <v>9</v>
      </c>
      <c r="AA21" s="173">
        <v>1.0269999999999999</v>
      </c>
      <c r="AB21" t="s">
        <v>9</v>
      </c>
      <c r="AC21" s="173">
        <v>1.038</v>
      </c>
      <c r="AD21" t="s">
        <v>9</v>
      </c>
      <c r="AE21" s="173">
        <v>1.0249999999999999</v>
      </c>
      <c r="AF21" t="s">
        <v>9</v>
      </c>
      <c r="AG21" s="173">
        <v>1.0109999999999999</v>
      </c>
      <c r="AH21" t="s">
        <v>9</v>
      </c>
      <c r="AI21" s="71" t="str">
        <f t="shared" si="1"/>
        <v>down</v>
      </c>
      <c r="AJ21" s="57"/>
      <c r="AK21" s="168"/>
      <c r="AL21" s="57"/>
    </row>
    <row r="22" spans="1:38" x14ac:dyDescent="0.2">
      <c r="A22" t="s">
        <v>464</v>
      </c>
      <c r="B22" t="s">
        <v>465</v>
      </c>
      <c r="C22" s="53" t="s">
        <v>494</v>
      </c>
      <c r="D22" s="54" t="s">
        <v>6</v>
      </c>
      <c r="E22" s="50" t="s">
        <v>54</v>
      </c>
      <c r="F22" s="55" t="s">
        <v>55</v>
      </c>
      <c r="G22" s="69">
        <v>1.1879999999999999</v>
      </c>
      <c r="H22" s="70" t="s">
        <v>574</v>
      </c>
      <c r="I22" s="173">
        <v>1.167</v>
      </c>
      <c r="J22" t="s">
        <v>10</v>
      </c>
      <c r="K22" s="173">
        <v>1.1739999999999999</v>
      </c>
      <c r="L22" t="s">
        <v>10</v>
      </c>
      <c r="M22" s="173">
        <v>1.18</v>
      </c>
      <c r="N22" t="s">
        <v>10</v>
      </c>
      <c r="O22" s="173">
        <v>1.1870000000000001</v>
      </c>
      <c r="P22" t="s">
        <v>10</v>
      </c>
      <c r="Q22" s="173">
        <v>1.1870000000000001</v>
      </c>
      <c r="R22" t="s">
        <v>10</v>
      </c>
      <c r="S22" s="173">
        <v>1.2</v>
      </c>
      <c r="T22" t="s">
        <v>10</v>
      </c>
      <c r="U22" s="173">
        <v>1.1779999999999999</v>
      </c>
      <c r="V22" t="s">
        <v>10</v>
      </c>
      <c r="W22" s="173">
        <v>1.181</v>
      </c>
      <c r="X22" t="s">
        <v>10</v>
      </c>
      <c r="Y22" s="173">
        <v>1.1950000000000001</v>
      </c>
      <c r="Z22" t="s">
        <v>10</v>
      </c>
      <c r="AA22" s="173">
        <v>1.1879999999999999</v>
      </c>
      <c r="AB22" t="s">
        <v>10</v>
      </c>
      <c r="AC22" s="173">
        <v>1.1890000000000001</v>
      </c>
      <c r="AD22" t="s">
        <v>10</v>
      </c>
      <c r="AE22" s="173">
        <v>1.1779999999999999</v>
      </c>
      <c r="AF22" t="s">
        <v>10</v>
      </c>
      <c r="AG22" s="173">
        <v>1.1639999999999999</v>
      </c>
      <c r="AH22" t="s">
        <v>10</v>
      </c>
      <c r="AI22" s="71" t="str">
        <f t="shared" si="1"/>
        <v>down</v>
      </c>
      <c r="AJ22" s="57"/>
      <c r="AK22" s="168"/>
      <c r="AL22" s="57"/>
    </row>
    <row r="23" spans="1:38" x14ac:dyDescent="0.2">
      <c r="A23" t="s">
        <v>464</v>
      </c>
      <c r="B23" t="s">
        <v>465</v>
      </c>
      <c r="C23" s="53" t="s">
        <v>494</v>
      </c>
      <c r="D23" s="54" t="s">
        <v>6</v>
      </c>
      <c r="E23" s="50" t="s">
        <v>56</v>
      </c>
      <c r="F23" s="55" t="s">
        <v>57</v>
      </c>
      <c r="G23" s="69">
        <v>1.2250000000000001</v>
      </c>
      <c r="H23" s="70">
        <v>1.1759999999999999</v>
      </c>
      <c r="I23" s="173">
        <v>1.1719999999999999</v>
      </c>
      <c r="J23" t="str">
        <f t="shared" si="0"/>
        <v>yes</v>
      </c>
      <c r="K23" s="173">
        <v>1.1719999999999999</v>
      </c>
      <c r="L23" t="s">
        <v>9</v>
      </c>
      <c r="M23" s="173">
        <v>1.175</v>
      </c>
      <c r="N23" t="s">
        <v>9</v>
      </c>
      <c r="O23" s="173">
        <v>1.1739999999999999</v>
      </c>
      <c r="P23" t="s">
        <v>9</v>
      </c>
      <c r="Q23" s="173">
        <v>1.1659999999999999</v>
      </c>
      <c r="R23" t="s">
        <v>9</v>
      </c>
      <c r="S23" s="173">
        <v>1.175</v>
      </c>
      <c r="T23" t="s">
        <v>9</v>
      </c>
      <c r="U23" s="173">
        <v>1.1759999999999999</v>
      </c>
      <c r="V23" t="s">
        <v>9</v>
      </c>
      <c r="W23" s="173">
        <v>1.1739999999999999</v>
      </c>
      <c r="X23" t="s">
        <v>9</v>
      </c>
      <c r="Y23" s="173">
        <v>1.1819999999999999</v>
      </c>
      <c r="Z23" t="s">
        <v>10</v>
      </c>
      <c r="AA23" s="173">
        <v>1.1870000000000001</v>
      </c>
      <c r="AB23" t="s">
        <v>10</v>
      </c>
      <c r="AC23" s="173">
        <v>1.19</v>
      </c>
      <c r="AD23" t="s">
        <v>10</v>
      </c>
      <c r="AE23" s="173">
        <v>1.18</v>
      </c>
      <c r="AF23" t="s">
        <v>10</v>
      </c>
      <c r="AG23" s="173">
        <v>1.1679999999999999</v>
      </c>
      <c r="AH23" t="s">
        <v>9</v>
      </c>
      <c r="AI23" s="71" t="str">
        <f t="shared" si="1"/>
        <v>down</v>
      </c>
      <c r="AJ23" s="57"/>
      <c r="AK23" s="168"/>
      <c r="AL23" s="57"/>
    </row>
    <row r="24" spans="1:38" x14ac:dyDescent="0.2">
      <c r="A24" t="s">
        <v>470</v>
      </c>
      <c r="B24" t="s">
        <v>471</v>
      </c>
      <c r="C24" s="53" t="s">
        <v>506</v>
      </c>
      <c r="D24" s="54" t="s">
        <v>58</v>
      </c>
      <c r="E24" s="50" t="s">
        <v>59</v>
      </c>
      <c r="F24" s="55" t="s">
        <v>60</v>
      </c>
      <c r="G24" s="69">
        <v>0.86499999999999999</v>
      </c>
      <c r="H24" s="70" t="s">
        <v>574</v>
      </c>
      <c r="I24" s="173">
        <v>0.80200000000000005</v>
      </c>
      <c r="J24" t="str">
        <f t="shared" si="0"/>
        <v>yes</v>
      </c>
      <c r="K24" s="173">
        <v>0.8</v>
      </c>
      <c r="L24" t="s">
        <v>9</v>
      </c>
      <c r="M24" s="173">
        <v>0.8</v>
      </c>
      <c r="N24" t="s">
        <v>9</v>
      </c>
      <c r="O24" s="173">
        <v>0.80200000000000005</v>
      </c>
      <c r="P24" t="s">
        <v>9</v>
      </c>
      <c r="Q24" s="173">
        <v>0.8</v>
      </c>
      <c r="R24" t="s">
        <v>9</v>
      </c>
      <c r="S24" s="173">
        <v>0.80400000000000005</v>
      </c>
      <c r="T24" t="s">
        <v>9</v>
      </c>
      <c r="U24" s="173">
        <v>0.80800000000000005</v>
      </c>
      <c r="V24" t="s">
        <v>9</v>
      </c>
      <c r="W24" s="173">
        <v>0.80600000000000005</v>
      </c>
      <c r="X24" t="s">
        <v>9</v>
      </c>
      <c r="Y24" s="173">
        <v>0.80500000000000005</v>
      </c>
      <c r="Z24" t="s">
        <v>9</v>
      </c>
      <c r="AA24" s="173">
        <v>0.80600000000000005</v>
      </c>
      <c r="AB24" t="s">
        <v>9</v>
      </c>
      <c r="AC24" s="173">
        <v>0.81100000000000005</v>
      </c>
      <c r="AD24" t="s">
        <v>9</v>
      </c>
      <c r="AE24" s="173">
        <v>0.8</v>
      </c>
      <c r="AF24" t="s">
        <v>9</v>
      </c>
      <c r="AG24" s="173">
        <v>0.78600000000000003</v>
      </c>
      <c r="AH24" t="s">
        <v>9</v>
      </c>
      <c r="AI24" s="71" t="str">
        <f t="shared" si="1"/>
        <v>down</v>
      </c>
      <c r="AJ24" s="57"/>
      <c r="AK24" s="168"/>
      <c r="AL24" s="57"/>
    </row>
    <row r="25" spans="1:38" x14ac:dyDescent="0.2">
      <c r="A25" t="s">
        <v>466</v>
      </c>
      <c r="B25" t="s">
        <v>467</v>
      </c>
      <c r="C25" s="53" t="s">
        <v>507</v>
      </c>
      <c r="D25" s="54" t="s">
        <v>61</v>
      </c>
      <c r="E25" s="50" t="s">
        <v>62</v>
      </c>
      <c r="F25" s="55" t="s">
        <v>63</v>
      </c>
      <c r="G25" s="69">
        <v>0.95199999999999996</v>
      </c>
      <c r="H25" s="70" t="s">
        <v>574</v>
      </c>
      <c r="I25" s="173">
        <v>0.83699999999999997</v>
      </c>
      <c r="J25" t="str">
        <f t="shared" si="0"/>
        <v>yes</v>
      </c>
      <c r="K25" s="173">
        <v>0.83599999999999997</v>
      </c>
      <c r="L25" t="s">
        <v>9</v>
      </c>
      <c r="M25" s="173">
        <v>0.83199999999999996</v>
      </c>
      <c r="N25" t="s">
        <v>9</v>
      </c>
      <c r="O25" s="173">
        <v>0.83299999999999996</v>
      </c>
      <c r="P25" t="s">
        <v>9</v>
      </c>
      <c r="Q25" s="173">
        <v>0.83</v>
      </c>
      <c r="R25" t="s">
        <v>9</v>
      </c>
      <c r="S25" s="173">
        <v>0.83499999999999996</v>
      </c>
      <c r="T25" t="s">
        <v>9</v>
      </c>
      <c r="U25" s="173">
        <v>0.83399999999999996</v>
      </c>
      <c r="V25" t="s">
        <v>9</v>
      </c>
      <c r="W25" s="173">
        <v>0.83199999999999996</v>
      </c>
      <c r="X25" t="s">
        <v>9</v>
      </c>
      <c r="Y25" s="173">
        <v>0.83699999999999997</v>
      </c>
      <c r="Z25" t="s">
        <v>9</v>
      </c>
      <c r="AA25" s="173">
        <v>0.83299999999999996</v>
      </c>
      <c r="AB25" t="s">
        <v>9</v>
      </c>
      <c r="AC25" s="173">
        <v>0.84099999999999997</v>
      </c>
      <c r="AD25" t="s">
        <v>9</v>
      </c>
      <c r="AE25" s="173">
        <v>0.83799999999999997</v>
      </c>
      <c r="AF25" t="s">
        <v>9</v>
      </c>
      <c r="AG25" s="173">
        <v>0.84</v>
      </c>
      <c r="AH25" t="s">
        <v>9</v>
      </c>
      <c r="AI25" s="71" t="str">
        <f t="shared" si="1"/>
        <v>up</v>
      </c>
      <c r="AJ25" s="57"/>
      <c r="AK25" s="168"/>
      <c r="AL25" s="57"/>
    </row>
    <row r="26" spans="1:38" x14ac:dyDescent="0.2">
      <c r="A26" t="s">
        <v>478</v>
      </c>
      <c r="B26" t="s">
        <v>479</v>
      </c>
      <c r="C26" s="53" t="s">
        <v>508</v>
      </c>
      <c r="D26" s="54" t="s">
        <v>64</v>
      </c>
      <c r="E26" s="50" t="s">
        <v>65</v>
      </c>
      <c r="F26" s="55" t="s">
        <v>66</v>
      </c>
      <c r="G26" s="69">
        <v>1.07</v>
      </c>
      <c r="H26" s="70" t="s">
        <v>574</v>
      </c>
      <c r="I26" s="173">
        <v>0.97199999999999998</v>
      </c>
      <c r="J26" t="str">
        <f t="shared" si="0"/>
        <v>yes</v>
      </c>
      <c r="K26" s="173">
        <v>0.97799999999999998</v>
      </c>
      <c r="L26" t="s">
        <v>9</v>
      </c>
      <c r="M26" s="173">
        <v>0.97699999999999998</v>
      </c>
      <c r="N26" t="s">
        <v>9</v>
      </c>
      <c r="O26" s="173">
        <v>0.97</v>
      </c>
      <c r="P26" t="s">
        <v>9</v>
      </c>
      <c r="Q26" s="173">
        <v>0.96799999999999997</v>
      </c>
      <c r="R26" t="s">
        <v>9</v>
      </c>
      <c r="S26" s="173">
        <v>0.97199999999999998</v>
      </c>
      <c r="T26" t="s">
        <v>9</v>
      </c>
      <c r="U26" s="173">
        <v>0.97099999999999997</v>
      </c>
      <c r="V26" t="s">
        <v>9</v>
      </c>
      <c r="W26" s="173">
        <v>0.96899999999999997</v>
      </c>
      <c r="X26" t="s">
        <v>9</v>
      </c>
      <c r="Y26" s="173">
        <v>0.97399999999999998</v>
      </c>
      <c r="Z26" t="s">
        <v>9</v>
      </c>
      <c r="AA26" s="173">
        <v>0.97</v>
      </c>
      <c r="AB26" t="s">
        <v>9</v>
      </c>
      <c r="AC26" s="173">
        <v>0.97299999999999998</v>
      </c>
      <c r="AD26" t="s">
        <v>9</v>
      </c>
      <c r="AE26" s="173">
        <v>0.96199999999999997</v>
      </c>
      <c r="AF26" t="s">
        <v>9</v>
      </c>
      <c r="AG26" s="173">
        <v>0.94499999999999995</v>
      </c>
      <c r="AH26" t="s">
        <v>9</v>
      </c>
      <c r="AI26" s="71" t="str">
        <f t="shared" si="1"/>
        <v>down</v>
      </c>
      <c r="AJ26" s="57"/>
      <c r="AK26" s="168"/>
      <c r="AL26" s="57"/>
    </row>
    <row r="27" spans="1:38" x14ac:dyDescent="0.2">
      <c r="A27" t="s">
        <v>470</v>
      </c>
      <c r="B27" t="s">
        <v>471</v>
      </c>
      <c r="C27" s="53" t="s">
        <v>502</v>
      </c>
      <c r="D27" s="54" t="s">
        <v>36</v>
      </c>
      <c r="E27" s="50" t="s">
        <v>67</v>
      </c>
      <c r="F27" s="55" t="s">
        <v>68</v>
      </c>
      <c r="G27" s="69">
        <v>1.0089999999999999</v>
      </c>
      <c r="H27" s="70" t="s">
        <v>574</v>
      </c>
      <c r="I27" s="173">
        <v>0.91500000000000004</v>
      </c>
      <c r="J27" t="str">
        <f t="shared" si="0"/>
        <v>yes</v>
      </c>
      <c r="K27" s="173">
        <v>0.91600000000000004</v>
      </c>
      <c r="L27" t="s">
        <v>9</v>
      </c>
      <c r="M27" s="173">
        <v>0.91800000000000004</v>
      </c>
      <c r="N27" t="s">
        <v>9</v>
      </c>
      <c r="O27" s="173">
        <v>0.91600000000000004</v>
      </c>
      <c r="P27" t="s">
        <v>9</v>
      </c>
      <c r="Q27" s="173">
        <v>0.91400000000000003</v>
      </c>
      <c r="R27" t="s">
        <v>9</v>
      </c>
      <c r="S27" s="173">
        <v>0.91800000000000004</v>
      </c>
      <c r="T27" t="s">
        <v>9</v>
      </c>
      <c r="U27" s="173">
        <v>0.90900000000000003</v>
      </c>
      <c r="V27" t="s">
        <v>9</v>
      </c>
      <c r="W27" s="173">
        <v>0.90100000000000002</v>
      </c>
      <c r="X27" t="s">
        <v>9</v>
      </c>
      <c r="Y27" s="173">
        <v>0.9</v>
      </c>
      <c r="Z27" t="s">
        <v>9</v>
      </c>
      <c r="AA27" s="173">
        <v>0.89900000000000002</v>
      </c>
      <c r="AB27" t="s">
        <v>9</v>
      </c>
      <c r="AC27" s="173">
        <v>0.90400000000000003</v>
      </c>
      <c r="AD27" t="s">
        <v>9</v>
      </c>
      <c r="AE27" s="173">
        <v>0.89200000000000002</v>
      </c>
      <c r="AF27" t="s">
        <v>9</v>
      </c>
      <c r="AG27" s="173">
        <v>0.88300000000000001</v>
      </c>
      <c r="AH27" t="s">
        <v>9</v>
      </c>
      <c r="AI27" s="71" t="str">
        <f t="shared" si="1"/>
        <v>down</v>
      </c>
      <c r="AJ27" s="57"/>
      <c r="AK27" s="168"/>
      <c r="AL27" s="57"/>
    </row>
    <row r="28" spans="1:38" x14ac:dyDescent="0.2">
      <c r="A28" t="s">
        <v>570</v>
      </c>
      <c r="B28" t="s">
        <v>569</v>
      </c>
      <c r="C28" s="53" t="s">
        <v>505</v>
      </c>
      <c r="D28" s="54" t="s">
        <v>49</v>
      </c>
      <c r="E28" s="50" t="s">
        <v>69</v>
      </c>
      <c r="F28" s="55" t="s">
        <v>70</v>
      </c>
      <c r="G28" s="69">
        <v>1.2709999999999999</v>
      </c>
      <c r="H28" s="70">
        <v>1.22</v>
      </c>
      <c r="I28" s="173">
        <v>1.1990000000000001</v>
      </c>
      <c r="J28" t="str">
        <f t="shared" si="0"/>
        <v>yes</v>
      </c>
      <c r="K28" s="173">
        <v>1.1919999999999999</v>
      </c>
      <c r="L28" t="s">
        <v>9</v>
      </c>
      <c r="M28" s="173">
        <v>1.1819999999999999</v>
      </c>
      <c r="N28" t="s">
        <v>9</v>
      </c>
      <c r="O28" s="173">
        <v>1.17</v>
      </c>
      <c r="P28" t="s">
        <v>9</v>
      </c>
      <c r="Q28" s="173">
        <v>1.1619999999999999</v>
      </c>
      <c r="R28" t="s">
        <v>9</v>
      </c>
      <c r="S28" s="173">
        <v>1.1619999999999999</v>
      </c>
      <c r="T28" t="s">
        <v>9</v>
      </c>
      <c r="U28" s="173">
        <v>1.155</v>
      </c>
      <c r="V28" t="s">
        <v>9</v>
      </c>
      <c r="W28" s="173">
        <v>1.1599999999999999</v>
      </c>
      <c r="X28" t="s">
        <v>9</v>
      </c>
      <c r="Y28" s="173">
        <v>1.1659999999999999</v>
      </c>
      <c r="Z28" t="s">
        <v>9</v>
      </c>
      <c r="AA28" s="173">
        <v>1.1659999999999999</v>
      </c>
      <c r="AB28" t="s">
        <v>9</v>
      </c>
      <c r="AC28" s="173">
        <v>1.171</v>
      </c>
      <c r="AD28" t="s">
        <v>9</v>
      </c>
      <c r="AE28" s="173">
        <v>1.1619999999999999</v>
      </c>
      <c r="AF28" t="s">
        <v>9</v>
      </c>
      <c r="AG28" s="173">
        <v>1.151</v>
      </c>
      <c r="AH28" t="s">
        <v>9</v>
      </c>
      <c r="AI28" s="71" t="str">
        <f t="shared" si="1"/>
        <v>down</v>
      </c>
      <c r="AJ28" s="57"/>
      <c r="AK28" s="168"/>
      <c r="AL28" s="57"/>
    </row>
    <row r="29" spans="1:38" x14ac:dyDescent="0.2">
      <c r="A29" t="s">
        <v>464</v>
      </c>
      <c r="B29" t="s">
        <v>465</v>
      </c>
      <c r="C29" s="53" t="s">
        <v>494</v>
      </c>
      <c r="D29" s="54" t="s">
        <v>6</v>
      </c>
      <c r="E29" s="50" t="s">
        <v>71</v>
      </c>
      <c r="F29" s="55" t="s">
        <v>72</v>
      </c>
      <c r="G29" s="69">
        <v>1.2829999999999999</v>
      </c>
      <c r="H29" s="70">
        <v>1.232</v>
      </c>
      <c r="I29" s="173">
        <v>1.167</v>
      </c>
      <c r="J29" t="str">
        <f t="shared" si="0"/>
        <v>yes</v>
      </c>
      <c r="K29" s="173">
        <v>1.1679999999999999</v>
      </c>
      <c r="L29" t="s">
        <v>9</v>
      </c>
      <c r="M29" s="173">
        <v>1.17</v>
      </c>
      <c r="N29" t="s">
        <v>9</v>
      </c>
      <c r="O29" s="173">
        <v>1.173</v>
      </c>
      <c r="P29" t="s">
        <v>9</v>
      </c>
      <c r="Q29" s="173">
        <v>1.175</v>
      </c>
      <c r="R29" t="s">
        <v>9</v>
      </c>
      <c r="S29" s="173">
        <v>1.1859999999999999</v>
      </c>
      <c r="T29" t="s">
        <v>9</v>
      </c>
      <c r="U29" s="173">
        <v>1.1919999999999999</v>
      </c>
      <c r="V29" t="s">
        <v>9</v>
      </c>
      <c r="W29" s="173">
        <v>1.196</v>
      </c>
      <c r="X29" t="s">
        <v>9</v>
      </c>
      <c r="Y29" s="173">
        <v>1.2110000000000001</v>
      </c>
      <c r="Z29" t="s">
        <v>9</v>
      </c>
      <c r="AA29" s="173">
        <v>1.22</v>
      </c>
      <c r="AB29" t="s">
        <v>9</v>
      </c>
      <c r="AC29" s="173">
        <v>1.232</v>
      </c>
      <c r="AD29" t="s">
        <v>9</v>
      </c>
      <c r="AE29" s="173">
        <v>1.236</v>
      </c>
      <c r="AF29" t="s">
        <v>10</v>
      </c>
      <c r="AG29" s="173">
        <v>1.2350000000000001</v>
      </c>
      <c r="AH29" t="s">
        <v>10</v>
      </c>
      <c r="AI29" s="71" t="str">
        <f t="shared" si="1"/>
        <v>down</v>
      </c>
      <c r="AJ29" s="57"/>
      <c r="AK29" s="168"/>
      <c r="AL29" s="57"/>
    </row>
    <row r="30" spans="1:38" x14ac:dyDescent="0.2">
      <c r="A30" t="s">
        <v>472</v>
      </c>
      <c r="B30" t="s">
        <v>473</v>
      </c>
      <c r="C30" s="53" t="s">
        <v>509</v>
      </c>
      <c r="D30" s="54" t="s">
        <v>73</v>
      </c>
      <c r="E30" s="50" t="s">
        <v>74</v>
      </c>
      <c r="F30" s="55" t="s">
        <v>75</v>
      </c>
      <c r="G30" s="69">
        <v>1.2110000000000001</v>
      </c>
      <c r="H30" s="70">
        <v>1.163</v>
      </c>
      <c r="I30" s="173">
        <v>1.1120000000000001</v>
      </c>
      <c r="J30" t="str">
        <f t="shared" si="0"/>
        <v>yes</v>
      </c>
      <c r="K30" s="173">
        <v>1.115</v>
      </c>
      <c r="L30" t="s">
        <v>9</v>
      </c>
      <c r="M30" s="173">
        <v>1.115</v>
      </c>
      <c r="N30" t="s">
        <v>9</v>
      </c>
      <c r="O30" s="173">
        <v>1.113</v>
      </c>
      <c r="P30" t="s">
        <v>9</v>
      </c>
      <c r="Q30" s="173">
        <v>1.111</v>
      </c>
      <c r="R30" t="s">
        <v>9</v>
      </c>
      <c r="S30" s="173">
        <v>1.117</v>
      </c>
      <c r="T30" t="s">
        <v>9</v>
      </c>
      <c r="U30" s="173">
        <v>1.1140000000000001</v>
      </c>
      <c r="V30" t="s">
        <v>9</v>
      </c>
      <c r="W30" s="173">
        <v>1.109</v>
      </c>
      <c r="X30" t="s">
        <v>9</v>
      </c>
      <c r="Y30" s="173">
        <v>1.115</v>
      </c>
      <c r="Z30" t="s">
        <v>9</v>
      </c>
      <c r="AA30" s="173">
        <v>1.1160000000000001</v>
      </c>
      <c r="AB30" t="s">
        <v>9</v>
      </c>
      <c r="AC30" s="173">
        <v>1.125</v>
      </c>
      <c r="AD30" t="s">
        <v>9</v>
      </c>
      <c r="AE30" s="173">
        <v>1.1180000000000001</v>
      </c>
      <c r="AF30" t="s">
        <v>9</v>
      </c>
      <c r="AG30" s="173">
        <v>1.1040000000000001</v>
      </c>
      <c r="AH30" t="s">
        <v>9</v>
      </c>
      <c r="AI30" s="71" t="str">
        <f t="shared" si="1"/>
        <v>down</v>
      </c>
      <c r="AJ30" s="57"/>
      <c r="AK30" s="168"/>
      <c r="AL30" s="57"/>
    </row>
    <row r="31" spans="1:38" x14ac:dyDescent="0.2">
      <c r="A31" t="s">
        <v>470</v>
      </c>
      <c r="B31" t="s">
        <v>471</v>
      </c>
      <c r="C31" s="53" t="s">
        <v>497</v>
      </c>
      <c r="D31" s="54" t="s">
        <v>17</v>
      </c>
      <c r="E31" s="50" t="s">
        <v>76</v>
      </c>
      <c r="F31" s="55" t="s">
        <v>77</v>
      </c>
      <c r="G31" s="69">
        <v>0.67200000000000004</v>
      </c>
      <c r="H31" s="70" t="s">
        <v>574</v>
      </c>
      <c r="I31" s="173">
        <v>0.622</v>
      </c>
      <c r="J31" t="str">
        <f t="shared" si="0"/>
        <v>yes</v>
      </c>
      <c r="K31" s="173">
        <v>0.624</v>
      </c>
      <c r="L31" t="s">
        <v>9</v>
      </c>
      <c r="M31" s="173">
        <v>0.626</v>
      </c>
      <c r="N31" t="s">
        <v>9</v>
      </c>
      <c r="O31" s="173">
        <v>0.626</v>
      </c>
      <c r="P31" t="s">
        <v>9</v>
      </c>
      <c r="Q31" s="173">
        <v>0.623</v>
      </c>
      <c r="R31" t="s">
        <v>9</v>
      </c>
      <c r="S31" s="173">
        <v>0.626</v>
      </c>
      <c r="T31" t="s">
        <v>9</v>
      </c>
      <c r="U31" s="173">
        <v>0.628</v>
      </c>
      <c r="V31" t="s">
        <v>9</v>
      </c>
      <c r="W31" s="173">
        <v>0.625</v>
      </c>
      <c r="X31" t="s">
        <v>9</v>
      </c>
      <c r="Y31" s="173">
        <v>0.628</v>
      </c>
      <c r="Z31" t="s">
        <v>9</v>
      </c>
      <c r="AA31" s="173">
        <v>0.621</v>
      </c>
      <c r="AB31" t="s">
        <v>9</v>
      </c>
      <c r="AC31" s="173">
        <v>0.625</v>
      </c>
      <c r="AD31" t="s">
        <v>9</v>
      </c>
      <c r="AE31" s="173">
        <v>0.61799999999999999</v>
      </c>
      <c r="AF31" t="s">
        <v>9</v>
      </c>
      <c r="AG31" s="173">
        <v>0.60199999999999998</v>
      </c>
      <c r="AH31" t="s">
        <v>9</v>
      </c>
      <c r="AI31" s="71" t="str">
        <f t="shared" si="1"/>
        <v>down</v>
      </c>
      <c r="AJ31" s="57"/>
      <c r="AK31" s="168"/>
      <c r="AL31" s="57"/>
    </row>
    <row r="32" spans="1:38" x14ac:dyDescent="0.2">
      <c r="A32" t="s">
        <v>480</v>
      </c>
      <c r="B32" t="s">
        <v>481</v>
      </c>
      <c r="C32" s="53" t="s">
        <v>510</v>
      </c>
      <c r="D32" s="54" t="s">
        <v>78</v>
      </c>
      <c r="E32" s="50" t="s">
        <v>79</v>
      </c>
      <c r="F32" s="55" t="s">
        <v>80</v>
      </c>
      <c r="G32" s="69">
        <v>1.292</v>
      </c>
      <c r="H32" s="70">
        <v>1.24</v>
      </c>
      <c r="I32" s="173">
        <v>1.2250000000000001</v>
      </c>
      <c r="J32" t="str">
        <f t="shared" si="0"/>
        <v>yes</v>
      </c>
      <c r="K32" s="173">
        <v>1.2190000000000001</v>
      </c>
      <c r="L32" t="s">
        <v>9</v>
      </c>
      <c r="M32" s="173">
        <v>1.2230000000000001</v>
      </c>
      <c r="N32" t="s">
        <v>9</v>
      </c>
      <c r="O32" s="173">
        <v>1.222</v>
      </c>
      <c r="P32" t="s">
        <v>9</v>
      </c>
      <c r="Q32" s="173">
        <v>1.2190000000000001</v>
      </c>
      <c r="R32" t="s">
        <v>9</v>
      </c>
      <c r="S32" s="173">
        <v>1.23</v>
      </c>
      <c r="T32" t="s">
        <v>9</v>
      </c>
      <c r="U32" s="173">
        <v>1.23</v>
      </c>
      <c r="V32" t="s">
        <v>9</v>
      </c>
      <c r="W32" s="173">
        <v>1.224</v>
      </c>
      <c r="X32" t="s">
        <v>9</v>
      </c>
      <c r="Y32" s="173">
        <v>1.2310000000000001</v>
      </c>
      <c r="Z32" t="s">
        <v>9</v>
      </c>
      <c r="AA32" s="173">
        <v>1.232</v>
      </c>
      <c r="AB32" t="s">
        <v>9</v>
      </c>
      <c r="AC32" s="173">
        <v>1.2270000000000001</v>
      </c>
      <c r="AD32" t="s">
        <v>9</v>
      </c>
      <c r="AE32" s="173">
        <v>1.2190000000000001</v>
      </c>
      <c r="AF32" t="s">
        <v>9</v>
      </c>
      <c r="AG32" s="173">
        <v>1.2150000000000001</v>
      </c>
      <c r="AH32" t="s">
        <v>9</v>
      </c>
      <c r="AI32" s="71" t="str">
        <f t="shared" si="1"/>
        <v>down</v>
      </c>
      <c r="AJ32" s="57"/>
      <c r="AK32" s="168"/>
      <c r="AL32" s="57"/>
    </row>
    <row r="33" spans="1:38" x14ac:dyDescent="0.2">
      <c r="A33" t="s">
        <v>466</v>
      </c>
      <c r="B33" t="s">
        <v>467</v>
      </c>
      <c r="C33" s="53" t="s">
        <v>495</v>
      </c>
      <c r="D33" s="54" t="s">
        <v>11</v>
      </c>
      <c r="E33" s="50" t="s">
        <v>81</v>
      </c>
      <c r="F33" s="55" t="s">
        <v>82</v>
      </c>
      <c r="G33" s="69">
        <v>1.325</v>
      </c>
      <c r="H33" s="70">
        <v>1.272</v>
      </c>
      <c r="I33" s="173">
        <v>1.222</v>
      </c>
      <c r="J33" t="str">
        <f t="shared" si="0"/>
        <v>yes</v>
      </c>
      <c r="K33" s="173">
        <v>1.218</v>
      </c>
      <c r="L33" t="s">
        <v>9</v>
      </c>
      <c r="M33" s="173">
        <v>1.214</v>
      </c>
      <c r="N33" t="s">
        <v>9</v>
      </c>
      <c r="O33" s="173">
        <v>1.212</v>
      </c>
      <c r="P33" t="s">
        <v>9</v>
      </c>
      <c r="Q33" s="173">
        <v>1.212</v>
      </c>
      <c r="R33" t="s">
        <v>9</v>
      </c>
      <c r="S33" s="173">
        <v>1.2170000000000001</v>
      </c>
      <c r="T33" t="s">
        <v>9</v>
      </c>
      <c r="U33" s="173">
        <v>1.214</v>
      </c>
      <c r="V33" t="s">
        <v>9</v>
      </c>
      <c r="W33" s="173">
        <v>1.206</v>
      </c>
      <c r="X33" t="s">
        <v>9</v>
      </c>
      <c r="Y33" s="173">
        <v>1.2110000000000001</v>
      </c>
      <c r="Z33" t="s">
        <v>9</v>
      </c>
      <c r="AA33" s="173">
        <v>1.206</v>
      </c>
      <c r="AB33" t="s">
        <v>9</v>
      </c>
      <c r="AC33" s="173">
        <v>1.214</v>
      </c>
      <c r="AD33" t="s">
        <v>9</v>
      </c>
      <c r="AE33" s="173">
        <v>1.2010000000000001</v>
      </c>
      <c r="AF33" t="s">
        <v>9</v>
      </c>
      <c r="AG33" s="173">
        <v>1.175</v>
      </c>
      <c r="AH33" t="s">
        <v>9</v>
      </c>
      <c r="AI33" s="71" t="str">
        <f t="shared" si="1"/>
        <v>down</v>
      </c>
      <c r="AJ33" s="57"/>
      <c r="AK33" s="168"/>
      <c r="AL33" s="57"/>
    </row>
    <row r="34" spans="1:38" x14ac:dyDescent="0.2">
      <c r="A34" t="s">
        <v>472</v>
      </c>
      <c r="B34" t="s">
        <v>473</v>
      </c>
      <c r="C34" s="53" t="s">
        <v>499</v>
      </c>
      <c r="D34" s="54" t="s">
        <v>25</v>
      </c>
      <c r="E34" s="50" t="s">
        <v>83</v>
      </c>
      <c r="F34" s="55" t="s">
        <v>84</v>
      </c>
      <c r="G34" s="69">
        <v>1.17</v>
      </c>
      <c r="H34" s="70" t="s">
        <v>574</v>
      </c>
      <c r="I34" s="173">
        <v>1.1000000000000001</v>
      </c>
      <c r="J34" t="str">
        <f t="shared" si="0"/>
        <v>yes</v>
      </c>
      <c r="K34" s="173">
        <v>1.1100000000000001</v>
      </c>
      <c r="L34" t="s">
        <v>9</v>
      </c>
      <c r="M34" s="173">
        <v>1.115</v>
      </c>
      <c r="N34" t="s">
        <v>9</v>
      </c>
      <c r="O34" s="173">
        <v>1.1240000000000001</v>
      </c>
      <c r="P34" t="s">
        <v>9</v>
      </c>
      <c r="Q34" s="173">
        <v>1.127</v>
      </c>
      <c r="R34" t="s">
        <v>9</v>
      </c>
      <c r="S34" s="173">
        <v>1.1359999999999999</v>
      </c>
      <c r="T34" t="s">
        <v>9</v>
      </c>
      <c r="U34" s="173">
        <v>1.133</v>
      </c>
      <c r="V34" t="s">
        <v>9</v>
      </c>
      <c r="W34" s="173">
        <v>1.1279999999999999</v>
      </c>
      <c r="X34" t="s">
        <v>9</v>
      </c>
      <c r="Y34" s="173">
        <v>1.137</v>
      </c>
      <c r="Z34" t="s">
        <v>9</v>
      </c>
      <c r="AA34" s="173">
        <v>1.149</v>
      </c>
      <c r="AB34" t="s">
        <v>9</v>
      </c>
      <c r="AC34" s="173">
        <v>1.1459999999999999</v>
      </c>
      <c r="AD34" t="s">
        <v>9</v>
      </c>
      <c r="AE34" s="173">
        <v>1.147</v>
      </c>
      <c r="AF34" t="s">
        <v>9</v>
      </c>
      <c r="AG34" s="173">
        <v>1.133</v>
      </c>
      <c r="AH34" t="s">
        <v>9</v>
      </c>
      <c r="AI34" s="71" t="str">
        <f t="shared" si="1"/>
        <v>down</v>
      </c>
      <c r="AJ34" s="57"/>
      <c r="AK34" s="168"/>
      <c r="AL34" s="57"/>
    </row>
    <row r="35" spans="1:38" x14ac:dyDescent="0.2">
      <c r="A35" t="s">
        <v>470</v>
      </c>
      <c r="B35" t="s">
        <v>471</v>
      </c>
      <c r="C35" s="53" t="s">
        <v>506</v>
      </c>
      <c r="D35" s="54" t="s">
        <v>58</v>
      </c>
      <c r="E35" s="50" t="s">
        <v>85</v>
      </c>
      <c r="F35" s="55" t="s">
        <v>86</v>
      </c>
      <c r="G35" s="69">
        <v>0.77</v>
      </c>
      <c r="H35" s="70" t="s">
        <v>574</v>
      </c>
      <c r="I35" s="173">
        <v>0.69599999999999995</v>
      </c>
      <c r="J35" t="str">
        <f t="shared" si="0"/>
        <v>yes</v>
      </c>
      <c r="K35" s="173">
        <v>0.70199999999999996</v>
      </c>
      <c r="L35" t="s">
        <v>9</v>
      </c>
      <c r="M35" s="173">
        <v>0.70599999999999996</v>
      </c>
      <c r="N35" t="s">
        <v>9</v>
      </c>
      <c r="O35" s="173">
        <v>0.71399999999999997</v>
      </c>
      <c r="P35" t="s">
        <v>9</v>
      </c>
      <c r="Q35" s="173">
        <v>0.71299999999999997</v>
      </c>
      <c r="R35" t="s">
        <v>9</v>
      </c>
      <c r="S35" s="173">
        <v>0.71799999999999997</v>
      </c>
      <c r="T35" t="s">
        <v>9</v>
      </c>
      <c r="U35" s="173">
        <v>0.72199999999999998</v>
      </c>
      <c r="V35" t="s">
        <v>9</v>
      </c>
      <c r="W35" s="173">
        <v>0.72</v>
      </c>
      <c r="X35" t="s">
        <v>9</v>
      </c>
      <c r="Y35" s="173">
        <v>0.72</v>
      </c>
      <c r="Z35" t="s">
        <v>9</v>
      </c>
      <c r="AA35" s="173">
        <v>0.71699999999999997</v>
      </c>
      <c r="AB35" t="s">
        <v>9</v>
      </c>
      <c r="AC35" s="173">
        <v>0.72199999999999998</v>
      </c>
      <c r="AD35" t="s">
        <v>9</v>
      </c>
      <c r="AE35" s="173">
        <v>0.71499999999999997</v>
      </c>
      <c r="AF35" t="s">
        <v>9</v>
      </c>
      <c r="AG35" s="173">
        <v>0.69599999999999995</v>
      </c>
      <c r="AH35" t="s">
        <v>9</v>
      </c>
      <c r="AI35" s="71" t="str">
        <f t="shared" si="1"/>
        <v>down</v>
      </c>
      <c r="AJ35" s="57"/>
      <c r="AK35" s="168"/>
      <c r="AL35" s="57"/>
    </row>
    <row r="36" spans="1:38" x14ac:dyDescent="0.2">
      <c r="A36" t="s">
        <v>570</v>
      </c>
      <c r="B36" t="s">
        <v>569</v>
      </c>
      <c r="C36" s="53" t="s">
        <v>505</v>
      </c>
      <c r="D36" s="54" t="s">
        <v>49</v>
      </c>
      <c r="E36" s="50" t="s">
        <v>87</v>
      </c>
      <c r="F36" s="55" t="s">
        <v>88</v>
      </c>
      <c r="G36" s="69">
        <v>1.1359999999999999</v>
      </c>
      <c r="H36" s="70" t="s">
        <v>574</v>
      </c>
      <c r="I36" s="173">
        <v>1.056</v>
      </c>
      <c r="J36" t="str">
        <f t="shared" si="0"/>
        <v>yes</v>
      </c>
      <c r="K36" s="173">
        <v>1.0609999999999999</v>
      </c>
      <c r="L36" t="s">
        <v>9</v>
      </c>
      <c r="M36" s="173">
        <v>1.0609999999999999</v>
      </c>
      <c r="N36" t="s">
        <v>9</v>
      </c>
      <c r="O36" s="173">
        <v>1.054</v>
      </c>
      <c r="P36" t="s">
        <v>9</v>
      </c>
      <c r="Q36" s="173">
        <v>1.0549999999999999</v>
      </c>
      <c r="R36" t="s">
        <v>9</v>
      </c>
      <c r="S36" s="173">
        <v>1.0629999999999999</v>
      </c>
      <c r="T36" t="s">
        <v>9</v>
      </c>
      <c r="U36" s="173">
        <v>1.0649999999999999</v>
      </c>
      <c r="V36" t="s">
        <v>9</v>
      </c>
      <c r="W36" s="173">
        <v>1.0669999999999999</v>
      </c>
      <c r="X36" t="s">
        <v>9</v>
      </c>
      <c r="Y36" s="173">
        <v>1.073</v>
      </c>
      <c r="Z36" t="s">
        <v>9</v>
      </c>
      <c r="AA36" s="173">
        <v>1.056</v>
      </c>
      <c r="AB36" t="s">
        <v>9</v>
      </c>
      <c r="AC36" s="173">
        <v>1.0629999999999999</v>
      </c>
      <c r="AD36" t="s">
        <v>9</v>
      </c>
      <c r="AE36" s="173">
        <v>1.056</v>
      </c>
      <c r="AF36" t="s">
        <v>9</v>
      </c>
      <c r="AG36" s="173">
        <v>1.032</v>
      </c>
      <c r="AH36" t="s">
        <v>9</v>
      </c>
      <c r="AI36" s="71" t="str">
        <f t="shared" si="1"/>
        <v>down</v>
      </c>
      <c r="AJ36" s="57"/>
      <c r="AK36" s="168"/>
      <c r="AL36" s="57"/>
    </row>
    <row r="37" spans="1:38" x14ac:dyDescent="0.2">
      <c r="A37" t="s">
        <v>468</v>
      </c>
      <c r="B37" t="s">
        <v>469</v>
      </c>
      <c r="C37" s="53" t="s">
        <v>496</v>
      </c>
      <c r="D37" s="54" t="s">
        <v>14</v>
      </c>
      <c r="E37" s="50" t="s">
        <v>89</v>
      </c>
      <c r="F37" s="55" t="s">
        <v>90</v>
      </c>
      <c r="G37" s="69">
        <v>1.175</v>
      </c>
      <c r="H37" s="70" t="s">
        <v>574</v>
      </c>
      <c r="I37" s="173">
        <v>1.083</v>
      </c>
      <c r="J37" t="str">
        <f t="shared" si="0"/>
        <v>yes</v>
      </c>
      <c r="K37" s="173">
        <v>1.083</v>
      </c>
      <c r="L37" t="s">
        <v>9</v>
      </c>
      <c r="M37" s="173">
        <v>1.0820000000000001</v>
      </c>
      <c r="N37" t="s">
        <v>9</v>
      </c>
      <c r="O37" s="173">
        <v>1.079</v>
      </c>
      <c r="P37" t="s">
        <v>9</v>
      </c>
      <c r="Q37" s="173">
        <v>1.083</v>
      </c>
      <c r="R37" t="s">
        <v>9</v>
      </c>
      <c r="S37" s="173">
        <v>1.087</v>
      </c>
      <c r="T37" t="s">
        <v>9</v>
      </c>
      <c r="U37" s="173">
        <v>1.081</v>
      </c>
      <c r="V37" t="s">
        <v>9</v>
      </c>
      <c r="W37" s="173">
        <v>1.077</v>
      </c>
      <c r="X37" t="s">
        <v>9</v>
      </c>
      <c r="Y37" s="173">
        <v>1.08</v>
      </c>
      <c r="Z37" t="s">
        <v>9</v>
      </c>
      <c r="AA37" s="173">
        <v>1.0820000000000001</v>
      </c>
      <c r="AB37" t="s">
        <v>9</v>
      </c>
      <c r="AC37" s="173">
        <v>1.0860000000000001</v>
      </c>
      <c r="AD37" t="s">
        <v>9</v>
      </c>
      <c r="AE37" s="173">
        <v>1.0760000000000001</v>
      </c>
      <c r="AF37" t="s">
        <v>9</v>
      </c>
      <c r="AG37" s="173">
        <v>1.0649999999999999</v>
      </c>
      <c r="AH37" t="s">
        <v>9</v>
      </c>
      <c r="AI37" s="71" t="str">
        <f t="shared" si="1"/>
        <v>down</v>
      </c>
      <c r="AJ37" s="57"/>
      <c r="AK37" s="168"/>
      <c r="AL37" s="57"/>
    </row>
    <row r="38" spans="1:38" x14ac:dyDescent="0.2">
      <c r="A38" t="s">
        <v>572</v>
      </c>
      <c r="B38" t="s">
        <v>571</v>
      </c>
      <c r="C38" s="53" t="s">
        <v>504</v>
      </c>
      <c r="D38" s="54" t="s">
        <v>44</v>
      </c>
      <c r="E38" s="50" t="s">
        <v>91</v>
      </c>
      <c r="F38" s="55" t="s">
        <v>92</v>
      </c>
      <c r="G38" s="69">
        <v>1.194</v>
      </c>
      <c r="H38" s="70" t="s">
        <v>574</v>
      </c>
      <c r="I38" s="173">
        <v>1.175</v>
      </c>
      <c r="J38" t="s">
        <v>10</v>
      </c>
      <c r="K38" s="173">
        <v>1.1739999999999999</v>
      </c>
      <c r="L38" t="s">
        <v>10</v>
      </c>
      <c r="M38" s="173">
        <v>1.1719999999999999</v>
      </c>
      <c r="N38" t="s">
        <v>10</v>
      </c>
      <c r="O38" s="173">
        <v>1.163</v>
      </c>
      <c r="P38" t="s">
        <v>10</v>
      </c>
      <c r="Q38" s="173">
        <v>1.159</v>
      </c>
      <c r="R38" t="s">
        <v>9</v>
      </c>
      <c r="S38" s="173">
        <v>1.161</v>
      </c>
      <c r="T38" t="s">
        <v>9</v>
      </c>
      <c r="U38" s="173">
        <v>1.155</v>
      </c>
      <c r="V38" t="s">
        <v>9</v>
      </c>
      <c r="W38" s="173">
        <v>1.153</v>
      </c>
      <c r="X38" t="s">
        <v>9</v>
      </c>
      <c r="Y38" s="173">
        <v>1.1539999999999999</v>
      </c>
      <c r="Z38" t="s">
        <v>9</v>
      </c>
      <c r="AA38" s="173">
        <v>1.147</v>
      </c>
      <c r="AB38" t="s">
        <v>9</v>
      </c>
      <c r="AC38" s="173">
        <v>1.1459999999999999</v>
      </c>
      <c r="AD38" t="s">
        <v>9</v>
      </c>
      <c r="AE38" s="173">
        <v>1.1259999999999999</v>
      </c>
      <c r="AF38" t="s">
        <v>9</v>
      </c>
      <c r="AG38" s="173">
        <v>1.1060000000000001</v>
      </c>
      <c r="AH38" t="s">
        <v>9</v>
      </c>
      <c r="AI38" s="71" t="str">
        <f t="shared" si="1"/>
        <v>down</v>
      </c>
      <c r="AJ38" s="57"/>
      <c r="AK38" s="168"/>
      <c r="AL38" s="57"/>
    </row>
    <row r="39" spans="1:38" x14ac:dyDescent="0.2">
      <c r="A39" t="s">
        <v>470</v>
      </c>
      <c r="B39" t="s">
        <v>471</v>
      </c>
      <c r="C39" s="53" t="s">
        <v>497</v>
      </c>
      <c r="D39" s="54" t="s">
        <v>17</v>
      </c>
      <c r="E39" s="50" t="s">
        <v>93</v>
      </c>
      <c r="F39" s="55" t="s">
        <v>94</v>
      </c>
      <c r="G39" s="69">
        <v>0.79800000000000004</v>
      </c>
      <c r="H39" s="70" t="s">
        <v>574</v>
      </c>
      <c r="I39" s="173">
        <v>0.73399999999999999</v>
      </c>
      <c r="J39" t="str">
        <f t="shared" si="0"/>
        <v>yes</v>
      </c>
      <c r="K39" s="173">
        <v>0.73399999999999999</v>
      </c>
      <c r="L39" t="s">
        <v>9</v>
      </c>
      <c r="M39" s="173">
        <v>0.73299999999999998</v>
      </c>
      <c r="N39" t="s">
        <v>9</v>
      </c>
      <c r="O39" s="173">
        <v>0.72799999999999998</v>
      </c>
      <c r="P39" t="s">
        <v>9</v>
      </c>
      <c r="Q39" s="173">
        <v>0.72199999999999998</v>
      </c>
      <c r="R39" t="s">
        <v>9</v>
      </c>
      <c r="S39" s="173">
        <v>0.72599999999999998</v>
      </c>
      <c r="T39" t="s">
        <v>9</v>
      </c>
      <c r="U39" s="173">
        <v>0.71799999999999997</v>
      </c>
      <c r="V39" t="s">
        <v>9</v>
      </c>
      <c r="W39" s="173">
        <v>0.71499999999999997</v>
      </c>
      <c r="X39" t="s">
        <v>9</v>
      </c>
      <c r="Y39" s="173">
        <v>0.71399999999999997</v>
      </c>
      <c r="Z39" t="s">
        <v>9</v>
      </c>
      <c r="AA39" s="173">
        <v>0.70599999999999996</v>
      </c>
      <c r="AB39" t="s">
        <v>9</v>
      </c>
      <c r="AC39" s="173">
        <v>0.70899999999999996</v>
      </c>
      <c r="AD39" t="s">
        <v>9</v>
      </c>
      <c r="AE39" s="173">
        <v>0.70199999999999996</v>
      </c>
      <c r="AF39" t="s">
        <v>9</v>
      </c>
      <c r="AG39" s="173">
        <v>0.69299999999999995</v>
      </c>
      <c r="AH39" t="s">
        <v>9</v>
      </c>
      <c r="AI39" s="71" t="str">
        <f t="shared" si="1"/>
        <v>down</v>
      </c>
      <c r="AJ39" s="57"/>
      <c r="AK39" s="168"/>
      <c r="AL39" s="57"/>
    </row>
    <row r="40" spans="1:38" x14ac:dyDescent="0.2">
      <c r="A40" t="s">
        <v>466</v>
      </c>
      <c r="B40" t="s">
        <v>467</v>
      </c>
      <c r="C40" s="53" t="s">
        <v>507</v>
      </c>
      <c r="D40" s="54" t="s">
        <v>61</v>
      </c>
      <c r="E40" s="50" t="s">
        <v>95</v>
      </c>
      <c r="F40" s="55" t="s">
        <v>96</v>
      </c>
      <c r="G40" s="69">
        <v>1.07</v>
      </c>
      <c r="H40" s="70" t="s">
        <v>574</v>
      </c>
      <c r="I40" s="173">
        <v>0.995</v>
      </c>
      <c r="J40" t="str">
        <f t="shared" si="0"/>
        <v>yes</v>
      </c>
      <c r="K40" s="173">
        <v>1.0009999999999999</v>
      </c>
      <c r="L40" t="s">
        <v>9</v>
      </c>
      <c r="M40" s="173">
        <v>1.0029999999999999</v>
      </c>
      <c r="N40" t="s">
        <v>9</v>
      </c>
      <c r="O40" s="173">
        <v>1.0009999999999999</v>
      </c>
      <c r="P40" t="s">
        <v>9</v>
      </c>
      <c r="Q40" s="173">
        <v>0.997</v>
      </c>
      <c r="R40" t="s">
        <v>9</v>
      </c>
      <c r="S40" s="173">
        <v>1.0029999999999999</v>
      </c>
      <c r="T40" t="s">
        <v>9</v>
      </c>
      <c r="U40" s="173">
        <v>1.0009999999999999</v>
      </c>
      <c r="V40" t="s">
        <v>9</v>
      </c>
      <c r="W40" s="173">
        <v>0.999</v>
      </c>
      <c r="X40" t="s">
        <v>9</v>
      </c>
      <c r="Y40" s="173">
        <v>1.006</v>
      </c>
      <c r="Z40" t="s">
        <v>9</v>
      </c>
      <c r="AA40" s="173">
        <v>1.0069999999999999</v>
      </c>
      <c r="AB40" t="s">
        <v>9</v>
      </c>
      <c r="AC40" s="173">
        <v>1.0149999999999999</v>
      </c>
      <c r="AD40" t="s">
        <v>9</v>
      </c>
      <c r="AE40" s="173">
        <v>1.01</v>
      </c>
      <c r="AF40" t="s">
        <v>9</v>
      </c>
      <c r="AG40" s="173">
        <v>1</v>
      </c>
      <c r="AH40" t="s">
        <v>9</v>
      </c>
      <c r="AI40" s="71" t="str">
        <f t="shared" si="1"/>
        <v>down</v>
      </c>
      <c r="AJ40" s="57"/>
      <c r="AK40" s="168"/>
      <c r="AL40" s="57"/>
    </row>
    <row r="41" spans="1:38" x14ac:dyDescent="0.2">
      <c r="A41" t="s">
        <v>474</v>
      </c>
      <c r="B41" t="s">
        <v>475</v>
      </c>
      <c r="C41" s="53" t="s">
        <v>501</v>
      </c>
      <c r="D41" s="54" t="s">
        <v>33</v>
      </c>
      <c r="E41" s="50" t="s">
        <v>97</v>
      </c>
      <c r="F41" s="55" t="s">
        <v>98</v>
      </c>
      <c r="G41" s="69">
        <v>1.288</v>
      </c>
      <c r="H41" s="70">
        <v>1.236</v>
      </c>
      <c r="I41" s="173">
        <v>1.018</v>
      </c>
      <c r="J41" t="str">
        <f t="shared" si="0"/>
        <v>yes</v>
      </c>
      <c r="K41" s="173">
        <v>1.0169999999999999</v>
      </c>
      <c r="L41" t="s">
        <v>9</v>
      </c>
      <c r="M41" s="173">
        <v>1.0129999999999999</v>
      </c>
      <c r="N41" t="s">
        <v>9</v>
      </c>
      <c r="O41" s="173">
        <v>1.004</v>
      </c>
      <c r="P41" t="s">
        <v>9</v>
      </c>
      <c r="Q41" s="173">
        <v>0.99199999999999999</v>
      </c>
      <c r="R41" t="s">
        <v>9</v>
      </c>
      <c r="S41" s="173">
        <v>0.996</v>
      </c>
      <c r="T41" t="s">
        <v>9</v>
      </c>
      <c r="U41" s="173">
        <v>0.998</v>
      </c>
      <c r="V41" t="s">
        <v>9</v>
      </c>
      <c r="W41" s="173">
        <v>1.008</v>
      </c>
      <c r="X41" t="s">
        <v>9</v>
      </c>
      <c r="Y41" s="173">
        <v>1.0249999999999999</v>
      </c>
      <c r="Z41" t="s">
        <v>9</v>
      </c>
      <c r="AA41" s="173">
        <v>1.0269999999999999</v>
      </c>
      <c r="AB41" t="s">
        <v>9</v>
      </c>
      <c r="AC41" s="173">
        <v>1.038</v>
      </c>
      <c r="AD41" t="s">
        <v>9</v>
      </c>
      <c r="AE41" s="173">
        <v>1.0429999999999999</v>
      </c>
      <c r="AF41" t="s">
        <v>9</v>
      </c>
      <c r="AG41" s="173">
        <v>1.0469999999999999</v>
      </c>
      <c r="AH41" t="s">
        <v>9</v>
      </c>
      <c r="AI41" s="71" t="str">
        <f t="shared" si="1"/>
        <v>up</v>
      </c>
      <c r="AJ41" s="57"/>
      <c r="AK41" s="168"/>
      <c r="AL41" s="57"/>
    </row>
    <row r="42" spans="1:38" x14ac:dyDescent="0.2">
      <c r="A42" t="s">
        <v>476</v>
      </c>
      <c r="B42" t="s">
        <v>477</v>
      </c>
      <c r="C42" s="53" t="s">
        <v>511</v>
      </c>
      <c r="D42" s="54" t="s">
        <v>99</v>
      </c>
      <c r="E42" s="50" t="s">
        <v>100</v>
      </c>
      <c r="F42" s="55" t="s">
        <v>101</v>
      </c>
      <c r="G42" s="69">
        <v>1.1160000000000001</v>
      </c>
      <c r="H42" s="70" t="s">
        <v>574</v>
      </c>
      <c r="I42" s="173">
        <v>1.026</v>
      </c>
      <c r="J42" t="str">
        <f t="shared" si="0"/>
        <v>yes</v>
      </c>
      <c r="K42" s="173">
        <v>1.03</v>
      </c>
      <c r="L42" t="s">
        <v>9</v>
      </c>
      <c r="M42" s="173">
        <v>1.0309999999999999</v>
      </c>
      <c r="N42" t="s">
        <v>9</v>
      </c>
      <c r="O42" s="173">
        <v>1.03</v>
      </c>
      <c r="P42" t="s">
        <v>9</v>
      </c>
      <c r="Q42" s="173">
        <v>1.028</v>
      </c>
      <c r="R42" t="s">
        <v>9</v>
      </c>
      <c r="S42" s="173">
        <v>1.0329999999999999</v>
      </c>
      <c r="T42" t="s">
        <v>9</v>
      </c>
      <c r="U42" s="173">
        <v>1.0249999999999999</v>
      </c>
      <c r="V42" t="s">
        <v>9</v>
      </c>
      <c r="W42" s="173">
        <v>1.0169999999999999</v>
      </c>
      <c r="X42" t="s">
        <v>9</v>
      </c>
      <c r="Y42" s="173">
        <v>1.0229999999999999</v>
      </c>
      <c r="Z42" t="s">
        <v>9</v>
      </c>
      <c r="AA42" s="173">
        <v>1.018</v>
      </c>
      <c r="AB42" t="s">
        <v>9</v>
      </c>
      <c r="AC42" s="173">
        <v>1.022</v>
      </c>
      <c r="AD42" t="s">
        <v>9</v>
      </c>
      <c r="AE42" s="173">
        <v>1.014</v>
      </c>
      <c r="AF42" t="s">
        <v>9</v>
      </c>
      <c r="AG42" s="173">
        <v>1.0049999999999999</v>
      </c>
      <c r="AH42" t="s">
        <v>9</v>
      </c>
      <c r="AI42" s="71" t="str">
        <f t="shared" si="1"/>
        <v>down</v>
      </c>
      <c r="AJ42" s="57"/>
      <c r="AK42" s="168"/>
      <c r="AL42" s="57"/>
    </row>
    <row r="43" spans="1:38" x14ac:dyDescent="0.2">
      <c r="A43" t="s">
        <v>466</v>
      </c>
      <c r="B43" t="s">
        <v>467</v>
      </c>
      <c r="C43" s="53" t="s">
        <v>507</v>
      </c>
      <c r="D43" s="54" t="s">
        <v>61</v>
      </c>
      <c r="E43" s="50" t="s">
        <v>102</v>
      </c>
      <c r="F43" s="55" t="s">
        <v>103</v>
      </c>
      <c r="G43" s="69">
        <v>1.1739999999999999</v>
      </c>
      <c r="H43" s="70" t="s">
        <v>574</v>
      </c>
      <c r="I43" s="173">
        <v>1.028</v>
      </c>
      <c r="J43" t="str">
        <f t="shared" si="0"/>
        <v>yes</v>
      </c>
      <c r="K43" s="173">
        <v>1.0189999999999999</v>
      </c>
      <c r="L43" t="s">
        <v>9</v>
      </c>
      <c r="M43" s="173">
        <v>1.008</v>
      </c>
      <c r="N43" t="s">
        <v>9</v>
      </c>
      <c r="O43" s="173">
        <v>1</v>
      </c>
      <c r="P43" t="s">
        <v>9</v>
      </c>
      <c r="Q43" s="173">
        <v>0.99299999999999999</v>
      </c>
      <c r="R43" t="s">
        <v>9</v>
      </c>
      <c r="S43" s="173">
        <v>0.98599999999999999</v>
      </c>
      <c r="T43" t="s">
        <v>9</v>
      </c>
      <c r="U43" s="173">
        <v>0.97</v>
      </c>
      <c r="V43" t="s">
        <v>9</v>
      </c>
      <c r="W43" s="173">
        <v>0.96599999999999997</v>
      </c>
      <c r="X43" t="s">
        <v>9</v>
      </c>
      <c r="Y43" s="173">
        <v>0.97199999999999998</v>
      </c>
      <c r="Z43" t="s">
        <v>9</v>
      </c>
      <c r="AA43" s="173">
        <v>0.97799999999999998</v>
      </c>
      <c r="AB43" t="s">
        <v>9</v>
      </c>
      <c r="AC43" s="173">
        <v>0.98299999999999998</v>
      </c>
      <c r="AD43" t="s">
        <v>9</v>
      </c>
      <c r="AE43" s="173">
        <v>0.97399999999999998</v>
      </c>
      <c r="AF43" t="s">
        <v>9</v>
      </c>
      <c r="AG43" s="173">
        <v>0.96899999999999997</v>
      </c>
      <c r="AH43" t="s">
        <v>9</v>
      </c>
      <c r="AI43" s="71" t="str">
        <f t="shared" si="1"/>
        <v>down</v>
      </c>
      <c r="AJ43" s="57"/>
      <c r="AK43" s="168"/>
      <c r="AL43" s="57"/>
    </row>
    <row r="44" spans="1:38" x14ac:dyDescent="0.2">
      <c r="A44" t="s">
        <v>470</v>
      </c>
      <c r="B44" t="s">
        <v>471</v>
      </c>
      <c r="C44" s="53" t="s">
        <v>502</v>
      </c>
      <c r="D44" s="54" t="s">
        <v>36</v>
      </c>
      <c r="E44" s="50" t="s">
        <v>104</v>
      </c>
      <c r="F44" s="55" t="s">
        <v>105</v>
      </c>
      <c r="G44" s="69">
        <v>1.0960000000000001</v>
      </c>
      <c r="H44" s="70" t="s">
        <v>574</v>
      </c>
      <c r="I44" s="173">
        <v>0.97199999999999998</v>
      </c>
      <c r="J44" t="str">
        <f t="shared" si="0"/>
        <v>yes</v>
      </c>
      <c r="K44" s="173">
        <v>0.96599999999999997</v>
      </c>
      <c r="L44" t="s">
        <v>9</v>
      </c>
      <c r="M44" s="173">
        <v>0.96399999999999997</v>
      </c>
      <c r="N44" t="s">
        <v>9</v>
      </c>
      <c r="O44" s="173">
        <v>0.95799999999999996</v>
      </c>
      <c r="P44" t="s">
        <v>9</v>
      </c>
      <c r="Q44" s="173">
        <v>0.95599999999999996</v>
      </c>
      <c r="R44" t="s">
        <v>9</v>
      </c>
      <c r="S44" s="173">
        <v>0.95799999999999996</v>
      </c>
      <c r="T44" t="s">
        <v>9</v>
      </c>
      <c r="U44" s="173">
        <v>0.94899999999999995</v>
      </c>
      <c r="V44" t="s">
        <v>9</v>
      </c>
      <c r="W44" s="173">
        <v>0.94</v>
      </c>
      <c r="X44" t="s">
        <v>9</v>
      </c>
      <c r="Y44" s="173">
        <v>0.94199999999999995</v>
      </c>
      <c r="Z44" t="s">
        <v>9</v>
      </c>
      <c r="AA44" s="173">
        <v>0.94199999999999995</v>
      </c>
      <c r="AB44" t="s">
        <v>9</v>
      </c>
      <c r="AC44" s="173">
        <v>0.94799999999999995</v>
      </c>
      <c r="AD44" t="s">
        <v>9</v>
      </c>
      <c r="AE44" s="173">
        <v>0.93799999999999994</v>
      </c>
      <c r="AF44" t="s">
        <v>9</v>
      </c>
      <c r="AG44" s="173">
        <v>0.92500000000000004</v>
      </c>
      <c r="AH44" t="s">
        <v>9</v>
      </c>
      <c r="AI44" s="71" t="str">
        <f t="shared" si="1"/>
        <v>down</v>
      </c>
      <c r="AJ44" s="57"/>
      <c r="AK44" s="168"/>
      <c r="AL44" s="57"/>
    </row>
    <row r="45" spans="1:38" x14ac:dyDescent="0.2">
      <c r="A45" t="s">
        <v>482</v>
      </c>
      <c r="B45" t="s">
        <v>483</v>
      </c>
      <c r="C45" s="53" t="s">
        <v>512</v>
      </c>
      <c r="D45" s="54" t="s">
        <v>106</v>
      </c>
      <c r="E45" s="50" t="s">
        <v>107</v>
      </c>
      <c r="F45" s="55" t="s">
        <v>108</v>
      </c>
      <c r="G45" s="69">
        <v>1.2350000000000001</v>
      </c>
      <c r="H45" s="70">
        <v>1.1859999999999999</v>
      </c>
      <c r="I45" s="173">
        <v>1.196</v>
      </c>
      <c r="J45" t="str">
        <f t="shared" si="0"/>
        <v>no</v>
      </c>
      <c r="K45" s="173">
        <v>1.1950000000000001</v>
      </c>
      <c r="L45" t="s">
        <v>10</v>
      </c>
      <c r="M45" s="173">
        <v>1.1910000000000001</v>
      </c>
      <c r="N45" t="s">
        <v>10</v>
      </c>
      <c r="O45" s="173">
        <v>1.1870000000000001</v>
      </c>
      <c r="P45" t="s">
        <v>10</v>
      </c>
      <c r="Q45" s="173">
        <v>1.1839999999999999</v>
      </c>
      <c r="R45" t="s">
        <v>9</v>
      </c>
      <c r="S45" s="173">
        <v>1.1919999999999999</v>
      </c>
      <c r="T45" t="s">
        <v>10</v>
      </c>
      <c r="U45" s="173">
        <v>1.194</v>
      </c>
      <c r="V45" t="s">
        <v>10</v>
      </c>
      <c r="W45" s="173">
        <v>1.194</v>
      </c>
      <c r="X45" t="s">
        <v>10</v>
      </c>
      <c r="Y45" s="173">
        <v>1.202</v>
      </c>
      <c r="Z45" t="s">
        <v>10</v>
      </c>
      <c r="AA45" s="173">
        <v>1.2090000000000001</v>
      </c>
      <c r="AB45" t="s">
        <v>10</v>
      </c>
      <c r="AC45" s="173">
        <v>1.2170000000000001</v>
      </c>
      <c r="AD45" t="s">
        <v>10</v>
      </c>
      <c r="AE45" s="173">
        <v>1.2090000000000001</v>
      </c>
      <c r="AF45" t="s">
        <v>10</v>
      </c>
      <c r="AG45" s="173">
        <v>1.2010000000000001</v>
      </c>
      <c r="AH45" t="s">
        <v>10</v>
      </c>
      <c r="AI45" s="71" t="str">
        <f t="shared" si="1"/>
        <v>down</v>
      </c>
      <c r="AJ45" s="57"/>
      <c r="AK45" s="168"/>
      <c r="AL45" s="57"/>
    </row>
    <row r="46" spans="1:38" x14ac:dyDescent="0.2">
      <c r="A46" t="s">
        <v>482</v>
      </c>
      <c r="B46" t="s">
        <v>483</v>
      </c>
      <c r="C46" s="53" t="s">
        <v>513</v>
      </c>
      <c r="D46" s="54" t="s">
        <v>109</v>
      </c>
      <c r="E46" s="50" t="s">
        <v>110</v>
      </c>
      <c r="F46" s="55" t="s">
        <v>111</v>
      </c>
      <c r="G46" s="69">
        <v>1.2410000000000001</v>
      </c>
      <c r="H46" s="70">
        <v>1.1910000000000001</v>
      </c>
      <c r="I46" s="173">
        <v>1.18</v>
      </c>
      <c r="J46" t="str">
        <f t="shared" si="0"/>
        <v>yes</v>
      </c>
      <c r="K46" s="173">
        <v>1.1779999999999999</v>
      </c>
      <c r="L46" t="s">
        <v>9</v>
      </c>
      <c r="M46" s="173">
        <v>1.175</v>
      </c>
      <c r="N46" t="s">
        <v>9</v>
      </c>
      <c r="O46" s="173">
        <v>1.17</v>
      </c>
      <c r="P46" t="s">
        <v>9</v>
      </c>
      <c r="Q46" s="173">
        <v>1.1619999999999999</v>
      </c>
      <c r="R46" t="s">
        <v>9</v>
      </c>
      <c r="S46" s="173">
        <v>1.163</v>
      </c>
      <c r="T46" t="s">
        <v>9</v>
      </c>
      <c r="U46" s="173">
        <v>1.165</v>
      </c>
      <c r="V46" t="s">
        <v>9</v>
      </c>
      <c r="W46" s="173">
        <v>1.1659999999999999</v>
      </c>
      <c r="X46" t="s">
        <v>9</v>
      </c>
      <c r="Y46" s="173">
        <v>1.1779999999999999</v>
      </c>
      <c r="Z46" t="s">
        <v>9</v>
      </c>
      <c r="AA46" s="173">
        <v>1.1870000000000001</v>
      </c>
      <c r="AB46" t="s">
        <v>9</v>
      </c>
      <c r="AC46" s="173">
        <v>1.202</v>
      </c>
      <c r="AD46" t="s">
        <v>10</v>
      </c>
      <c r="AE46" s="173">
        <v>1.1990000000000001</v>
      </c>
      <c r="AF46" t="s">
        <v>10</v>
      </c>
      <c r="AG46" s="173">
        <v>1.202</v>
      </c>
      <c r="AH46" t="s">
        <v>10</v>
      </c>
      <c r="AI46" s="71" t="str">
        <f t="shared" si="1"/>
        <v>up</v>
      </c>
      <c r="AJ46" s="57"/>
      <c r="AK46" s="168"/>
      <c r="AL46" s="57"/>
    </row>
    <row r="47" spans="1:38" x14ac:dyDescent="0.2">
      <c r="A47" t="s">
        <v>466</v>
      </c>
      <c r="B47" t="s">
        <v>467</v>
      </c>
      <c r="C47" s="53" t="s">
        <v>495</v>
      </c>
      <c r="D47" s="54" t="s">
        <v>11</v>
      </c>
      <c r="E47" s="50" t="s">
        <v>112</v>
      </c>
      <c r="F47" s="55" t="s">
        <v>113</v>
      </c>
      <c r="G47" s="69">
        <v>1.2929999999999999</v>
      </c>
      <c r="H47" s="70">
        <v>1.2410000000000001</v>
      </c>
      <c r="I47" s="173">
        <v>1.1659999999999999</v>
      </c>
      <c r="J47" t="str">
        <f t="shared" si="0"/>
        <v>yes</v>
      </c>
      <c r="K47" s="173">
        <v>1.165</v>
      </c>
      <c r="L47" t="s">
        <v>9</v>
      </c>
      <c r="M47" s="173">
        <v>1.161</v>
      </c>
      <c r="N47" t="s">
        <v>9</v>
      </c>
      <c r="O47" s="173">
        <v>1.1519999999999999</v>
      </c>
      <c r="P47" t="s">
        <v>9</v>
      </c>
      <c r="Q47" s="173">
        <v>1.143</v>
      </c>
      <c r="R47" t="s">
        <v>9</v>
      </c>
      <c r="S47" s="173">
        <v>1.145</v>
      </c>
      <c r="T47" t="s">
        <v>9</v>
      </c>
      <c r="U47" s="173">
        <v>1.137</v>
      </c>
      <c r="V47" t="s">
        <v>9</v>
      </c>
      <c r="W47" s="173">
        <v>1.129</v>
      </c>
      <c r="X47" t="s">
        <v>9</v>
      </c>
      <c r="Y47" s="173">
        <v>1.133</v>
      </c>
      <c r="Z47" t="s">
        <v>9</v>
      </c>
      <c r="AA47" s="173">
        <v>1.1379999999999999</v>
      </c>
      <c r="AB47" t="s">
        <v>9</v>
      </c>
      <c r="AC47" s="173">
        <v>1.155</v>
      </c>
      <c r="AD47" t="s">
        <v>9</v>
      </c>
      <c r="AE47" s="173">
        <v>1.141</v>
      </c>
      <c r="AF47" t="s">
        <v>9</v>
      </c>
      <c r="AG47" s="173">
        <v>1.129</v>
      </c>
      <c r="AH47" t="s">
        <v>9</v>
      </c>
      <c r="AI47" s="71" t="str">
        <f t="shared" si="1"/>
        <v>down</v>
      </c>
      <c r="AJ47" s="57"/>
      <c r="AK47" s="168"/>
      <c r="AL47" s="57"/>
    </row>
    <row r="48" spans="1:38" x14ac:dyDescent="0.2">
      <c r="A48" t="s">
        <v>464</v>
      </c>
      <c r="B48" t="s">
        <v>465</v>
      </c>
      <c r="C48" s="53" t="s">
        <v>498</v>
      </c>
      <c r="D48" s="54" t="s">
        <v>22</v>
      </c>
      <c r="E48" s="50" t="s">
        <v>114</v>
      </c>
      <c r="F48" s="55" t="s">
        <v>115</v>
      </c>
      <c r="G48" s="69">
        <v>1.37</v>
      </c>
      <c r="H48" s="70">
        <v>1.3149999999999999</v>
      </c>
      <c r="I48" s="173">
        <v>1.2350000000000001</v>
      </c>
      <c r="J48" t="str">
        <f t="shared" si="0"/>
        <v>yes</v>
      </c>
      <c r="K48" s="173">
        <v>1.2330000000000001</v>
      </c>
      <c r="L48" t="s">
        <v>9</v>
      </c>
      <c r="M48" s="173">
        <v>1.23</v>
      </c>
      <c r="N48" t="s">
        <v>9</v>
      </c>
      <c r="O48" s="173">
        <v>1.23</v>
      </c>
      <c r="P48" t="s">
        <v>9</v>
      </c>
      <c r="Q48" s="173">
        <v>1.2250000000000001</v>
      </c>
      <c r="R48" t="s">
        <v>9</v>
      </c>
      <c r="S48" s="173">
        <v>1.228</v>
      </c>
      <c r="T48" t="s">
        <v>9</v>
      </c>
      <c r="U48" s="173">
        <v>1.22</v>
      </c>
      <c r="V48" t="s">
        <v>9</v>
      </c>
      <c r="W48" s="173">
        <v>1.212</v>
      </c>
      <c r="X48" t="s">
        <v>9</v>
      </c>
      <c r="Y48" s="173">
        <v>1.2150000000000001</v>
      </c>
      <c r="Z48" t="s">
        <v>9</v>
      </c>
      <c r="AA48" s="173">
        <v>1.2110000000000001</v>
      </c>
      <c r="AB48" t="s">
        <v>9</v>
      </c>
      <c r="AC48" s="173">
        <v>1.2190000000000001</v>
      </c>
      <c r="AD48" t="s">
        <v>9</v>
      </c>
      <c r="AE48" s="173">
        <v>1.2150000000000001</v>
      </c>
      <c r="AF48" t="s">
        <v>9</v>
      </c>
      <c r="AG48" s="173">
        <v>1.2050000000000001</v>
      </c>
      <c r="AH48" t="s">
        <v>9</v>
      </c>
      <c r="AI48" s="71" t="str">
        <f t="shared" si="1"/>
        <v>down</v>
      </c>
      <c r="AJ48" s="57"/>
      <c r="AK48" s="168"/>
      <c r="AL48" s="57"/>
    </row>
    <row r="49" spans="1:38" x14ac:dyDescent="0.2">
      <c r="A49" t="s">
        <v>484</v>
      </c>
      <c r="B49" t="s">
        <v>116</v>
      </c>
      <c r="C49" s="53" t="s">
        <v>514</v>
      </c>
      <c r="D49" s="54" t="s">
        <v>116</v>
      </c>
      <c r="E49" s="50" t="s">
        <v>117</v>
      </c>
      <c r="F49" s="55" t="s">
        <v>118</v>
      </c>
      <c r="G49" s="69">
        <v>1.143</v>
      </c>
      <c r="H49" s="70" t="s">
        <v>574</v>
      </c>
      <c r="I49" s="173">
        <v>1.0269999999999999</v>
      </c>
      <c r="J49" t="str">
        <f t="shared" si="0"/>
        <v>yes</v>
      </c>
      <c r="K49" s="173">
        <v>1.026</v>
      </c>
      <c r="L49" t="s">
        <v>9</v>
      </c>
      <c r="M49" s="173">
        <v>1.024</v>
      </c>
      <c r="N49" t="s">
        <v>9</v>
      </c>
      <c r="O49" s="173">
        <v>1.02</v>
      </c>
      <c r="P49" t="s">
        <v>9</v>
      </c>
      <c r="Q49" s="173">
        <v>1.018</v>
      </c>
      <c r="R49" t="s">
        <v>9</v>
      </c>
      <c r="S49" s="173">
        <v>1.018</v>
      </c>
      <c r="T49" t="s">
        <v>9</v>
      </c>
      <c r="U49" s="173">
        <v>1.012</v>
      </c>
      <c r="V49" t="s">
        <v>9</v>
      </c>
      <c r="W49" s="173">
        <v>1.0069999999999999</v>
      </c>
      <c r="X49" t="s">
        <v>9</v>
      </c>
      <c r="Y49" s="173">
        <v>1.01</v>
      </c>
      <c r="Z49" t="s">
        <v>9</v>
      </c>
      <c r="AA49" s="173">
        <v>1.0109999999999999</v>
      </c>
      <c r="AB49" t="s">
        <v>9</v>
      </c>
      <c r="AC49" s="173">
        <v>1.016</v>
      </c>
      <c r="AD49" t="s">
        <v>9</v>
      </c>
      <c r="AE49" s="173">
        <v>1.0089999999999999</v>
      </c>
      <c r="AF49" t="s">
        <v>9</v>
      </c>
      <c r="AG49" s="173">
        <v>1.0029999999999999</v>
      </c>
      <c r="AH49" t="s">
        <v>9</v>
      </c>
      <c r="AI49" s="71" t="str">
        <f t="shared" si="1"/>
        <v>down</v>
      </c>
      <c r="AJ49" s="57"/>
      <c r="AK49" s="168"/>
      <c r="AL49" s="57"/>
    </row>
    <row r="50" spans="1:38" x14ac:dyDescent="0.2">
      <c r="A50" t="s">
        <v>476</v>
      </c>
      <c r="B50" t="s">
        <v>477</v>
      </c>
      <c r="C50" s="53" t="s">
        <v>503</v>
      </c>
      <c r="D50" s="54" t="s">
        <v>39</v>
      </c>
      <c r="E50" s="50" t="s">
        <v>119</v>
      </c>
      <c r="F50" s="55" t="s">
        <v>120</v>
      </c>
      <c r="G50" s="69">
        <v>1.2310000000000001</v>
      </c>
      <c r="H50" s="70">
        <v>1.1819999999999999</v>
      </c>
      <c r="I50" s="173">
        <v>1.119</v>
      </c>
      <c r="J50" t="str">
        <f t="shared" si="0"/>
        <v>yes</v>
      </c>
      <c r="K50" s="173">
        <v>1.119</v>
      </c>
      <c r="L50" t="s">
        <v>9</v>
      </c>
      <c r="M50" s="173">
        <v>1.121</v>
      </c>
      <c r="N50" t="s">
        <v>9</v>
      </c>
      <c r="O50" s="173">
        <v>1.1180000000000001</v>
      </c>
      <c r="P50" t="s">
        <v>9</v>
      </c>
      <c r="Q50" s="173">
        <v>1.121</v>
      </c>
      <c r="R50" t="s">
        <v>9</v>
      </c>
      <c r="S50" s="173">
        <v>1.127</v>
      </c>
      <c r="T50" t="s">
        <v>9</v>
      </c>
      <c r="U50" s="173">
        <v>1.125</v>
      </c>
      <c r="V50" t="s">
        <v>9</v>
      </c>
      <c r="W50" s="173">
        <v>1.1240000000000001</v>
      </c>
      <c r="X50" t="s">
        <v>9</v>
      </c>
      <c r="Y50" s="173">
        <v>1.1299999999999999</v>
      </c>
      <c r="Z50" t="s">
        <v>9</v>
      </c>
      <c r="AA50" s="173">
        <v>1.1399999999999999</v>
      </c>
      <c r="AB50" t="s">
        <v>9</v>
      </c>
      <c r="AC50" s="173">
        <v>1.145</v>
      </c>
      <c r="AD50" t="s">
        <v>9</v>
      </c>
      <c r="AE50" s="173">
        <v>1.141</v>
      </c>
      <c r="AF50" t="s">
        <v>9</v>
      </c>
      <c r="AG50" s="173">
        <v>1.137</v>
      </c>
      <c r="AH50" t="s">
        <v>9</v>
      </c>
      <c r="AI50" s="71" t="str">
        <f t="shared" si="1"/>
        <v>down</v>
      </c>
      <c r="AJ50" s="57"/>
      <c r="AK50" s="168"/>
      <c r="AL50" s="57"/>
    </row>
    <row r="51" spans="1:38" x14ac:dyDescent="0.2">
      <c r="A51" t="s">
        <v>482</v>
      </c>
      <c r="B51" t="s">
        <v>483</v>
      </c>
      <c r="C51" s="53" t="s">
        <v>513</v>
      </c>
      <c r="D51" s="54" t="s">
        <v>109</v>
      </c>
      <c r="E51" s="50" t="s">
        <v>121</v>
      </c>
      <c r="F51" s="55" t="s">
        <v>122</v>
      </c>
      <c r="G51" s="69">
        <v>1.431</v>
      </c>
      <c r="H51" s="70">
        <v>1.3740000000000001</v>
      </c>
      <c r="I51" s="173">
        <v>1.3560000000000001</v>
      </c>
      <c r="J51" t="str">
        <f t="shared" si="0"/>
        <v>yes</v>
      </c>
      <c r="K51" s="173">
        <v>1.349</v>
      </c>
      <c r="L51" t="s">
        <v>9</v>
      </c>
      <c r="M51" s="173">
        <v>1.341</v>
      </c>
      <c r="N51" t="s">
        <v>9</v>
      </c>
      <c r="O51" s="173">
        <v>1.333</v>
      </c>
      <c r="P51" t="s">
        <v>9</v>
      </c>
      <c r="Q51" s="173">
        <v>1.3220000000000001</v>
      </c>
      <c r="R51" t="s">
        <v>9</v>
      </c>
      <c r="S51" s="173">
        <v>1.325</v>
      </c>
      <c r="T51" t="s">
        <v>9</v>
      </c>
      <c r="U51" s="173">
        <v>1.3180000000000001</v>
      </c>
      <c r="V51" t="s">
        <v>9</v>
      </c>
      <c r="W51" s="173">
        <v>1.3129999999999999</v>
      </c>
      <c r="X51" t="s">
        <v>9</v>
      </c>
      <c r="Y51" s="173">
        <v>1.319</v>
      </c>
      <c r="Z51" t="s">
        <v>9</v>
      </c>
      <c r="AA51" s="173">
        <v>1.3169999999999999</v>
      </c>
      <c r="AB51" t="s">
        <v>9</v>
      </c>
      <c r="AC51" s="173">
        <v>1.321</v>
      </c>
      <c r="AD51" t="s">
        <v>9</v>
      </c>
      <c r="AE51" s="173">
        <v>1.3129999999999999</v>
      </c>
      <c r="AF51" t="s">
        <v>9</v>
      </c>
      <c r="AG51" s="173">
        <v>1.3049999999999999</v>
      </c>
      <c r="AH51" t="s">
        <v>9</v>
      </c>
      <c r="AI51" s="71" t="str">
        <f t="shared" si="1"/>
        <v>down</v>
      </c>
      <c r="AJ51" s="57"/>
      <c r="AK51" s="168"/>
      <c r="AL51" s="57"/>
    </row>
    <row r="52" spans="1:38" x14ac:dyDescent="0.2">
      <c r="A52" t="s">
        <v>470</v>
      </c>
      <c r="B52" t="s">
        <v>471</v>
      </c>
      <c r="C52" s="53" t="s">
        <v>506</v>
      </c>
      <c r="D52" s="54" t="s">
        <v>58</v>
      </c>
      <c r="E52" s="50" t="s">
        <v>123</v>
      </c>
      <c r="F52" s="55" t="s">
        <v>124</v>
      </c>
      <c r="G52" s="69">
        <v>1.0309999999999999</v>
      </c>
      <c r="H52" s="70" t="s">
        <v>574</v>
      </c>
      <c r="I52" s="173">
        <v>0.86699999999999999</v>
      </c>
      <c r="J52" t="str">
        <f t="shared" si="0"/>
        <v>yes</v>
      </c>
      <c r="K52" s="173">
        <v>0.86399999999999999</v>
      </c>
      <c r="L52" t="s">
        <v>9</v>
      </c>
      <c r="M52" s="173">
        <v>0.86099999999999999</v>
      </c>
      <c r="N52" t="s">
        <v>9</v>
      </c>
      <c r="O52" s="173">
        <v>0.86199999999999999</v>
      </c>
      <c r="P52" t="s">
        <v>9</v>
      </c>
      <c r="Q52" s="173">
        <v>0.86399999999999999</v>
      </c>
      <c r="R52" t="s">
        <v>9</v>
      </c>
      <c r="S52" s="173">
        <v>0.86699999999999999</v>
      </c>
      <c r="T52" t="s">
        <v>9</v>
      </c>
      <c r="U52" s="173">
        <v>0.86499999999999999</v>
      </c>
      <c r="V52" t="s">
        <v>9</v>
      </c>
      <c r="W52" s="173">
        <v>0.86099999999999999</v>
      </c>
      <c r="X52" t="s">
        <v>9</v>
      </c>
      <c r="Y52" s="173">
        <v>0.86199999999999999</v>
      </c>
      <c r="Z52" t="s">
        <v>9</v>
      </c>
      <c r="AA52" s="173">
        <v>0.86</v>
      </c>
      <c r="AB52" t="s">
        <v>9</v>
      </c>
      <c r="AC52" s="173">
        <v>0.86899999999999999</v>
      </c>
      <c r="AD52" t="s">
        <v>9</v>
      </c>
      <c r="AE52" s="173">
        <v>0.85899999999999999</v>
      </c>
      <c r="AF52" t="s">
        <v>9</v>
      </c>
      <c r="AG52" s="173">
        <v>0.84399999999999997</v>
      </c>
      <c r="AH52" t="s">
        <v>9</v>
      </c>
      <c r="AI52" s="71" t="str">
        <f t="shared" si="1"/>
        <v>down</v>
      </c>
      <c r="AJ52" s="57"/>
      <c r="AK52" s="168"/>
      <c r="AL52" s="57"/>
    </row>
    <row r="53" spans="1:38" x14ac:dyDescent="0.2">
      <c r="A53" t="s">
        <v>474</v>
      </c>
      <c r="B53" t="s">
        <v>475</v>
      </c>
      <c r="C53" s="53" t="s">
        <v>501</v>
      </c>
      <c r="D53" s="54" t="s">
        <v>33</v>
      </c>
      <c r="E53" s="50" t="s">
        <v>125</v>
      </c>
      <c r="F53" s="55" t="s">
        <v>126</v>
      </c>
      <c r="G53" s="69">
        <v>1.1970000000000001</v>
      </c>
      <c r="H53" s="70" t="s">
        <v>574</v>
      </c>
      <c r="I53" s="173">
        <v>1.143</v>
      </c>
      <c r="J53" t="str">
        <f t="shared" si="0"/>
        <v>yes</v>
      </c>
      <c r="K53" s="173">
        <v>1.1459999999999999</v>
      </c>
      <c r="L53" t="s">
        <v>9</v>
      </c>
      <c r="M53" s="173">
        <v>1.1499999999999999</v>
      </c>
      <c r="N53" t="s">
        <v>9</v>
      </c>
      <c r="O53" s="173">
        <v>1.1519999999999999</v>
      </c>
      <c r="P53" t="s">
        <v>9</v>
      </c>
      <c r="Q53" s="173">
        <v>1.157</v>
      </c>
      <c r="R53" t="s">
        <v>9</v>
      </c>
      <c r="S53" s="173">
        <v>1.1639999999999999</v>
      </c>
      <c r="T53" t="s">
        <v>10</v>
      </c>
      <c r="U53" s="173">
        <v>1.1619999999999999</v>
      </c>
      <c r="V53" t="s">
        <v>10</v>
      </c>
      <c r="W53" s="173">
        <v>1.163</v>
      </c>
      <c r="X53" t="s">
        <v>10</v>
      </c>
      <c r="Y53" s="173">
        <v>1.1679999999999999</v>
      </c>
      <c r="Z53" t="s">
        <v>10</v>
      </c>
      <c r="AA53" s="173">
        <v>1.171</v>
      </c>
      <c r="AB53" t="s">
        <v>10</v>
      </c>
      <c r="AC53" s="173">
        <v>1.177</v>
      </c>
      <c r="AD53" t="s">
        <v>10</v>
      </c>
      <c r="AE53" s="173">
        <v>1.163</v>
      </c>
      <c r="AF53" t="s">
        <v>10</v>
      </c>
      <c r="AG53" s="173">
        <v>1.1499999999999999</v>
      </c>
      <c r="AH53" t="s">
        <v>9</v>
      </c>
      <c r="AI53" s="71" t="str">
        <f t="shared" si="1"/>
        <v>down</v>
      </c>
      <c r="AJ53" s="57"/>
      <c r="AK53" s="168"/>
      <c r="AL53" s="57"/>
    </row>
    <row r="54" spans="1:38" x14ac:dyDescent="0.2">
      <c r="A54" t="s">
        <v>572</v>
      </c>
      <c r="B54" t="s">
        <v>571</v>
      </c>
      <c r="C54" s="53" t="s">
        <v>504</v>
      </c>
      <c r="D54" s="54" t="s">
        <v>44</v>
      </c>
      <c r="E54" s="50" t="s">
        <v>127</v>
      </c>
      <c r="F54" s="55" t="s">
        <v>128</v>
      </c>
      <c r="G54" s="69">
        <v>1.3140000000000001</v>
      </c>
      <c r="H54" s="70">
        <v>1.2609999999999999</v>
      </c>
      <c r="I54" s="173">
        <v>1.2130000000000001</v>
      </c>
      <c r="J54" t="str">
        <f t="shared" si="0"/>
        <v>yes</v>
      </c>
      <c r="K54" s="173">
        <v>1.2110000000000001</v>
      </c>
      <c r="L54" t="s">
        <v>9</v>
      </c>
      <c r="M54" s="173">
        <v>1.2030000000000001</v>
      </c>
      <c r="N54" t="s">
        <v>9</v>
      </c>
      <c r="O54" s="173">
        <v>1.19</v>
      </c>
      <c r="P54" t="s">
        <v>9</v>
      </c>
      <c r="Q54" s="173">
        <v>1.1819999999999999</v>
      </c>
      <c r="R54" t="s">
        <v>9</v>
      </c>
      <c r="S54" s="173">
        <v>1.1839999999999999</v>
      </c>
      <c r="T54" t="s">
        <v>9</v>
      </c>
      <c r="U54" s="173">
        <v>1.179</v>
      </c>
      <c r="V54" t="s">
        <v>9</v>
      </c>
      <c r="W54" s="173">
        <v>1.179</v>
      </c>
      <c r="X54" t="s">
        <v>9</v>
      </c>
      <c r="Y54" s="173">
        <v>1.181</v>
      </c>
      <c r="Z54" t="s">
        <v>9</v>
      </c>
      <c r="AA54" s="173">
        <v>1.181</v>
      </c>
      <c r="AB54" t="s">
        <v>9</v>
      </c>
      <c r="AC54" s="173">
        <v>1.1879999999999999</v>
      </c>
      <c r="AD54" t="s">
        <v>9</v>
      </c>
      <c r="AE54" s="173">
        <v>1.1759999999999999</v>
      </c>
      <c r="AF54" t="s">
        <v>9</v>
      </c>
      <c r="AG54" s="173">
        <v>1.159</v>
      </c>
      <c r="AH54" t="s">
        <v>9</v>
      </c>
      <c r="AI54" s="71" t="str">
        <f t="shared" si="1"/>
        <v>down</v>
      </c>
      <c r="AJ54" s="57"/>
      <c r="AK54" s="168"/>
      <c r="AL54" s="57"/>
    </row>
    <row r="55" spans="1:38" x14ac:dyDescent="0.2">
      <c r="A55" t="s">
        <v>474</v>
      </c>
      <c r="B55" t="s">
        <v>475</v>
      </c>
      <c r="C55" s="53" t="s">
        <v>515</v>
      </c>
      <c r="D55" s="54" t="s">
        <v>129</v>
      </c>
      <c r="E55" s="50" t="s">
        <v>130</v>
      </c>
      <c r="F55" s="55" t="s">
        <v>131</v>
      </c>
      <c r="G55" s="69">
        <v>1.153</v>
      </c>
      <c r="H55" s="70" t="s">
        <v>574</v>
      </c>
      <c r="I55" s="173">
        <v>1.04</v>
      </c>
      <c r="J55" t="str">
        <f t="shared" si="0"/>
        <v>yes</v>
      </c>
      <c r="K55" s="173">
        <v>1.038</v>
      </c>
      <c r="L55" t="s">
        <v>9</v>
      </c>
      <c r="M55" s="173">
        <v>1.034</v>
      </c>
      <c r="N55" t="s">
        <v>9</v>
      </c>
      <c r="O55" s="173">
        <v>1.0309999999999999</v>
      </c>
      <c r="P55" t="s">
        <v>9</v>
      </c>
      <c r="Q55" s="173">
        <v>1.026</v>
      </c>
      <c r="R55" t="s">
        <v>9</v>
      </c>
      <c r="S55" s="173">
        <v>1.03</v>
      </c>
      <c r="T55" t="s">
        <v>9</v>
      </c>
      <c r="U55" s="173">
        <v>1.0229999999999999</v>
      </c>
      <c r="V55" t="s">
        <v>9</v>
      </c>
      <c r="W55" s="173">
        <v>1.0229999999999999</v>
      </c>
      <c r="X55" t="s">
        <v>9</v>
      </c>
      <c r="Y55" s="173">
        <v>1.0249999999999999</v>
      </c>
      <c r="Z55" t="s">
        <v>9</v>
      </c>
      <c r="AA55" s="173">
        <v>1.03</v>
      </c>
      <c r="AB55" t="s">
        <v>9</v>
      </c>
      <c r="AC55" s="173">
        <v>1.034</v>
      </c>
      <c r="AD55" t="s">
        <v>9</v>
      </c>
      <c r="AE55" s="173">
        <v>1.0289999999999999</v>
      </c>
      <c r="AF55" t="s">
        <v>9</v>
      </c>
      <c r="AG55" s="173">
        <v>1.0249999999999999</v>
      </c>
      <c r="AH55" t="s">
        <v>9</v>
      </c>
      <c r="AI55" s="71" t="str">
        <f t="shared" si="1"/>
        <v>down</v>
      </c>
      <c r="AJ55" s="57"/>
      <c r="AK55" s="168"/>
      <c r="AL55" s="57"/>
    </row>
    <row r="56" spans="1:38" x14ac:dyDescent="0.2">
      <c r="A56" t="s">
        <v>464</v>
      </c>
      <c r="B56" t="s">
        <v>465</v>
      </c>
      <c r="C56" s="53" t="s">
        <v>516</v>
      </c>
      <c r="D56" s="54" t="s">
        <v>132</v>
      </c>
      <c r="E56" s="50" t="s">
        <v>133</v>
      </c>
      <c r="F56" s="55" t="s">
        <v>134</v>
      </c>
      <c r="G56" s="69">
        <v>1.17</v>
      </c>
      <c r="H56" s="70" t="s">
        <v>574</v>
      </c>
      <c r="I56" s="173">
        <v>1.109</v>
      </c>
      <c r="J56" t="str">
        <f t="shared" si="0"/>
        <v>yes</v>
      </c>
      <c r="K56" s="173">
        <v>1.109</v>
      </c>
      <c r="L56" t="s">
        <v>9</v>
      </c>
      <c r="M56" s="173">
        <v>1.1100000000000001</v>
      </c>
      <c r="N56" t="s">
        <v>9</v>
      </c>
      <c r="O56" s="173">
        <v>1.111</v>
      </c>
      <c r="P56" t="s">
        <v>9</v>
      </c>
      <c r="Q56" s="173">
        <v>1.109</v>
      </c>
      <c r="R56" t="s">
        <v>9</v>
      </c>
      <c r="S56" s="173">
        <v>1.1140000000000001</v>
      </c>
      <c r="T56" t="s">
        <v>9</v>
      </c>
      <c r="U56" s="173">
        <v>1.115</v>
      </c>
      <c r="V56" t="s">
        <v>9</v>
      </c>
      <c r="W56" s="173">
        <v>1.113</v>
      </c>
      <c r="X56" t="s">
        <v>9</v>
      </c>
      <c r="Y56" s="173">
        <v>1.1220000000000001</v>
      </c>
      <c r="Z56" t="s">
        <v>9</v>
      </c>
      <c r="AA56" s="173">
        <v>1.121</v>
      </c>
      <c r="AB56" t="s">
        <v>9</v>
      </c>
      <c r="AC56" s="173">
        <v>1.129</v>
      </c>
      <c r="AD56" t="s">
        <v>9</v>
      </c>
      <c r="AE56" s="173">
        <v>1.127</v>
      </c>
      <c r="AF56" t="s">
        <v>9</v>
      </c>
      <c r="AG56" s="173">
        <v>1.121</v>
      </c>
      <c r="AH56" t="s">
        <v>9</v>
      </c>
      <c r="AI56" s="71" t="str">
        <f t="shared" si="1"/>
        <v>down</v>
      </c>
      <c r="AJ56" s="57"/>
      <c r="AK56" s="168"/>
      <c r="AL56" s="57"/>
    </row>
    <row r="57" spans="1:38" x14ac:dyDescent="0.2">
      <c r="A57" t="s">
        <v>480</v>
      </c>
      <c r="B57" t="s">
        <v>481</v>
      </c>
      <c r="C57" s="53" t="s">
        <v>510</v>
      </c>
      <c r="D57" s="54" t="s">
        <v>78</v>
      </c>
      <c r="E57" s="50" t="s">
        <v>135</v>
      </c>
      <c r="F57" s="55" t="s">
        <v>136</v>
      </c>
      <c r="G57" s="69">
        <v>1.32</v>
      </c>
      <c r="H57" s="70">
        <v>1.2669999999999999</v>
      </c>
      <c r="I57" s="173">
        <v>1.1779999999999999</v>
      </c>
      <c r="J57" t="str">
        <f t="shared" si="0"/>
        <v>yes</v>
      </c>
      <c r="K57" s="173">
        <v>1.177</v>
      </c>
      <c r="L57" t="s">
        <v>9</v>
      </c>
      <c r="M57" s="173">
        <v>1.179</v>
      </c>
      <c r="N57" t="s">
        <v>9</v>
      </c>
      <c r="O57" s="173">
        <v>1.1779999999999999</v>
      </c>
      <c r="P57" t="s">
        <v>9</v>
      </c>
      <c r="Q57" s="173">
        <v>1.1759999999999999</v>
      </c>
      <c r="R57" t="s">
        <v>9</v>
      </c>
      <c r="S57" s="173">
        <v>1.1830000000000001</v>
      </c>
      <c r="T57" t="s">
        <v>9</v>
      </c>
      <c r="U57" s="173">
        <v>1.175</v>
      </c>
      <c r="V57" t="s">
        <v>9</v>
      </c>
      <c r="W57" s="173">
        <v>1.175</v>
      </c>
      <c r="X57" t="s">
        <v>9</v>
      </c>
      <c r="Y57" s="173">
        <v>1.1830000000000001</v>
      </c>
      <c r="Z57" t="s">
        <v>9</v>
      </c>
      <c r="AA57" s="173">
        <v>1.1910000000000001</v>
      </c>
      <c r="AB57" t="s">
        <v>9</v>
      </c>
      <c r="AC57" s="173">
        <v>1.202</v>
      </c>
      <c r="AD57" t="s">
        <v>9</v>
      </c>
      <c r="AE57" s="173">
        <v>1.198</v>
      </c>
      <c r="AF57" t="s">
        <v>9</v>
      </c>
      <c r="AG57" s="173">
        <v>1.19</v>
      </c>
      <c r="AH57" t="s">
        <v>9</v>
      </c>
      <c r="AI57" s="71" t="str">
        <f t="shared" si="1"/>
        <v>down</v>
      </c>
      <c r="AJ57" s="57"/>
      <c r="AK57" s="168"/>
      <c r="AL57" s="57"/>
    </row>
    <row r="58" spans="1:38" x14ac:dyDescent="0.2">
      <c r="A58" t="s">
        <v>466</v>
      </c>
      <c r="B58" t="s">
        <v>467</v>
      </c>
      <c r="C58" s="53" t="s">
        <v>507</v>
      </c>
      <c r="D58" s="54" t="s">
        <v>61</v>
      </c>
      <c r="E58" s="50" t="s">
        <v>137</v>
      </c>
      <c r="F58" s="55" t="s">
        <v>138</v>
      </c>
      <c r="G58" s="69">
        <v>1.0760000000000001</v>
      </c>
      <c r="H58" s="70" t="s">
        <v>574</v>
      </c>
      <c r="I58" s="173">
        <v>1.024</v>
      </c>
      <c r="J58" t="str">
        <f t="shared" si="0"/>
        <v>yes</v>
      </c>
      <c r="K58" s="173">
        <v>1.0269999999999999</v>
      </c>
      <c r="L58" t="s">
        <v>9</v>
      </c>
      <c r="M58" s="173">
        <v>1.026</v>
      </c>
      <c r="N58" t="s">
        <v>9</v>
      </c>
      <c r="O58" s="173">
        <v>1.024</v>
      </c>
      <c r="P58" t="s">
        <v>9</v>
      </c>
      <c r="Q58" s="173">
        <v>1.0209999999999999</v>
      </c>
      <c r="R58" t="s">
        <v>9</v>
      </c>
      <c r="S58" s="173">
        <v>1.0229999999999999</v>
      </c>
      <c r="T58" t="s">
        <v>9</v>
      </c>
      <c r="U58" s="173">
        <v>1.014</v>
      </c>
      <c r="V58" t="s">
        <v>9</v>
      </c>
      <c r="W58" s="173">
        <v>1.01</v>
      </c>
      <c r="X58" t="s">
        <v>9</v>
      </c>
      <c r="Y58" s="173">
        <v>1.01</v>
      </c>
      <c r="Z58" t="s">
        <v>9</v>
      </c>
      <c r="AA58" s="173">
        <v>1.0109999999999999</v>
      </c>
      <c r="AB58" t="s">
        <v>9</v>
      </c>
      <c r="AC58" s="173">
        <v>1.012</v>
      </c>
      <c r="AD58" t="s">
        <v>9</v>
      </c>
      <c r="AE58" s="173">
        <v>0.997</v>
      </c>
      <c r="AF58" t="s">
        <v>9</v>
      </c>
      <c r="AG58" s="173">
        <v>0.98599999999999999</v>
      </c>
      <c r="AH58" t="s">
        <v>9</v>
      </c>
      <c r="AI58" s="71" t="str">
        <f t="shared" si="1"/>
        <v>down</v>
      </c>
      <c r="AJ58" s="57"/>
      <c r="AK58" s="168"/>
      <c r="AL58" s="57"/>
    </row>
    <row r="59" spans="1:38" x14ac:dyDescent="0.2">
      <c r="A59" t="s">
        <v>466</v>
      </c>
      <c r="B59" t="s">
        <v>467</v>
      </c>
      <c r="C59" s="53" t="s">
        <v>507</v>
      </c>
      <c r="D59" s="54" t="s">
        <v>61</v>
      </c>
      <c r="E59" s="50" t="s">
        <v>139</v>
      </c>
      <c r="F59" s="55" t="s">
        <v>140</v>
      </c>
      <c r="G59" s="69">
        <v>1.1719999999999999</v>
      </c>
      <c r="H59" s="70" t="s">
        <v>574</v>
      </c>
      <c r="I59" s="173">
        <v>1.08</v>
      </c>
      <c r="J59" t="str">
        <f t="shared" si="0"/>
        <v>yes</v>
      </c>
      <c r="K59" s="173">
        <v>1.085</v>
      </c>
      <c r="L59" t="s">
        <v>9</v>
      </c>
      <c r="M59" s="173">
        <v>1.085</v>
      </c>
      <c r="N59" t="s">
        <v>9</v>
      </c>
      <c r="O59" s="173">
        <v>1.0780000000000001</v>
      </c>
      <c r="P59" t="s">
        <v>9</v>
      </c>
      <c r="Q59" s="173">
        <v>1.0760000000000001</v>
      </c>
      <c r="R59" t="s">
        <v>9</v>
      </c>
      <c r="S59" s="173">
        <v>1.079</v>
      </c>
      <c r="T59" t="s">
        <v>9</v>
      </c>
      <c r="U59" s="173">
        <v>1.069</v>
      </c>
      <c r="V59" t="s">
        <v>9</v>
      </c>
      <c r="W59" s="173">
        <v>1.0580000000000001</v>
      </c>
      <c r="X59" t="s">
        <v>9</v>
      </c>
      <c r="Y59" s="173">
        <v>1.06</v>
      </c>
      <c r="Z59" t="s">
        <v>9</v>
      </c>
      <c r="AA59" s="173">
        <v>1.05</v>
      </c>
      <c r="AB59" t="s">
        <v>9</v>
      </c>
      <c r="AC59" s="173">
        <v>1.06</v>
      </c>
      <c r="AD59" t="s">
        <v>9</v>
      </c>
      <c r="AE59" s="173">
        <v>1.0469999999999999</v>
      </c>
      <c r="AF59" t="s">
        <v>9</v>
      </c>
      <c r="AG59" s="173">
        <v>1.0289999999999999</v>
      </c>
      <c r="AH59" t="s">
        <v>9</v>
      </c>
      <c r="AI59" s="71" t="str">
        <f t="shared" si="1"/>
        <v>down</v>
      </c>
      <c r="AJ59" s="57"/>
      <c r="AK59" s="168"/>
      <c r="AL59" s="57"/>
    </row>
    <row r="60" spans="1:38" x14ac:dyDescent="0.2">
      <c r="A60" t="s">
        <v>485</v>
      </c>
      <c r="B60" t="s">
        <v>486</v>
      </c>
      <c r="C60" s="53" t="s">
        <v>517</v>
      </c>
      <c r="D60" s="54" t="s">
        <v>141</v>
      </c>
      <c r="E60" s="50" t="s">
        <v>142</v>
      </c>
      <c r="F60" s="55" t="s">
        <v>143</v>
      </c>
      <c r="G60" s="69">
        <v>1.143</v>
      </c>
      <c r="H60" s="70" t="s">
        <v>574</v>
      </c>
      <c r="I60" s="173">
        <v>1.0409999999999999</v>
      </c>
      <c r="J60" t="str">
        <f t="shared" si="0"/>
        <v>yes</v>
      </c>
      <c r="K60" s="173">
        <v>1.042</v>
      </c>
      <c r="L60" t="s">
        <v>9</v>
      </c>
      <c r="M60" s="173">
        <v>1.036</v>
      </c>
      <c r="N60" t="s">
        <v>9</v>
      </c>
      <c r="O60" s="173">
        <v>1.03</v>
      </c>
      <c r="P60" t="s">
        <v>9</v>
      </c>
      <c r="Q60" s="173">
        <v>1.026</v>
      </c>
      <c r="R60" t="s">
        <v>9</v>
      </c>
      <c r="S60" s="173">
        <v>1.032</v>
      </c>
      <c r="T60" t="s">
        <v>9</v>
      </c>
      <c r="U60" s="173">
        <v>1.0269999999999999</v>
      </c>
      <c r="V60" t="s">
        <v>9</v>
      </c>
      <c r="W60" s="173">
        <v>1.0249999999999999</v>
      </c>
      <c r="X60" t="s">
        <v>9</v>
      </c>
      <c r="Y60" s="173">
        <v>1.034</v>
      </c>
      <c r="Z60" t="s">
        <v>9</v>
      </c>
      <c r="AA60" s="173">
        <v>1.0389999999999999</v>
      </c>
      <c r="AB60" t="s">
        <v>9</v>
      </c>
      <c r="AC60" s="173">
        <v>1.044</v>
      </c>
      <c r="AD60" t="s">
        <v>9</v>
      </c>
      <c r="AE60" s="173">
        <v>1.0329999999999999</v>
      </c>
      <c r="AF60" t="s">
        <v>9</v>
      </c>
      <c r="AG60" s="173">
        <v>1.0189999999999999</v>
      </c>
      <c r="AH60" t="s">
        <v>9</v>
      </c>
      <c r="AI60" s="71" t="str">
        <f t="shared" si="1"/>
        <v>down</v>
      </c>
      <c r="AJ60" s="57"/>
      <c r="AK60" s="168"/>
      <c r="AL60" s="57"/>
    </row>
    <row r="61" spans="1:38" x14ac:dyDescent="0.2">
      <c r="A61" t="s">
        <v>470</v>
      </c>
      <c r="B61" t="s">
        <v>471</v>
      </c>
      <c r="C61" s="53" t="s">
        <v>497</v>
      </c>
      <c r="D61" s="54" t="s">
        <v>17</v>
      </c>
      <c r="E61" s="50" t="s">
        <v>144</v>
      </c>
      <c r="F61" s="55" t="s">
        <v>145</v>
      </c>
      <c r="G61" s="69">
        <v>1.1439999999999999</v>
      </c>
      <c r="H61" s="70" t="s">
        <v>574</v>
      </c>
      <c r="I61" s="173">
        <v>0.93799999999999994</v>
      </c>
      <c r="J61" t="str">
        <f t="shared" si="0"/>
        <v>yes</v>
      </c>
      <c r="K61" s="173">
        <v>0.93500000000000005</v>
      </c>
      <c r="L61" t="s">
        <v>9</v>
      </c>
      <c r="M61" s="173">
        <v>0.93400000000000005</v>
      </c>
      <c r="N61" t="s">
        <v>9</v>
      </c>
      <c r="O61" s="173">
        <v>0.92600000000000005</v>
      </c>
      <c r="P61" t="s">
        <v>9</v>
      </c>
      <c r="Q61" s="173">
        <v>0.92500000000000004</v>
      </c>
      <c r="R61" t="s">
        <v>9</v>
      </c>
      <c r="S61" s="173">
        <v>0.92600000000000005</v>
      </c>
      <c r="T61" t="s">
        <v>9</v>
      </c>
      <c r="U61" s="173">
        <v>0.92300000000000004</v>
      </c>
      <c r="V61" t="s">
        <v>9</v>
      </c>
      <c r="W61" s="173">
        <v>0.91800000000000004</v>
      </c>
      <c r="X61" t="s">
        <v>9</v>
      </c>
      <c r="Y61" s="173">
        <v>0.92</v>
      </c>
      <c r="Z61" t="s">
        <v>9</v>
      </c>
      <c r="AA61" s="173">
        <v>0.91400000000000003</v>
      </c>
      <c r="AB61" t="s">
        <v>9</v>
      </c>
      <c r="AC61" s="173">
        <v>0.92200000000000004</v>
      </c>
      <c r="AD61" t="s">
        <v>9</v>
      </c>
      <c r="AE61" s="173">
        <v>0.91500000000000004</v>
      </c>
      <c r="AF61" t="s">
        <v>9</v>
      </c>
      <c r="AG61" s="173">
        <v>0.90600000000000003</v>
      </c>
      <c r="AH61" t="s">
        <v>9</v>
      </c>
      <c r="AI61" s="71" t="str">
        <f t="shared" si="1"/>
        <v>down</v>
      </c>
      <c r="AJ61" s="57"/>
      <c r="AK61" s="168"/>
      <c r="AL61" s="57"/>
    </row>
    <row r="62" spans="1:38" x14ac:dyDescent="0.2">
      <c r="A62" t="s">
        <v>480</v>
      </c>
      <c r="B62" t="s">
        <v>481</v>
      </c>
      <c r="C62" s="53" t="s">
        <v>518</v>
      </c>
      <c r="D62" s="54" t="s">
        <v>146</v>
      </c>
      <c r="E62" s="50" t="s">
        <v>147</v>
      </c>
      <c r="F62" s="55" t="s">
        <v>148</v>
      </c>
      <c r="G62" s="69">
        <v>1.0109999999999999</v>
      </c>
      <c r="H62" s="70" t="s">
        <v>574</v>
      </c>
      <c r="I62" s="173">
        <v>0.91900000000000004</v>
      </c>
      <c r="J62" t="str">
        <f t="shared" si="0"/>
        <v>yes</v>
      </c>
      <c r="K62" s="173">
        <v>0.91200000000000003</v>
      </c>
      <c r="L62" t="s">
        <v>9</v>
      </c>
      <c r="M62" s="173">
        <v>0.90400000000000003</v>
      </c>
      <c r="N62" t="s">
        <v>9</v>
      </c>
      <c r="O62" s="173">
        <v>0.89600000000000002</v>
      </c>
      <c r="P62" t="s">
        <v>9</v>
      </c>
      <c r="Q62" s="173">
        <v>0.89100000000000001</v>
      </c>
      <c r="R62" t="s">
        <v>9</v>
      </c>
      <c r="S62" s="173">
        <v>0.89500000000000002</v>
      </c>
      <c r="T62" t="s">
        <v>9</v>
      </c>
      <c r="U62" s="173">
        <v>0.89200000000000002</v>
      </c>
      <c r="V62" t="s">
        <v>9</v>
      </c>
      <c r="W62" s="173">
        <v>0.88800000000000001</v>
      </c>
      <c r="X62" t="s">
        <v>9</v>
      </c>
      <c r="Y62" s="173">
        <v>0.89400000000000002</v>
      </c>
      <c r="Z62" t="s">
        <v>9</v>
      </c>
      <c r="AA62" s="173">
        <v>0.89900000000000002</v>
      </c>
      <c r="AB62" t="s">
        <v>9</v>
      </c>
      <c r="AC62" s="173">
        <v>0.91</v>
      </c>
      <c r="AD62" t="s">
        <v>9</v>
      </c>
      <c r="AE62" s="173">
        <v>0.90500000000000003</v>
      </c>
      <c r="AF62" t="s">
        <v>9</v>
      </c>
      <c r="AG62" s="173">
        <v>0.89500000000000002</v>
      </c>
      <c r="AH62" t="s">
        <v>9</v>
      </c>
      <c r="AI62" s="71" t="str">
        <f t="shared" si="1"/>
        <v>down</v>
      </c>
      <c r="AJ62" s="57"/>
      <c r="AK62" s="168"/>
      <c r="AL62" s="57"/>
    </row>
    <row r="63" spans="1:38" x14ac:dyDescent="0.2">
      <c r="A63" t="s">
        <v>484</v>
      </c>
      <c r="B63" t="s">
        <v>116</v>
      </c>
      <c r="C63" s="53" t="s">
        <v>514</v>
      </c>
      <c r="D63" s="54" t="s">
        <v>116</v>
      </c>
      <c r="E63" s="50" t="s">
        <v>149</v>
      </c>
      <c r="F63" s="55" t="s">
        <v>150</v>
      </c>
      <c r="G63" s="69">
        <v>1.046</v>
      </c>
      <c r="H63" s="70" t="s">
        <v>574</v>
      </c>
      <c r="I63" s="173">
        <v>0.98199999999999998</v>
      </c>
      <c r="J63" t="str">
        <f t="shared" si="0"/>
        <v>yes</v>
      </c>
      <c r="K63" s="173">
        <v>0.98399999999999999</v>
      </c>
      <c r="L63" t="s">
        <v>9</v>
      </c>
      <c r="M63" s="173">
        <v>0.98</v>
      </c>
      <c r="N63" t="s">
        <v>9</v>
      </c>
      <c r="O63" s="173">
        <v>0.97599999999999998</v>
      </c>
      <c r="P63" t="s">
        <v>9</v>
      </c>
      <c r="Q63" s="173">
        <v>0.97099999999999997</v>
      </c>
      <c r="R63" t="s">
        <v>9</v>
      </c>
      <c r="S63" s="173">
        <v>0.97299999999999998</v>
      </c>
      <c r="T63" t="s">
        <v>9</v>
      </c>
      <c r="U63" s="173">
        <v>0.96499999999999997</v>
      </c>
      <c r="V63" t="s">
        <v>9</v>
      </c>
      <c r="W63" s="173">
        <v>0.95599999999999996</v>
      </c>
      <c r="X63" t="s">
        <v>9</v>
      </c>
      <c r="Y63" s="173">
        <v>0.95899999999999996</v>
      </c>
      <c r="Z63" t="s">
        <v>9</v>
      </c>
      <c r="AA63" s="173">
        <v>0.96</v>
      </c>
      <c r="AB63" t="s">
        <v>9</v>
      </c>
      <c r="AC63" s="173">
        <v>0.96099999999999997</v>
      </c>
      <c r="AD63" t="s">
        <v>9</v>
      </c>
      <c r="AE63" s="173">
        <v>0.94899999999999995</v>
      </c>
      <c r="AF63" t="s">
        <v>9</v>
      </c>
      <c r="AG63" s="173">
        <v>0.93899999999999995</v>
      </c>
      <c r="AH63" t="s">
        <v>9</v>
      </c>
      <c r="AI63" s="71" t="str">
        <f t="shared" si="1"/>
        <v>down</v>
      </c>
      <c r="AJ63" s="57"/>
      <c r="AK63" s="168"/>
      <c r="AL63" s="57"/>
    </row>
    <row r="64" spans="1:38" x14ac:dyDescent="0.2">
      <c r="A64" t="s">
        <v>572</v>
      </c>
      <c r="B64" t="s">
        <v>571</v>
      </c>
      <c r="C64" s="53" t="s">
        <v>504</v>
      </c>
      <c r="D64" s="54" t="s">
        <v>44</v>
      </c>
      <c r="E64" s="50" t="s">
        <v>151</v>
      </c>
      <c r="F64" s="55" t="s">
        <v>152</v>
      </c>
      <c r="G64" s="69">
        <v>1.2070000000000001</v>
      </c>
      <c r="H64" s="70" t="s">
        <v>574</v>
      </c>
      <c r="I64" s="173">
        <v>1.0780000000000001</v>
      </c>
      <c r="J64" t="str">
        <f t="shared" si="0"/>
        <v>yes</v>
      </c>
      <c r="K64" s="173">
        <v>1.085</v>
      </c>
      <c r="L64" t="s">
        <v>9</v>
      </c>
      <c r="M64" s="173">
        <v>1.0900000000000001</v>
      </c>
      <c r="N64" t="s">
        <v>9</v>
      </c>
      <c r="O64" s="173">
        <v>1.089</v>
      </c>
      <c r="P64" t="s">
        <v>9</v>
      </c>
      <c r="Q64" s="173">
        <v>1.089</v>
      </c>
      <c r="R64" t="s">
        <v>9</v>
      </c>
      <c r="S64" s="173">
        <v>1.0940000000000001</v>
      </c>
      <c r="T64" t="s">
        <v>9</v>
      </c>
      <c r="U64" s="173">
        <v>1.0880000000000001</v>
      </c>
      <c r="V64" t="s">
        <v>9</v>
      </c>
      <c r="W64" s="173">
        <v>1.085</v>
      </c>
      <c r="X64" t="s">
        <v>9</v>
      </c>
      <c r="Y64" s="173">
        <v>1.0920000000000001</v>
      </c>
      <c r="Z64" t="s">
        <v>9</v>
      </c>
      <c r="AA64" s="173">
        <v>1.0920000000000001</v>
      </c>
      <c r="AB64" t="s">
        <v>9</v>
      </c>
      <c r="AC64" s="173">
        <v>1.105</v>
      </c>
      <c r="AD64" t="s">
        <v>9</v>
      </c>
      <c r="AE64" s="173">
        <v>1.093</v>
      </c>
      <c r="AF64" t="s">
        <v>9</v>
      </c>
      <c r="AG64" s="173">
        <v>1.087</v>
      </c>
      <c r="AH64" t="s">
        <v>9</v>
      </c>
      <c r="AI64" s="71" t="str">
        <f t="shared" si="1"/>
        <v>down</v>
      </c>
      <c r="AJ64" s="57"/>
      <c r="AK64" s="168"/>
      <c r="AL64" s="57"/>
    </row>
    <row r="65" spans="1:38" x14ac:dyDescent="0.2">
      <c r="A65" t="s">
        <v>468</v>
      </c>
      <c r="B65" t="s">
        <v>469</v>
      </c>
      <c r="C65" s="53" t="s">
        <v>500</v>
      </c>
      <c r="D65" s="54" t="s">
        <v>30</v>
      </c>
      <c r="E65" s="50" t="s">
        <v>153</v>
      </c>
      <c r="F65" s="55" t="s">
        <v>154</v>
      </c>
      <c r="G65" s="69">
        <v>1.089</v>
      </c>
      <c r="H65" s="70" t="s">
        <v>574</v>
      </c>
      <c r="I65" s="173">
        <v>1.0029999999999999</v>
      </c>
      <c r="J65" t="str">
        <f t="shared" si="0"/>
        <v>yes</v>
      </c>
      <c r="K65" s="173">
        <v>1.0049999999999999</v>
      </c>
      <c r="L65" t="s">
        <v>9</v>
      </c>
      <c r="M65" s="173">
        <v>1.0049999999999999</v>
      </c>
      <c r="N65" t="s">
        <v>9</v>
      </c>
      <c r="O65" s="173">
        <v>1.0009999999999999</v>
      </c>
      <c r="P65" t="s">
        <v>9</v>
      </c>
      <c r="Q65" s="173">
        <v>0.997</v>
      </c>
      <c r="R65" t="s">
        <v>9</v>
      </c>
      <c r="S65" s="173">
        <v>1.0009999999999999</v>
      </c>
      <c r="T65" t="s">
        <v>9</v>
      </c>
      <c r="U65" s="173">
        <v>0.996</v>
      </c>
      <c r="V65" t="s">
        <v>9</v>
      </c>
      <c r="W65" s="173">
        <v>0.99399999999999999</v>
      </c>
      <c r="X65" t="s">
        <v>9</v>
      </c>
      <c r="Y65" s="173">
        <v>1.004</v>
      </c>
      <c r="Z65" t="s">
        <v>9</v>
      </c>
      <c r="AA65" s="173">
        <v>1.014</v>
      </c>
      <c r="AB65" t="s">
        <v>9</v>
      </c>
      <c r="AC65" s="173">
        <v>1.022</v>
      </c>
      <c r="AD65" t="s">
        <v>9</v>
      </c>
      <c r="AE65" s="173">
        <v>1.014</v>
      </c>
      <c r="AF65" t="s">
        <v>9</v>
      </c>
      <c r="AG65" s="173">
        <v>1.0069999999999999</v>
      </c>
      <c r="AH65" t="s">
        <v>9</v>
      </c>
      <c r="AI65" s="71" t="str">
        <f t="shared" si="1"/>
        <v>down</v>
      </c>
      <c r="AJ65" s="57"/>
      <c r="AK65" s="168"/>
      <c r="AL65" s="57"/>
    </row>
    <row r="66" spans="1:38" x14ac:dyDescent="0.2">
      <c r="A66" t="s">
        <v>472</v>
      </c>
      <c r="B66" t="s">
        <v>473</v>
      </c>
      <c r="C66" s="53" t="s">
        <v>509</v>
      </c>
      <c r="D66" s="54" t="s">
        <v>73</v>
      </c>
      <c r="E66" s="50" t="s">
        <v>155</v>
      </c>
      <c r="F66" s="55" t="s">
        <v>156</v>
      </c>
      <c r="G66" s="69">
        <v>1.216</v>
      </c>
      <c r="H66" s="70">
        <v>1.167</v>
      </c>
      <c r="I66" s="173">
        <v>1.1359999999999999</v>
      </c>
      <c r="J66" t="str">
        <f t="shared" si="0"/>
        <v>yes</v>
      </c>
      <c r="K66" s="173">
        <v>1.1439999999999999</v>
      </c>
      <c r="L66" t="s">
        <v>9</v>
      </c>
      <c r="M66" s="173">
        <v>1.1519999999999999</v>
      </c>
      <c r="N66" t="s">
        <v>9</v>
      </c>
      <c r="O66" s="173">
        <v>1.153</v>
      </c>
      <c r="P66" t="s">
        <v>9</v>
      </c>
      <c r="Q66" s="173">
        <v>1.153</v>
      </c>
      <c r="R66" t="s">
        <v>9</v>
      </c>
      <c r="S66" s="173">
        <v>1.159</v>
      </c>
      <c r="T66" t="s">
        <v>9</v>
      </c>
      <c r="U66" s="173">
        <v>1.159</v>
      </c>
      <c r="V66" t="s">
        <v>9</v>
      </c>
      <c r="W66" s="173">
        <v>1.1579999999999999</v>
      </c>
      <c r="X66" t="s">
        <v>9</v>
      </c>
      <c r="Y66" s="173">
        <v>1.1619999999999999</v>
      </c>
      <c r="Z66" t="s">
        <v>9</v>
      </c>
      <c r="AA66" s="173">
        <v>1.163</v>
      </c>
      <c r="AB66" t="s">
        <v>9</v>
      </c>
      <c r="AC66" s="173">
        <v>1.17</v>
      </c>
      <c r="AD66" t="s">
        <v>10</v>
      </c>
      <c r="AE66" s="173">
        <v>1.1639999999999999</v>
      </c>
      <c r="AF66" t="s">
        <v>9</v>
      </c>
      <c r="AG66" s="173">
        <v>1.157</v>
      </c>
      <c r="AH66" t="s">
        <v>9</v>
      </c>
      <c r="AI66" s="71" t="str">
        <f t="shared" si="1"/>
        <v>down</v>
      </c>
      <c r="AJ66" s="57"/>
      <c r="AK66" s="168"/>
      <c r="AL66" s="57"/>
    </row>
    <row r="67" spans="1:38" x14ac:dyDescent="0.2">
      <c r="A67" t="s">
        <v>464</v>
      </c>
      <c r="B67" t="s">
        <v>465</v>
      </c>
      <c r="C67" s="53" t="s">
        <v>494</v>
      </c>
      <c r="D67" s="54" t="s">
        <v>6</v>
      </c>
      <c r="E67" s="50" t="s">
        <v>157</v>
      </c>
      <c r="F67" s="55" t="s">
        <v>158</v>
      </c>
      <c r="G67" s="69">
        <v>1.264</v>
      </c>
      <c r="H67" s="70">
        <v>1.2130000000000001</v>
      </c>
      <c r="I67" s="173">
        <v>1.1639999999999999</v>
      </c>
      <c r="J67" t="str">
        <f t="shared" si="0"/>
        <v>yes</v>
      </c>
      <c r="K67" s="173">
        <v>1.163</v>
      </c>
      <c r="L67" t="s">
        <v>9</v>
      </c>
      <c r="M67" s="173">
        <v>1.1619999999999999</v>
      </c>
      <c r="N67" t="s">
        <v>9</v>
      </c>
      <c r="O67" s="173">
        <v>1.1599999999999999</v>
      </c>
      <c r="P67" t="s">
        <v>9</v>
      </c>
      <c r="Q67" s="173">
        <v>1.159</v>
      </c>
      <c r="R67" t="s">
        <v>9</v>
      </c>
      <c r="S67" s="173">
        <v>1.167</v>
      </c>
      <c r="T67" t="s">
        <v>9</v>
      </c>
      <c r="U67" s="173">
        <v>1.167</v>
      </c>
      <c r="V67" t="s">
        <v>9</v>
      </c>
      <c r="W67" s="173">
        <v>1.1719999999999999</v>
      </c>
      <c r="X67" t="s">
        <v>9</v>
      </c>
      <c r="Y67" s="173">
        <v>1.181</v>
      </c>
      <c r="Z67" t="s">
        <v>9</v>
      </c>
      <c r="AA67" s="173">
        <v>1.1859999999999999</v>
      </c>
      <c r="AB67" t="s">
        <v>9</v>
      </c>
      <c r="AC67" s="173">
        <v>1.198</v>
      </c>
      <c r="AD67" t="s">
        <v>9</v>
      </c>
      <c r="AE67" s="173">
        <v>1.1910000000000001</v>
      </c>
      <c r="AF67" t="s">
        <v>9</v>
      </c>
      <c r="AG67" s="173">
        <v>1.1819999999999999</v>
      </c>
      <c r="AH67" t="s">
        <v>9</v>
      </c>
      <c r="AI67" s="71" t="str">
        <f t="shared" si="1"/>
        <v>down</v>
      </c>
      <c r="AJ67" s="57"/>
      <c r="AK67" s="168"/>
      <c r="AL67" s="57"/>
    </row>
    <row r="68" spans="1:38" x14ac:dyDescent="0.2">
      <c r="A68" t="s">
        <v>572</v>
      </c>
      <c r="B68" t="s">
        <v>571</v>
      </c>
      <c r="C68" s="53" t="s">
        <v>504</v>
      </c>
      <c r="D68" s="54" t="s">
        <v>44</v>
      </c>
      <c r="E68" s="50" t="s">
        <v>159</v>
      </c>
      <c r="F68" s="55" t="s">
        <v>160</v>
      </c>
      <c r="G68" s="69">
        <v>1.2589999999999999</v>
      </c>
      <c r="H68" s="70">
        <v>1.2090000000000001</v>
      </c>
      <c r="I68" s="173">
        <v>1.2470000000000001</v>
      </c>
      <c r="J68" t="str">
        <f t="shared" si="0"/>
        <v>no</v>
      </c>
      <c r="K68" s="173">
        <v>1.252</v>
      </c>
      <c r="L68" t="s">
        <v>10</v>
      </c>
      <c r="M68" s="173">
        <v>1.2509999999999999</v>
      </c>
      <c r="N68" t="s">
        <v>10</v>
      </c>
      <c r="O68" s="173">
        <v>1.248</v>
      </c>
      <c r="P68" t="s">
        <v>10</v>
      </c>
      <c r="Q68" s="173">
        <v>1.2470000000000001</v>
      </c>
      <c r="R68" t="s">
        <v>10</v>
      </c>
      <c r="S68" s="173">
        <v>1.2529999999999999</v>
      </c>
      <c r="T68" t="s">
        <v>10</v>
      </c>
      <c r="U68" s="173">
        <v>1.2589999999999999</v>
      </c>
      <c r="V68" t="s">
        <v>10</v>
      </c>
      <c r="W68" s="173">
        <v>1.2569999999999999</v>
      </c>
      <c r="X68" t="s">
        <v>10</v>
      </c>
      <c r="Y68" s="173">
        <v>1.26</v>
      </c>
      <c r="Z68" t="s">
        <v>10</v>
      </c>
      <c r="AA68" s="173">
        <v>1.2589999999999999</v>
      </c>
      <c r="AB68" t="s">
        <v>10</v>
      </c>
      <c r="AC68" s="173">
        <v>1.2549999999999999</v>
      </c>
      <c r="AD68" t="s">
        <v>10</v>
      </c>
      <c r="AE68" s="173">
        <v>1.2390000000000001</v>
      </c>
      <c r="AF68" t="s">
        <v>10</v>
      </c>
      <c r="AG68" s="173">
        <v>1.22</v>
      </c>
      <c r="AH68" t="s">
        <v>10</v>
      </c>
      <c r="AI68" s="71" t="str">
        <f t="shared" si="1"/>
        <v>down</v>
      </c>
      <c r="AJ68" s="57"/>
      <c r="AK68" s="168"/>
      <c r="AL68" s="57"/>
    </row>
    <row r="69" spans="1:38" x14ac:dyDescent="0.2">
      <c r="A69" t="s">
        <v>470</v>
      </c>
      <c r="B69" t="s">
        <v>471</v>
      </c>
      <c r="C69" s="53" t="s">
        <v>502</v>
      </c>
      <c r="D69" s="54" t="s">
        <v>36</v>
      </c>
      <c r="E69" s="50" t="s">
        <v>161</v>
      </c>
      <c r="F69" s="55" t="s">
        <v>162</v>
      </c>
      <c r="G69" s="69">
        <v>1.1299999999999999</v>
      </c>
      <c r="H69" s="70" t="s">
        <v>574</v>
      </c>
      <c r="I69" s="173">
        <v>0.97099999999999997</v>
      </c>
      <c r="J69" t="str">
        <f t="shared" si="0"/>
        <v>yes</v>
      </c>
      <c r="K69" s="173">
        <v>0.97199999999999998</v>
      </c>
      <c r="L69" t="s">
        <v>9</v>
      </c>
      <c r="M69" s="173">
        <v>0.96799999999999997</v>
      </c>
      <c r="N69" t="s">
        <v>9</v>
      </c>
      <c r="O69" s="173">
        <v>0.97699999999999998</v>
      </c>
      <c r="P69" t="s">
        <v>9</v>
      </c>
      <c r="Q69" s="173">
        <v>0.97599999999999998</v>
      </c>
      <c r="R69" t="s">
        <v>9</v>
      </c>
      <c r="S69" s="173">
        <v>0.97799999999999998</v>
      </c>
      <c r="T69" t="s">
        <v>9</v>
      </c>
      <c r="U69" s="173">
        <v>0.96699999999999997</v>
      </c>
      <c r="V69" t="s">
        <v>9</v>
      </c>
      <c r="W69" s="173">
        <v>0.95699999999999996</v>
      </c>
      <c r="X69" t="s">
        <v>9</v>
      </c>
      <c r="Y69" s="173">
        <v>0.96</v>
      </c>
      <c r="Z69" t="s">
        <v>9</v>
      </c>
      <c r="AA69" s="173">
        <v>0.95599999999999996</v>
      </c>
      <c r="AB69" t="s">
        <v>9</v>
      </c>
      <c r="AC69" s="173">
        <v>0.95899999999999996</v>
      </c>
      <c r="AD69" t="s">
        <v>9</v>
      </c>
      <c r="AE69" s="173">
        <v>0.94699999999999995</v>
      </c>
      <c r="AF69" t="s">
        <v>9</v>
      </c>
      <c r="AG69" s="173">
        <v>0.92900000000000005</v>
      </c>
      <c r="AH69" t="s">
        <v>9</v>
      </c>
      <c r="AI69" s="71" t="str">
        <f t="shared" si="1"/>
        <v>down</v>
      </c>
      <c r="AJ69" s="57"/>
      <c r="AK69" s="168"/>
      <c r="AL69" s="57"/>
    </row>
    <row r="70" spans="1:38" x14ac:dyDescent="0.2">
      <c r="A70" t="s">
        <v>466</v>
      </c>
      <c r="B70" t="s">
        <v>467</v>
      </c>
      <c r="C70" s="53" t="s">
        <v>507</v>
      </c>
      <c r="D70" s="54" t="s">
        <v>61</v>
      </c>
      <c r="E70" s="50" t="s">
        <v>163</v>
      </c>
      <c r="F70" s="55" t="s">
        <v>164</v>
      </c>
      <c r="G70" s="69">
        <v>1.018</v>
      </c>
      <c r="H70" s="70" t="s">
        <v>574</v>
      </c>
      <c r="I70" s="173">
        <v>0.92800000000000005</v>
      </c>
      <c r="J70" t="str">
        <f t="shared" ref="J70:J133" si="2">IF(I70&lt;=H70,"yes","no")</f>
        <v>yes</v>
      </c>
      <c r="K70" s="173">
        <v>0.92600000000000005</v>
      </c>
      <c r="L70" t="s">
        <v>9</v>
      </c>
      <c r="M70" s="173">
        <v>0.92200000000000004</v>
      </c>
      <c r="N70" t="s">
        <v>9</v>
      </c>
      <c r="O70" s="173">
        <v>0.91700000000000004</v>
      </c>
      <c r="P70" t="s">
        <v>9</v>
      </c>
      <c r="Q70" s="173">
        <v>0.91600000000000004</v>
      </c>
      <c r="R70" t="s">
        <v>9</v>
      </c>
      <c r="S70" s="173">
        <v>0.92</v>
      </c>
      <c r="T70" t="s">
        <v>9</v>
      </c>
      <c r="U70" s="173">
        <v>0.92100000000000004</v>
      </c>
      <c r="V70" t="s">
        <v>9</v>
      </c>
      <c r="W70" s="173">
        <v>0.91900000000000004</v>
      </c>
      <c r="X70" t="s">
        <v>9</v>
      </c>
      <c r="Y70" s="173">
        <v>0.92500000000000004</v>
      </c>
      <c r="Z70" t="s">
        <v>9</v>
      </c>
      <c r="AA70" s="173">
        <v>0.93200000000000005</v>
      </c>
      <c r="AB70" t="s">
        <v>9</v>
      </c>
      <c r="AC70" s="173">
        <v>0.93799999999999994</v>
      </c>
      <c r="AD70" t="s">
        <v>9</v>
      </c>
      <c r="AE70" s="173">
        <v>0.93300000000000005</v>
      </c>
      <c r="AF70" t="s">
        <v>9</v>
      </c>
      <c r="AG70" s="173">
        <v>0.92300000000000004</v>
      </c>
      <c r="AH70" t="s">
        <v>9</v>
      </c>
      <c r="AI70" s="71" t="str">
        <f t="shared" ref="AI70:AI133" si="3">IF(AG70&lt;AE70,"down",IF(AG70=AE70,"same","up"))</f>
        <v>down</v>
      </c>
      <c r="AJ70" s="57"/>
      <c r="AK70" s="168"/>
      <c r="AL70" s="57"/>
    </row>
    <row r="71" spans="1:38" x14ac:dyDescent="0.2">
      <c r="A71" t="s">
        <v>485</v>
      </c>
      <c r="B71" t="s">
        <v>486</v>
      </c>
      <c r="C71" s="53" t="s">
        <v>519</v>
      </c>
      <c r="D71" s="54" t="s">
        <v>165</v>
      </c>
      <c r="E71" s="50" t="s">
        <v>166</v>
      </c>
      <c r="F71" s="55" t="s">
        <v>167</v>
      </c>
      <c r="G71" s="69">
        <v>1.415</v>
      </c>
      <c r="H71" s="70">
        <v>1.3580000000000001</v>
      </c>
      <c r="I71" s="173">
        <v>1.3129999999999999</v>
      </c>
      <c r="J71" t="str">
        <f t="shared" si="2"/>
        <v>yes</v>
      </c>
      <c r="K71" s="173">
        <v>1.3109999999999999</v>
      </c>
      <c r="L71" t="s">
        <v>9</v>
      </c>
      <c r="M71" s="173">
        <v>1.31</v>
      </c>
      <c r="N71" t="s">
        <v>9</v>
      </c>
      <c r="O71" s="173">
        <v>1.302</v>
      </c>
      <c r="P71" t="s">
        <v>9</v>
      </c>
      <c r="Q71" s="173">
        <v>1.3009999999999999</v>
      </c>
      <c r="R71" t="s">
        <v>9</v>
      </c>
      <c r="S71" s="173">
        <v>1.3109999999999999</v>
      </c>
      <c r="T71" t="s">
        <v>9</v>
      </c>
      <c r="U71" s="173">
        <v>1.3089999999999999</v>
      </c>
      <c r="V71" t="s">
        <v>9</v>
      </c>
      <c r="W71" s="173">
        <v>1.3080000000000001</v>
      </c>
      <c r="X71" t="s">
        <v>9</v>
      </c>
      <c r="Y71" s="173">
        <v>1.3240000000000001</v>
      </c>
      <c r="Z71" t="s">
        <v>9</v>
      </c>
      <c r="AA71" s="173">
        <v>1.3280000000000001</v>
      </c>
      <c r="AB71" t="s">
        <v>9</v>
      </c>
      <c r="AC71" s="173">
        <v>1.333</v>
      </c>
      <c r="AD71" t="s">
        <v>9</v>
      </c>
      <c r="AE71" s="173">
        <v>1.3180000000000001</v>
      </c>
      <c r="AF71" t="s">
        <v>9</v>
      </c>
      <c r="AG71" s="173">
        <v>1.3029999999999999</v>
      </c>
      <c r="AH71" t="s">
        <v>9</v>
      </c>
      <c r="AI71" s="71" t="str">
        <f t="shared" si="3"/>
        <v>down</v>
      </c>
      <c r="AJ71" s="57"/>
      <c r="AK71" s="168"/>
      <c r="AL71" s="57"/>
    </row>
    <row r="72" spans="1:38" x14ac:dyDescent="0.2">
      <c r="A72" t="s">
        <v>464</v>
      </c>
      <c r="B72" t="s">
        <v>465</v>
      </c>
      <c r="C72" s="53" t="s">
        <v>516</v>
      </c>
      <c r="D72" s="54" t="s">
        <v>132</v>
      </c>
      <c r="E72" s="50" t="s">
        <v>168</v>
      </c>
      <c r="F72" s="55" t="s">
        <v>169</v>
      </c>
      <c r="G72" s="69">
        <v>1.1910000000000001</v>
      </c>
      <c r="H72" s="70" t="s">
        <v>574</v>
      </c>
      <c r="I72" s="173">
        <v>0.99199999999999999</v>
      </c>
      <c r="J72" t="str">
        <f t="shared" si="2"/>
        <v>yes</v>
      </c>
      <c r="K72" s="173">
        <v>0.98699999999999999</v>
      </c>
      <c r="L72" t="s">
        <v>9</v>
      </c>
      <c r="M72" s="173">
        <v>0.98199999999999998</v>
      </c>
      <c r="N72" t="s">
        <v>9</v>
      </c>
      <c r="O72" s="173">
        <v>0.97499999999999998</v>
      </c>
      <c r="P72" t="s">
        <v>9</v>
      </c>
      <c r="Q72" s="173">
        <v>0.97299999999999998</v>
      </c>
      <c r="R72" t="s">
        <v>9</v>
      </c>
      <c r="S72" s="173">
        <v>0.97399999999999998</v>
      </c>
      <c r="T72" t="s">
        <v>9</v>
      </c>
      <c r="U72" s="173">
        <v>0.97299999999999998</v>
      </c>
      <c r="V72" t="s">
        <v>9</v>
      </c>
      <c r="W72" s="173">
        <v>0.96699999999999997</v>
      </c>
      <c r="X72" t="s">
        <v>9</v>
      </c>
      <c r="Y72" s="173">
        <v>0.97499999999999998</v>
      </c>
      <c r="Z72" t="s">
        <v>9</v>
      </c>
      <c r="AA72" s="173">
        <v>0.97799999999999998</v>
      </c>
      <c r="AB72" t="s">
        <v>9</v>
      </c>
      <c r="AC72" s="173">
        <v>0.98399999999999999</v>
      </c>
      <c r="AD72" t="s">
        <v>9</v>
      </c>
      <c r="AE72" s="173">
        <v>0.98</v>
      </c>
      <c r="AF72" t="s">
        <v>9</v>
      </c>
      <c r="AG72" s="173">
        <v>0.97599999999999998</v>
      </c>
      <c r="AH72" t="s">
        <v>9</v>
      </c>
      <c r="AI72" s="71" t="str">
        <f t="shared" si="3"/>
        <v>down</v>
      </c>
      <c r="AJ72" s="57"/>
      <c r="AK72" s="168"/>
      <c r="AL72" s="57"/>
    </row>
    <row r="73" spans="1:38" x14ac:dyDescent="0.2">
      <c r="A73" t="s">
        <v>470</v>
      </c>
      <c r="B73" t="s">
        <v>471</v>
      </c>
      <c r="C73" s="53" t="s">
        <v>506</v>
      </c>
      <c r="D73" s="54" t="s">
        <v>58</v>
      </c>
      <c r="E73" s="50" t="s">
        <v>170</v>
      </c>
      <c r="F73" s="55" t="s">
        <v>171</v>
      </c>
      <c r="G73" s="69">
        <v>0.95099999999999996</v>
      </c>
      <c r="H73" s="70" t="s">
        <v>574</v>
      </c>
      <c r="I73" s="173">
        <v>0.86</v>
      </c>
      <c r="J73" t="str">
        <f t="shared" si="2"/>
        <v>yes</v>
      </c>
      <c r="K73" s="173">
        <v>0.86</v>
      </c>
      <c r="L73" t="s">
        <v>9</v>
      </c>
      <c r="M73" s="173">
        <v>0.85799999999999998</v>
      </c>
      <c r="N73" t="s">
        <v>9</v>
      </c>
      <c r="O73" s="173">
        <v>0.85799999999999998</v>
      </c>
      <c r="P73" t="s">
        <v>9</v>
      </c>
      <c r="Q73" s="173">
        <v>0.85499999999999998</v>
      </c>
      <c r="R73" t="s">
        <v>9</v>
      </c>
      <c r="S73" s="173">
        <v>0.85499999999999998</v>
      </c>
      <c r="T73" t="s">
        <v>9</v>
      </c>
      <c r="U73" s="173">
        <v>0.85699999999999998</v>
      </c>
      <c r="V73" t="s">
        <v>9</v>
      </c>
      <c r="W73" s="173">
        <v>0.85</v>
      </c>
      <c r="X73" t="s">
        <v>9</v>
      </c>
      <c r="Y73" s="173">
        <v>0.84799999999999998</v>
      </c>
      <c r="Z73" t="s">
        <v>9</v>
      </c>
      <c r="AA73" s="173">
        <v>0.84099999999999997</v>
      </c>
      <c r="AB73" t="s">
        <v>9</v>
      </c>
      <c r="AC73" s="173">
        <v>0.84299999999999997</v>
      </c>
      <c r="AD73" t="s">
        <v>9</v>
      </c>
      <c r="AE73" s="173">
        <v>0.83</v>
      </c>
      <c r="AF73" t="s">
        <v>9</v>
      </c>
      <c r="AG73" s="173">
        <v>0.81499999999999995</v>
      </c>
      <c r="AH73" t="s">
        <v>9</v>
      </c>
      <c r="AI73" s="71" t="str">
        <f t="shared" si="3"/>
        <v>down</v>
      </c>
      <c r="AJ73" s="57"/>
      <c r="AK73" s="168"/>
      <c r="AL73" s="57"/>
    </row>
    <row r="74" spans="1:38" x14ac:dyDescent="0.2">
      <c r="A74" t="s">
        <v>480</v>
      </c>
      <c r="B74" t="s">
        <v>481</v>
      </c>
      <c r="C74" s="53" t="s">
        <v>518</v>
      </c>
      <c r="D74" s="54" t="s">
        <v>146</v>
      </c>
      <c r="E74" s="50" t="s">
        <v>172</v>
      </c>
      <c r="F74" s="55" t="s">
        <v>173</v>
      </c>
      <c r="G74" s="69">
        <v>1.1779999999999999</v>
      </c>
      <c r="H74" s="70" t="s">
        <v>574</v>
      </c>
      <c r="I74" s="173">
        <v>1.2090000000000001</v>
      </c>
      <c r="J74" t="s">
        <v>10</v>
      </c>
      <c r="K74" s="173">
        <v>1.2110000000000001</v>
      </c>
      <c r="L74" t="s">
        <v>10</v>
      </c>
      <c r="M74" s="173">
        <v>1.21</v>
      </c>
      <c r="N74" t="s">
        <v>10</v>
      </c>
      <c r="O74" s="173">
        <v>1.2050000000000001</v>
      </c>
      <c r="P74" t="s">
        <v>10</v>
      </c>
      <c r="Q74" s="173">
        <v>1.2010000000000001</v>
      </c>
      <c r="R74" t="s">
        <v>10</v>
      </c>
      <c r="S74" s="173">
        <v>1.2030000000000001</v>
      </c>
      <c r="T74" t="s">
        <v>10</v>
      </c>
      <c r="U74" s="173">
        <v>1.198</v>
      </c>
      <c r="V74" t="s">
        <v>10</v>
      </c>
      <c r="W74" s="173">
        <v>1.1890000000000001</v>
      </c>
      <c r="X74" t="s">
        <v>10</v>
      </c>
      <c r="Y74" s="173">
        <v>1.196</v>
      </c>
      <c r="Z74" t="s">
        <v>10</v>
      </c>
      <c r="AA74" s="173">
        <v>1.19</v>
      </c>
      <c r="AB74" t="s">
        <v>10</v>
      </c>
      <c r="AC74" s="173">
        <v>1.1950000000000001</v>
      </c>
      <c r="AD74" t="s">
        <v>10</v>
      </c>
      <c r="AE74" s="173">
        <v>1.1850000000000001</v>
      </c>
      <c r="AF74" t="s">
        <v>10</v>
      </c>
      <c r="AG74" s="173">
        <v>1.1739999999999999</v>
      </c>
      <c r="AH74" t="s">
        <v>10</v>
      </c>
      <c r="AI74" s="71" t="str">
        <f t="shared" si="3"/>
        <v>down</v>
      </c>
      <c r="AJ74" s="57"/>
      <c r="AK74" s="168"/>
      <c r="AL74" s="57"/>
    </row>
    <row r="75" spans="1:38" x14ac:dyDescent="0.2">
      <c r="A75" t="s">
        <v>470</v>
      </c>
      <c r="B75" t="s">
        <v>471</v>
      </c>
      <c r="C75" s="53" t="s">
        <v>497</v>
      </c>
      <c r="D75" s="54" t="s">
        <v>17</v>
      </c>
      <c r="E75" s="50" t="s">
        <v>174</v>
      </c>
      <c r="F75" s="55" t="s">
        <v>175</v>
      </c>
      <c r="G75" s="69">
        <v>0.80100000000000005</v>
      </c>
      <c r="H75" s="70" t="s">
        <v>574</v>
      </c>
      <c r="I75" s="173">
        <v>0.71399999999999997</v>
      </c>
      <c r="J75" t="str">
        <f t="shared" si="2"/>
        <v>yes</v>
      </c>
      <c r="K75" s="173">
        <v>0.71299999999999997</v>
      </c>
      <c r="L75" t="s">
        <v>9</v>
      </c>
      <c r="M75" s="173">
        <v>0.71299999999999997</v>
      </c>
      <c r="N75" t="s">
        <v>9</v>
      </c>
      <c r="O75" s="173">
        <v>0.70599999999999996</v>
      </c>
      <c r="P75" t="s">
        <v>9</v>
      </c>
      <c r="Q75" s="173">
        <v>0.70199999999999996</v>
      </c>
      <c r="R75" t="s">
        <v>9</v>
      </c>
      <c r="S75" s="173">
        <v>0.70399999999999996</v>
      </c>
      <c r="T75" t="s">
        <v>9</v>
      </c>
      <c r="U75" s="173">
        <v>0.69899999999999995</v>
      </c>
      <c r="V75" t="s">
        <v>9</v>
      </c>
      <c r="W75" s="173">
        <v>0.69299999999999995</v>
      </c>
      <c r="X75" t="s">
        <v>9</v>
      </c>
      <c r="Y75" s="173">
        <v>0.69499999999999995</v>
      </c>
      <c r="Z75" t="s">
        <v>9</v>
      </c>
      <c r="AA75" s="173">
        <v>0.69099999999999995</v>
      </c>
      <c r="AB75" t="s">
        <v>9</v>
      </c>
      <c r="AC75" s="173">
        <v>0.69399999999999995</v>
      </c>
      <c r="AD75" t="s">
        <v>9</v>
      </c>
      <c r="AE75" s="173">
        <v>0.68799999999999994</v>
      </c>
      <c r="AF75" t="s">
        <v>9</v>
      </c>
      <c r="AG75" s="173">
        <v>0.67700000000000005</v>
      </c>
      <c r="AH75" t="s">
        <v>9</v>
      </c>
      <c r="AI75" s="71" t="str">
        <f t="shared" si="3"/>
        <v>down</v>
      </c>
      <c r="AJ75" s="57"/>
      <c r="AK75" s="168"/>
      <c r="AL75" s="57"/>
    </row>
    <row r="76" spans="1:38" x14ac:dyDescent="0.2">
      <c r="A76" t="s">
        <v>464</v>
      </c>
      <c r="B76" t="s">
        <v>465</v>
      </c>
      <c r="C76" s="53" t="s">
        <v>516</v>
      </c>
      <c r="D76" s="54" t="s">
        <v>132</v>
      </c>
      <c r="E76" s="50" t="s">
        <v>176</v>
      </c>
      <c r="F76" s="55" t="s">
        <v>177</v>
      </c>
      <c r="G76" s="69">
        <v>1.07</v>
      </c>
      <c r="H76" s="70" t="s">
        <v>574</v>
      </c>
      <c r="I76" s="173">
        <v>0.91900000000000004</v>
      </c>
      <c r="J76" t="str">
        <f t="shared" si="2"/>
        <v>yes</v>
      </c>
      <c r="K76" s="173">
        <v>0.91500000000000004</v>
      </c>
      <c r="L76" t="s">
        <v>9</v>
      </c>
      <c r="M76" s="173">
        <v>0.91200000000000003</v>
      </c>
      <c r="N76" t="s">
        <v>9</v>
      </c>
      <c r="O76" s="173">
        <v>0.90800000000000003</v>
      </c>
      <c r="P76" t="s">
        <v>9</v>
      </c>
      <c r="Q76" s="173">
        <v>0.90300000000000002</v>
      </c>
      <c r="R76" t="s">
        <v>9</v>
      </c>
      <c r="S76" s="173">
        <v>0.90500000000000003</v>
      </c>
      <c r="T76" t="s">
        <v>9</v>
      </c>
      <c r="U76" s="173">
        <v>0.90900000000000003</v>
      </c>
      <c r="V76" t="s">
        <v>9</v>
      </c>
      <c r="W76" s="173">
        <v>0.90900000000000003</v>
      </c>
      <c r="X76" t="s">
        <v>9</v>
      </c>
      <c r="Y76" s="173">
        <v>0.91800000000000004</v>
      </c>
      <c r="Z76" t="s">
        <v>9</v>
      </c>
      <c r="AA76" s="173">
        <v>0.92</v>
      </c>
      <c r="AB76" t="s">
        <v>9</v>
      </c>
      <c r="AC76" s="173">
        <v>0.92600000000000005</v>
      </c>
      <c r="AD76" t="s">
        <v>9</v>
      </c>
      <c r="AE76" s="173">
        <v>0.92</v>
      </c>
      <c r="AF76" t="s">
        <v>9</v>
      </c>
      <c r="AG76" s="173">
        <v>0.91300000000000003</v>
      </c>
      <c r="AH76" t="s">
        <v>9</v>
      </c>
      <c r="AI76" s="71" t="str">
        <f t="shared" si="3"/>
        <v>down</v>
      </c>
      <c r="AJ76" s="57"/>
      <c r="AK76" s="168"/>
      <c r="AL76" s="57"/>
    </row>
    <row r="77" spans="1:38" x14ac:dyDescent="0.2">
      <c r="A77" t="s">
        <v>470</v>
      </c>
      <c r="B77" t="s">
        <v>471</v>
      </c>
      <c r="C77" s="53" t="s">
        <v>506</v>
      </c>
      <c r="D77" s="54" t="s">
        <v>58</v>
      </c>
      <c r="E77" s="50" t="s">
        <v>178</v>
      </c>
      <c r="F77" s="55" t="s">
        <v>179</v>
      </c>
      <c r="G77" s="69">
        <v>1.0820000000000001</v>
      </c>
      <c r="H77" s="70" t="s">
        <v>574</v>
      </c>
      <c r="I77" s="173">
        <v>1.0229999999999999</v>
      </c>
      <c r="J77" t="str">
        <f t="shared" si="2"/>
        <v>yes</v>
      </c>
      <c r="K77" s="173">
        <v>1.0289999999999999</v>
      </c>
      <c r="L77" t="s">
        <v>9</v>
      </c>
      <c r="M77" s="173">
        <v>1.0309999999999999</v>
      </c>
      <c r="N77" t="s">
        <v>9</v>
      </c>
      <c r="O77" s="173">
        <v>1.032</v>
      </c>
      <c r="P77" t="s">
        <v>9</v>
      </c>
      <c r="Q77" s="173">
        <v>1.038</v>
      </c>
      <c r="R77" t="s">
        <v>9</v>
      </c>
      <c r="S77" s="173">
        <v>1.0469999999999999</v>
      </c>
      <c r="T77" t="s">
        <v>9</v>
      </c>
      <c r="U77" s="173">
        <v>1.046</v>
      </c>
      <c r="V77" t="s">
        <v>9</v>
      </c>
      <c r="W77" s="173">
        <v>1.0449999999999999</v>
      </c>
      <c r="X77" t="s">
        <v>9</v>
      </c>
      <c r="Y77" s="173">
        <v>1.044</v>
      </c>
      <c r="Z77" t="s">
        <v>9</v>
      </c>
      <c r="AA77" s="173">
        <v>1.0429999999999999</v>
      </c>
      <c r="AB77" t="s">
        <v>9</v>
      </c>
      <c r="AC77" s="173">
        <v>1.0489999999999999</v>
      </c>
      <c r="AD77" t="s">
        <v>9</v>
      </c>
      <c r="AE77" s="173">
        <v>1.04</v>
      </c>
      <c r="AF77" t="s">
        <v>9</v>
      </c>
      <c r="AG77" s="173">
        <v>1.0269999999999999</v>
      </c>
      <c r="AH77" t="s">
        <v>9</v>
      </c>
      <c r="AI77" s="71" t="str">
        <f t="shared" si="3"/>
        <v>down</v>
      </c>
      <c r="AJ77" s="57"/>
      <c r="AK77" s="168"/>
      <c r="AL77" s="57"/>
    </row>
    <row r="78" spans="1:38" x14ac:dyDescent="0.2">
      <c r="A78" t="s">
        <v>482</v>
      </c>
      <c r="B78" t="s">
        <v>483</v>
      </c>
      <c r="C78" s="53" t="s">
        <v>513</v>
      </c>
      <c r="D78" s="54" t="s">
        <v>109</v>
      </c>
      <c r="E78" s="50" t="s">
        <v>180</v>
      </c>
      <c r="F78" s="55" t="s">
        <v>181</v>
      </c>
      <c r="G78" s="69">
        <v>1.409</v>
      </c>
      <c r="H78" s="70">
        <v>1.353</v>
      </c>
      <c r="I78" s="173">
        <v>1.2949999999999999</v>
      </c>
      <c r="J78" t="str">
        <f t="shared" si="2"/>
        <v>yes</v>
      </c>
      <c r="K78" s="173">
        <v>1.294</v>
      </c>
      <c r="L78" t="s">
        <v>9</v>
      </c>
      <c r="M78" s="173">
        <v>1.3</v>
      </c>
      <c r="N78" t="s">
        <v>9</v>
      </c>
      <c r="O78" s="173">
        <v>1.3029999999999999</v>
      </c>
      <c r="P78" t="s">
        <v>9</v>
      </c>
      <c r="Q78" s="173">
        <v>1.296</v>
      </c>
      <c r="R78" t="s">
        <v>9</v>
      </c>
      <c r="S78" s="173">
        <v>1.302</v>
      </c>
      <c r="T78" t="s">
        <v>9</v>
      </c>
      <c r="U78" s="173">
        <v>1.2989999999999999</v>
      </c>
      <c r="V78" t="s">
        <v>9</v>
      </c>
      <c r="W78" s="173">
        <v>1.296</v>
      </c>
      <c r="X78" t="s">
        <v>9</v>
      </c>
      <c r="Y78" s="173">
        <v>1.3049999999999999</v>
      </c>
      <c r="Z78" t="s">
        <v>9</v>
      </c>
      <c r="AA78" s="173">
        <v>1.3029999999999999</v>
      </c>
      <c r="AB78" t="s">
        <v>9</v>
      </c>
      <c r="AC78" s="173">
        <v>1.31</v>
      </c>
      <c r="AD78" t="s">
        <v>9</v>
      </c>
      <c r="AE78" s="173">
        <v>1.302</v>
      </c>
      <c r="AF78" t="s">
        <v>9</v>
      </c>
      <c r="AG78" s="173">
        <v>1.286</v>
      </c>
      <c r="AH78" t="s">
        <v>9</v>
      </c>
      <c r="AI78" s="71" t="str">
        <f t="shared" si="3"/>
        <v>down</v>
      </c>
      <c r="AJ78" s="57"/>
      <c r="AK78" s="168"/>
      <c r="AL78" s="57"/>
    </row>
    <row r="79" spans="1:38" x14ac:dyDescent="0.2">
      <c r="A79" t="s">
        <v>466</v>
      </c>
      <c r="B79" t="s">
        <v>467</v>
      </c>
      <c r="C79" s="53" t="s">
        <v>507</v>
      </c>
      <c r="D79" s="54" t="s">
        <v>61</v>
      </c>
      <c r="E79" s="50" t="s">
        <v>182</v>
      </c>
      <c r="F79" s="55" t="s">
        <v>183</v>
      </c>
      <c r="G79" s="69">
        <v>1.321</v>
      </c>
      <c r="H79" s="70">
        <v>1.268</v>
      </c>
      <c r="I79" s="173">
        <v>1.159</v>
      </c>
      <c r="J79" t="str">
        <f t="shared" si="2"/>
        <v>yes</v>
      </c>
      <c r="K79" s="173">
        <v>1.163</v>
      </c>
      <c r="L79" t="s">
        <v>9</v>
      </c>
      <c r="M79" s="173">
        <v>1.1619999999999999</v>
      </c>
      <c r="N79" t="s">
        <v>9</v>
      </c>
      <c r="O79" s="173">
        <v>1.1599999999999999</v>
      </c>
      <c r="P79" t="s">
        <v>9</v>
      </c>
      <c r="Q79" s="173">
        <v>1.157</v>
      </c>
      <c r="R79" t="s">
        <v>9</v>
      </c>
      <c r="S79" s="173">
        <v>1.1579999999999999</v>
      </c>
      <c r="T79" t="s">
        <v>9</v>
      </c>
      <c r="U79" s="173">
        <v>1.147</v>
      </c>
      <c r="V79" t="s">
        <v>9</v>
      </c>
      <c r="W79" s="173">
        <v>1.143</v>
      </c>
      <c r="X79" t="s">
        <v>9</v>
      </c>
      <c r="Y79" s="173">
        <v>1.1479999999999999</v>
      </c>
      <c r="Z79" t="s">
        <v>9</v>
      </c>
      <c r="AA79" s="173">
        <v>1.151</v>
      </c>
      <c r="AB79" t="s">
        <v>9</v>
      </c>
      <c r="AC79" s="173">
        <v>1.1579999999999999</v>
      </c>
      <c r="AD79" t="s">
        <v>9</v>
      </c>
      <c r="AE79" s="173">
        <v>1.1439999999999999</v>
      </c>
      <c r="AF79" t="s">
        <v>9</v>
      </c>
      <c r="AG79" s="173">
        <v>1.121</v>
      </c>
      <c r="AH79" t="s">
        <v>9</v>
      </c>
      <c r="AI79" s="71" t="str">
        <f t="shared" si="3"/>
        <v>down</v>
      </c>
      <c r="AJ79" s="57"/>
      <c r="AK79" s="168"/>
      <c r="AL79" s="57"/>
    </row>
    <row r="80" spans="1:38" x14ac:dyDescent="0.2">
      <c r="A80" t="s">
        <v>470</v>
      </c>
      <c r="B80" t="s">
        <v>471</v>
      </c>
      <c r="C80" s="53" t="s">
        <v>497</v>
      </c>
      <c r="D80" s="54" t="s">
        <v>17</v>
      </c>
      <c r="E80" s="50" t="s">
        <v>184</v>
      </c>
      <c r="F80" s="55" t="s">
        <v>185</v>
      </c>
      <c r="G80" s="69">
        <v>1.171</v>
      </c>
      <c r="H80" s="70" t="s">
        <v>574</v>
      </c>
      <c r="I80" s="173">
        <v>1.087</v>
      </c>
      <c r="J80" t="str">
        <f t="shared" si="2"/>
        <v>yes</v>
      </c>
      <c r="K80" s="173">
        <v>1.095</v>
      </c>
      <c r="L80" t="s">
        <v>9</v>
      </c>
      <c r="M80" s="173">
        <v>1.0980000000000001</v>
      </c>
      <c r="N80" t="s">
        <v>9</v>
      </c>
      <c r="O80" s="173">
        <v>1.0840000000000001</v>
      </c>
      <c r="P80" t="s">
        <v>9</v>
      </c>
      <c r="Q80" s="173">
        <v>1.0860000000000001</v>
      </c>
      <c r="R80" t="s">
        <v>9</v>
      </c>
      <c r="S80" s="173">
        <v>1.091</v>
      </c>
      <c r="T80" t="s">
        <v>9</v>
      </c>
      <c r="U80" s="173">
        <v>1.089</v>
      </c>
      <c r="V80" t="s">
        <v>9</v>
      </c>
      <c r="W80" s="173">
        <v>1.0880000000000001</v>
      </c>
      <c r="X80" t="s">
        <v>9</v>
      </c>
      <c r="Y80" s="173">
        <v>1.095</v>
      </c>
      <c r="Z80" t="s">
        <v>9</v>
      </c>
      <c r="AA80" s="173">
        <v>1.099</v>
      </c>
      <c r="AB80" t="s">
        <v>9</v>
      </c>
      <c r="AC80" s="173">
        <v>1.1140000000000001</v>
      </c>
      <c r="AD80" t="s">
        <v>9</v>
      </c>
      <c r="AE80" s="173">
        <v>1.1020000000000001</v>
      </c>
      <c r="AF80" t="s">
        <v>9</v>
      </c>
      <c r="AG80" s="173">
        <v>1.087</v>
      </c>
      <c r="AH80" t="s">
        <v>9</v>
      </c>
      <c r="AI80" s="71" t="str">
        <f t="shared" si="3"/>
        <v>down</v>
      </c>
      <c r="AJ80" s="57"/>
      <c r="AK80" s="168"/>
      <c r="AL80" s="57"/>
    </row>
    <row r="81" spans="1:38" x14ac:dyDescent="0.2">
      <c r="A81" t="s">
        <v>476</v>
      </c>
      <c r="B81" t="s">
        <v>477</v>
      </c>
      <c r="C81" s="53" t="s">
        <v>511</v>
      </c>
      <c r="D81" s="54" t="s">
        <v>99</v>
      </c>
      <c r="E81" s="50" t="s">
        <v>186</v>
      </c>
      <c r="F81" s="55" t="s">
        <v>187</v>
      </c>
      <c r="G81" s="69">
        <v>1.0840000000000001</v>
      </c>
      <c r="H81" s="70" t="s">
        <v>574</v>
      </c>
      <c r="I81" s="173">
        <v>1.06</v>
      </c>
      <c r="J81" t="str">
        <f t="shared" si="2"/>
        <v>yes</v>
      </c>
      <c r="K81" s="173">
        <v>1.0660000000000001</v>
      </c>
      <c r="L81" t="s">
        <v>9</v>
      </c>
      <c r="M81" s="173">
        <v>1.07</v>
      </c>
      <c r="N81" t="s">
        <v>9</v>
      </c>
      <c r="O81" s="173">
        <v>1.0720000000000001</v>
      </c>
      <c r="P81" t="s">
        <v>9</v>
      </c>
      <c r="Q81" s="173">
        <v>1.0680000000000001</v>
      </c>
      <c r="R81" t="s">
        <v>9</v>
      </c>
      <c r="S81" s="173">
        <v>1.07</v>
      </c>
      <c r="T81" t="s">
        <v>9</v>
      </c>
      <c r="U81" s="173">
        <v>1.0660000000000001</v>
      </c>
      <c r="V81" t="s">
        <v>9</v>
      </c>
      <c r="W81" s="173">
        <v>1.0649999999999999</v>
      </c>
      <c r="X81" t="s">
        <v>9</v>
      </c>
      <c r="Y81" s="173">
        <v>1.07</v>
      </c>
      <c r="Z81" t="s">
        <v>9</v>
      </c>
      <c r="AA81" s="173">
        <v>1.0760000000000001</v>
      </c>
      <c r="AB81" t="s">
        <v>9</v>
      </c>
      <c r="AC81" s="173">
        <v>1.081</v>
      </c>
      <c r="AD81" t="s">
        <v>9</v>
      </c>
      <c r="AE81" s="173">
        <v>1.0760000000000001</v>
      </c>
      <c r="AF81" t="s">
        <v>9</v>
      </c>
      <c r="AG81" s="173">
        <v>1.0649999999999999</v>
      </c>
      <c r="AH81" t="s">
        <v>9</v>
      </c>
      <c r="AI81" s="71" t="str">
        <f t="shared" si="3"/>
        <v>down</v>
      </c>
      <c r="AJ81" s="57"/>
      <c r="AK81" s="168"/>
      <c r="AL81" s="57"/>
    </row>
    <row r="82" spans="1:38" x14ac:dyDescent="0.2">
      <c r="A82" t="s">
        <v>474</v>
      </c>
      <c r="B82" t="s">
        <v>475</v>
      </c>
      <c r="C82" s="53" t="s">
        <v>501</v>
      </c>
      <c r="D82" s="54" t="s">
        <v>33</v>
      </c>
      <c r="E82" s="50" t="s">
        <v>188</v>
      </c>
      <c r="F82" s="55" t="s">
        <v>189</v>
      </c>
      <c r="G82" s="69">
        <v>1.113</v>
      </c>
      <c r="H82" s="70" t="s">
        <v>574</v>
      </c>
      <c r="I82" s="173">
        <v>1.028</v>
      </c>
      <c r="J82" t="str">
        <f t="shared" si="2"/>
        <v>yes</v>
      </c>
      <c r="K82" s="173">
        <v>1.0309999999999999</v>
      </c>
      <c r="L82" t="s">
        <v>9</v>
      </c>
      <c r="M82" s="173">
        <v>1.0329999999999999</v>
      </c>
      <c r="N82" t="s">
        <v>9</v>
      </c>
      <c r="O82" s="173">
        <v>1.032</v>
      </c>
      <c r="P82" t="s">
        <v>9</v>
      </c>
      <c r="Q82" s="173">
        <v>1.0349999999999999</v>
      </c>
      <c r="R82" t="s">
        <v>9</v>
      </c>
      <c r="S82" s="173">
        <v>1.042</v>
      </c>
      <c r="T82" t="s">
        <v>9</v>
      </c>
      <c r="U82" s="173">
        <v>1.036</v>
      </c>
      <c r="V82" t="s">
        <v>9</v>
      </c>
      <c r="W82" s="173">
        <v>1.0309999999999999</v>
      </c>
      <c r="X82" t="s">
        <v>9</v>
      </c>
      <c r="Y82" s="173">
        <v>1.036</v>
      </c>
      <c r="Z82" t="s">
        <v>9</v>
      </c>
      <c r="AA82" s="173">
        <v>1.0369999999999999</v>
      </c>
      <c r="AB82" t="s">
        <v>9</v>
      </c>
      <c r="AC82" s="173">
        <v>1.048</v>
      </c>
      <c r="AD82" t="s">
        <v>9</v>
      </c>
      <c r="AE82" s="173">
        <v>1.0389999999999999</v>
      </c>
      <c r="AF82" t="s">
        <v>9</v>
      </c>
      <c r="AG82" s="173">
        <v>1.028</v>
      </c>
      <c r="AH82" t="s">
        <v>9</v>
      </c>
      <c r="AI82" s="71" t="str">
        <f t="shared" si="3"/>
        <v>down</v>
      </c>
      <c r="AJ82" s="57"/>
      <c r="AK82" s="168"/>
      <c r="AL82" s="57"/>
    </row>
    <row r="83" spans="1:38" x14ac:dyDescent="0.2">
      <c r="A83" t="s">
        <v>570</v>
      </c>
      <c r="B83" t="s">
        <v>569</v>
      </c>
      <c r="C83" s="53" t="s">
        <v>505</v>
      </c>
      <c r="D83" s="54" t="s">
        <v>49</v>
      </c>
      <c r="E83" s="50" t="s">
        <v>190</v>
      </c>
      <c r="F83" s="55" t="s">
        <v>191</v>
      </c>
      <c r="G83" s="69">
        <v>1.4830000000000001</v>
      </c>
      <c r="H83" s="70">
        <v>1.4239999999999999</v>
      </c>
      <c r="I83" s="173">
        <v>1.323</v>
      </c>
      <c r="J83" t="str">
        <f t="shared" si="2"/>
        <v>yes</v>
      </c>
      <c r="K83" s="173">
        <v>1.323</v>
      </c>
      <c r="L83" t="s">
        <v>9</v>
      </c>
      <c r="M83" s="173">
        <v>1.323</v>
      </c>
      <c r="N83" t="s">
        <v>9</v>
      </c>
      <c r="O83" s="173">
        <v>1.3129999999999999</v>
      </c>
      <c r="P83" t="s">
        <v>9</v>
      </c>
      <c r="Q83" s="173">
        <v>1.3080000000000001</v>
      </c>
      <c r="R83" t="s">
        <v>9</v>
      </c>
      <c r="S83" s="173">
        <v>1.3149999999999999</v>
      </c>
      <c r="T83" t="s">
        <v>9</v>
      </c>
      <c r="U83" s="173">
        <v>1.2909999999999999</v>
      </c>
      <c r="V83" t="s">
        <v>9</v>
      </c>
      <c r="W83" s="173">
        <v>1.286</v>
      </c>
      <c r="X83" t="s">
        <v>9</v>
      </c>
      <c r="Y83" s="173">
        <v>1.292</v>
      </c>
      <c r="Z83" t="s">
        <v>9</v>
      </c>
      <c r="AA83" s="173">
        <v>1.302</v>
      </c>
      <c r="AB83" t="s">
        <v>9</v>
      </c>
      <c r="AC83" s="173">
        <v>1.31</v>
      </c>
      <c r="AD83" t="s">
        <v>9</v>
      </c>
      <c r="AE83" s="173">
        <v>1.2989999999999999</v>
      </c>
      <c r="AF83" t="s">
        <v>9</v>
      </c>
      <c r="AG83" s="173">
        <v>1.2889999999999999</v>
      </c>
      <c r="AH83" t="s">
        <v>9</v>
      </c>
      <c r="AI83" s="71" t="str">
        <f t="shared" si="3"/>
        <v>down</v>
      </c>
      <c r="AJ83" s="57"/>
      <c r="AK83" s="168"/>
      <c r="AL83" s="57"/>
    </row>
    <row r="84" spans="1:38" x14ac:dyDescent="0.2">
      <c r="A84" t="s">
        <v>466</v>
      </c>
      <c r="B84" t="s">
        <v>467</v>
      </c>
      <c r="C84" s="53" t="s">
        <v>507</v>
      </c>
      <c r="D84" s="54" t="s">
        <v>61</v>
      </c>
      <c r="E84" s="50" t="s">
        <v>192</v>
      </c>
      <c r="F84" s="55" t="s">
        <v>193</v>
      </c>
      <c r="G84" s="69">
        <v>1.1779999999999999</v>
      </c>
      <c r="H84" s="70" t="s">
        <v>574</v>
      </c>
      <c r="I84" s="173">
        <v>1.028</v>
      </c>
      <c r="J84" t="str">
        <f t="shared" si="2"/>
        <v>yes</v>
      </c>
      <c r="K84" s="173">
        <v>1.0289999999999999</v>
      </c>
      <c r="L84" t="s">
        <v>9</v>
      </c>
      <c r="M84" s="173">
        <v>1.036</v>
      </c>
      <c r="N84" t="s">
        <v>9</v>
      </c>
      <c r="O84" s="173">
        <v>1.038</v>
      </c>
      <c r="P84" t="s">
        <v>9</v>
      </c>
      <c r="Q84" s="173">
        <v>1.0409999999999999</v>
      </c>
      <c r="R84" t="s">
        <v>9</v>
      </c>
      <c r="S84" s="173">
        <v>1.046</v>
      </c>
      <c r="T84" t="s">
        <v>9</v>
      </c>
      <c r="U84" s="173">
        <v>1.042</v>
      </c>
      <c r="V84" t="s">
        <v>9</v>
      </c>
      <c r="W84" s="173">
        <v>1.04</v>
      </c>
      <c r="X84" t="s">
        <v>9</v>
      </c>
      <c r="Y84" s="173">
        <v>1.0449999999999999</v>
      </c>
      <c r="Z84" t="s">
        <v>9</v>
      </c>
      <c r="AA84" s="173">
        <v>1.048</v>
      </c>
      <c r="AB84" t="s">
        <v>9</v>
      </c>
      <c r="AC84" s="173">
        <v>1.0589999999999999</v>
      </c>
      <c r="AD84" t="s">
        <v>9</v>
      </c>
      <c r="AE84" s="173">
        <v>1.052</v>
      </c>
      <c r="AF84" t="s">
        <v>9</v>
      </c>
      <c r="AG84" s="173">
        <v>1.0389999999999999</v>
      </c>
      <c r="AH84" t="s">
        <v>9</v>
      </c>
      <c r="AI84" s="71" t="str">
        <f t="shared" si="3"/>
        <v>down</v>
      </c>
      <c r="AJ84" s="57"/>
      <c r="AK84" s="168"/>
      <c r="AL84" s="57"/>
    </row>
    <row r="85" spans="1:38" x14ac:dyDescent="0.2">
      <c r="A85" t="s">
        <v>470</v>
      </c>
      <c r="B85" t="s">
        <v>471</v>
      </c>
      <c r="C85" s="53" t="s">
        <v>506</v>
      </c>
      <c r="D85" s="54" t="s">
        <v>58</v>
      </c>
      <c r="E85" s="50" t="s">
        <v>194</v>
      </c>
      <c r="F85" s="55" t="s">
        <v>195</v>
      </c>
      <c r="G85" s="69">
        <v>1.0660000000000001</v>
      </c>
      <c r="H85" s="70" t="s">
        <v>574</v>
      </c>
      <c r="I85" s="173">
        <v>0.93899999999999995</v>
      </c>
      <c r="J85" t="str">
        <f t="shared" si="2"/>
        <v>yes</v>
      </c>
      <c r="K85" s="173">
        <v>0.94799999999999995</v>
      </c>
      <c r="L85" t="s">
        <v>9</v>
      </c>
      <c r="M85" s="173">
        <v>0.95199999999999996</v>
      </c>
      <c r="N85" t="s">
        <v>9</v>
      </c>
      <c r="O85" s="173">
        <v>0.95699999999999996</v>
      </c>
      <c r="P85" t="s">
        <v>9</v>
      </c>
      <c r="Q85" s="173">
        <v>0.95699999999999996</v>
      </c>
      <c r="R85" t="s">
        <v>9</v>
      </c>
      <c r="S85" s="173">
        <v>0.96299999999999997</v>
      </c>
      <c r="T85" t="s">
        <v>9</v>
      </c>
      <c r="U85" s="173">
        <v>0.96199999999999997</v>
      </c>
      <c r="V85" t="s">
        <v>9</v>
      </c>
      <c r="W85" s="173">
        <v>0.95899999999999996</v>
      </c>
      <c r="X85" t="s">
        <v>9</v>
      </c>
      <c r="Y85" s="173">
        <v>0.96099999999999997</v>
      </c>
      <c r="Z85" t="s">
        <v>9</v>
      </c>
      <c r="AA85" s="173">
        <v>0.96099999999999997</v>
      </c>
      <c r="AB85" t="s">
        <v>9</v>
      </c>
      <c r="AC85" s="173">
        <v>0.97199999999999998</v>
      </c>
      <c r="AD85" t="s">
        <v>9</v>
      </c>
      <c r="AE85" s="173">
        <v>0.96099999999999997</v>
      </c>
      <c r="AF85" t="s">
        <v>9</v>
      </c>
      <c r="AG85" s="173">
        <v>0.94799999999999995</v>
      </c>
      <c r="AH85" t="s">
        <v>9</v>
      </c>
      <c r="AI85" s="71" t="str">
        <f t="shared" si="3"/>
        <v>down</v>
      </c>
      <c r="AJ85" s="57"/>
      <c r="AK85" s="168"/>
      <c r="AL85" s="57"/>
    </row>
    <row r="86" spans="1:38" x14ac:dyDescent="0.2">
      <c r="A86" t="s">
        <v>466</v>
      </c>
      <c r="B86" t="s">
        <v>467</v>
      </c>
      <c r="C86" s="53" t="s">
        <v>507</v>
      </c>
      <c r="D86" s="54" t="s">
        <v>61</v>
      </c>
      <c r="E86" s="50" t="s">
        <v>196</v>
      </c>
      <c r="F86" s="55" t="s">
        <v>197</v>
      </c>
      <c r="G86" s="69">
        <v>0.94699999999999995</v>
      </c>
      <c r="H86" s="70" t="s">
        <v>574</v>
      </c>
      <c r="I86" s="173">
        <v>0.873</v>
      </c>
      <c r="J86" t="str">
        <f t="shared" si="2"/>
        <v>yes</v>
      </c>
      <c r="K86" s="173">
        <v>0.878</v>
      </c>
      <c r="L86" t="s">
        <v>9</v>
      </c>
      <c r="M86" s="173">
        <v>0.88</v>
      </c>
      <c r="N86" t="s">
        <v>9</v>
      </c>
      <c r="O86" s="173">
        <v>0.88200000000000001</v>
      </c>
      <c r="P86" t="s">
        <v>9</v>
      </c>
      <c r="Q86" s="173">
        <v>0.88100000000000001</v>
      </c>
      <c r="R86" t="s">
        <v>9</v>
      </c>
      <c r="S86" s="173">
        <v>0.88600000000000001</v>
      </c>
      <c r="T86" t="s">
        <v>9</v>
      </c>
      <c r="U86" s="173">
        <v>0.88</v>
      </c>
      <c r="V86" t="s">
        <v>9</v>
      </c>
      <c r="W86" s="173">
        <v>0.879</v>
      </c>
      <c r="X86" t="s">
        <v>9</v>
      </c>
      <c r="Y86" s="173">
        <v>0.88400000000000001</v>
      </c>
      <c r="Z86" t="s">
        <v>9</v>
      </c>
      <c r="AA86" s="173">
        <v>0.88600000000000001</v>
      </c>
      <c r="AB86" t="s">
        <v>9</v>
      </c>
      <c r="AC86" s="173">
        <v>0.89</v>
      </c>
      <c r="AD86" t="s">
        <v>9</v>
      </c>
      <c r="AE86" s="173">
        <v>0.88400000000000001</v>
      </c>
      <c r="AF86" t="s">
        <v>9</v>
      </c>
      <c r="AG86" s="173">
        <v>0.878</v>
      </c>
      <c r="AH86" t="s">
        <v>9</v>
      </c>
      <c r="AI86" s="71" t="str">
        <f t="shared" si="3"/>
        <v>down</v>
      </c>
      <c r="AJ86" s="57"/>
      <c r="AK86" s="168"/>
      <c r="AL86" s="57"/>
    </row>
    <row r="87" spans="1:38" x14ac:dyDescent="0.2">
      <c r="A87" t="s">
        <v>470</v>
      </c>
      <c r="B87" t="s">
        <v>471</v>
      </c>
      <c r="C87" s="53" t="s">
        <v>506</v>
      </c>
      <c r="D87" s="54" t="s">
        <v>58</v>
      </c>
      <c r="E87" s="50" t="s">
        <v>198</v>
      </c>
      <c r="F87" s="55" t="s">
        <v>199</v>
      </c>
      <c r="G87" s="69">
        <v>0.98299999999999998</v>
      </c>
      <c r="H87" s="70" t="s">
        <v>574</v>
      </c>
      <c r="I87" s="173">
        <v>0.84899999999999998</v>
      </c>
      <c r="J87" t="str">
        <f t="shared" si="2"/>
        <v>yes</v>
      </c>
      <c r="K87" s="173">
        <v>0.84799999999999998</v>
      </c>
      <c r="L87" t="s">
        <v>9</v>
      </c>
      <c r="M87" s="173">
        <v>0.84599999999999997</v>
      </c>
      <c r="N87" t="s">
        <v>9</v>
      </c>
      <c r="O87" s="173">
        <v>0.84499999999999997</v>
      </c>
      <c r="P87" t="s">
        <v>9</v>
      </c>
      <c r="Q87" s="173">
        <v>0.84499999999999997</v>
      </c>
      <c r="R87" t="s">
        <v>9</v>
      </c>
      <c r="S87" s="173">
        <v>0.84599999999999997</v>
      </c>
      <c r="T87" t="s">
        <v>9</v>
      </c>
      <c r="U87" s="173">
        <v>0.84099999999999997</v>
      </c>
      <c r="V87" t="s">
        <v>9</v>
      </c>
      <c r="W87" s="173">
        <v>0.84</v>
      </c>
      <c r="X87" t="s">
        <v>9</v>
      </c>
      <c r="Y87" s="173">
        <v>0.84099999999999997</v>
      </c>
      <c r="Z87" t="s">
        <v>9</v>
      </c>
      <c r="AA87" s="173">
        <v>0.84399999999999997</v>
      </c>
      <c r="AB87" t="s">
        <v>9</v>
      </c>
      <c r="AC87" s="173">
        <v>0.85299999999999998</v>
      </c>
      <c r="AD87" t="s">
        <v>9</v>
      </c>
      <c r="AE87" s="173">
        <v>0.84499999999999997</v>
      </c>
      <c r="AF87" t="s">
        <v>9</v>
      </c>
      <c r="AG87" s="173">
        <v>0.83299999999999996</v>
      </c>
      <c r="AH87" t="s">
        <v>9</v>
      </c>
      <c r="AI87" s="71" t="str">
        <f t="shared" si="3"/>
        <v>down</v>
      </c>
      <c r="AJ87" s="57"/>
      <c r="AK87" s="168"/>
      <c r="AL87" s="57"/>
    </row>
    <row r="88" spans="1:38" x14ac:dyDescent="0.2">
      <c r="A88" t="s">
        <v>464</v>
      </c>
      <c r="B88" t="s">
        <v>465</v>
      </c>
      <c r="C88" s="53" t="s">
        <v>516</v>
      </c>
      <c r="D88" s="54" t="s">
        <v>132</v>
      </c>
      <c r="E88" s="50" t="s">
        <v>200</v>
      </c>
      <c r="F88" s="55" t="s">
        <v>201</v>
      </c>
      <c r="G88" s="69">
        <v>1.3420000000000001</v>
      </c>
      <c r="H88" s="70">
        <v>1.288</v>
      </c>
      <c r="I88" s="173">
        <v>1.198</v>
      </c>
      <c r="J88" t="str">
        <f t="shared" si="2"/>
        <v>yes</v>
      </c>
      <c r="K88" s="173">
        <v>1.1919999999999999</v>
      </c>
      <c r="L88" t="s">
        <v>9</v>
      </c>
      <c r="M88" s="173">
        <v>1.1870000000000001</v>
      </c>
      <c r="N88" t="s">
        <v>9</v>
      </c>
      <c r="O88" s="173">
        <v>1.1819999999999999</v>
      </c>
      <c r="P88" t="s">
        <v>9</v>
      </c>
      <c r="Q88" s="173">
        <v>1.181</v>
      </c>
      <c r="R88" t="s">
        <v>9</v>
      </c>
      <c r="S88" s="173">
        <v>1.1830000000000001</v>
      </c>
      <c r="T88" t="s">
        <v>9</v>
      </c>
      <c r="U88" s="173">
        <v>1.1839999999999999</v>
      </c>
      <c r="V88" t="s">
        <v>9</v>
      </c>
      <c r="W88" s="173">
        <v>1.1759999999999999</v>
      </c>
      <c r="X88" t="s">
        <v>9</v>
      </c>
      <c r="Y88" s="173">
        <v>1.1850000000000001</v>
      </c>
      <c r="Z88" t="s">
        <v>9</v>
      </c>
      <c r="AA88" s="173">
        <v>1.18</v>
      </c>
      <c r="AB88" t="s">
        <v>9</v>
      </c>
      <c r="AC88" s="173">
        <v>1.1879999999999999</v>
      </c>
      <c r="AD88" t="s">
        <v>9</v>
      </c>
      <c r="AE88" s="173">
        <v>1.1819999999999999</v>
      </c>
      <c r="AF88" t="s">
        <v>9</v>
      </c>
      <c r="AG88" s="173">
        <v>1.175</v>
      </c>
      <c r="AH88" t="s">
        <v>9</v>
      </c>
      <c r="AI88" s="71" t="str">
        <f t="shared" si="3"/>
        <v>down</v>
      </c>
      <c r="AJ88" s="57"/>
      <c r="AK88" s="168"/>
      <c r="AL88" s="57"/>
    </row>
    <row r="89" spans="1:38" x14ac:dyDescent="0.2">
      <c r="A89" t="s">
        <v>472</v>
      </c>
      <c r="B89" t="s">
        <v>473</v>
      </c>
      <c r="C89" s="53" t="s">
        <v>509</v>
      </c>
      <c r="D89" s="54" t="s">
        <v>73</v>
      </c>
      <c r="E89" s="50" t="s">
        <v>202</v>
      </c>
      <c r="F89" s="55" t="s">
        <v>203</v>
      </c>
      <c r="G89" s="69">
        <v>1.1100000000000001</v>
      </c>
      <c r="H89" s="70" t="s">
        <v>574</v>
      </c>
      <c r="I89" s="173">
        <v>1.0680000000000001</v>
      </c>
      <c r="J89" t="str">
        <f t="shared" si="2"/>
        <v>yes</v>
      </c>
      <c r="K89" s="173">
        <v>1.0669999999999999</v>
      </c>
      <c r="L89" t="s">
        <v>9</v>
      </c>
      <c r="M89" s="173">
        <v>1.0680000000000001</v>
      </c>
      <c r="N89" t="s">
        <v>9</v>
      </c>
      <c r="O89" s="173">
        <v>1.0640000000000001</v>
      </c>
      <c r="P89" t="s">
        <v>9</v>
      </c>
      <c r="Q89" s="173">
        <v>1.0609999999999999</v>
      </c>
      <c r="R89" t="s">
        <v>9</v>
      </c>
      <c r="S89" s="173">
        <v>1.0669999999999999</v>
      </c>
      <c r="T89" t="s">
        <v>9</v>
      </c>
      <c r="U89" s="173">
        <v>1.0589999999999999</v>
      </c>
      <c r="V89" t="s">
        <v>9</v>
      </c>
      <c r="W89" s="173">
        <v>1.054</v>
      </c>
      <c r="X89" t="s">
        <v>9</v>
      </c>
      <c r="Y89" s="173">
        <v>1.0609999999999999</v>
      </c>
      <c r="Z89" t="s">
        <v>9</v>
      </c>
      <c r="AA89" s="173">
        <v>1.0609999999999999</v>
      </c>
      <c r="AB89" t="s">
        <v>9</v>
      </c>
      <c r="AC89" s="173">
        <v>1.073</v>
      </c>
      <c r="AD89" t="s">
        <v>9</v>
      </c>
      <c r="AE89" s="173">
        <v>1.073</v>
      </c>
      <c r="AF89" t="s">
        <v>9</v>
      </c>
      <c r="AG89" s="173">
        <v>1.0669999999999999</v>
      </c>
      <c r="AH89" t="s">
        <v>9</v>
      </c>
      <c r="AI89" s="71" t="str">
        <f t="shared" si="3"/>
        <v>down</v>
      </c>
      <c r="AJ89" s="57"/>
      <c r="AK89" s="168"/>
      <c r="AL89" s="57"/>
    </row>
    <row r="90" spans="1:38" x14ac:dyDescent="0.2">
      <c r="A90" t="s">
        <v>484</v>
      </c>
      <c r="B90" t="s">
        <v>116</v>
      </c>
      <c r="C90" s="53" t="s">
        <v>514</v>
      </c>
      <c r="D90" s="54" t="s">
        <v>116</v>
      </c>
      <c r="E90" s="50" t="s">
        <v>204</v>
      </c>
      <c r="F90" s="55" t="s">
        <v>205</v>
      </c>
      <c r="G90" s="69">
        <v>1.2</v>
      </c>
      <c r="H90" s="70" t="s">
        <v>574</v>
      </c>
      <c r="I90" s="173">
        <v>1.0980000000000001</v>
      </c>
      <c r="J90" t="str">
        <f t="shared" si="2"/>
        <v>yes</v>
      </c>
      <c r="K90" s="173">
        <v>1.0960000000000001</v>
      </c>
      <c r="L90" t="s">
        <v>9</v>
      </c>
      <c r="M90" s="173">
        <v>1.0940000000000001</v>
      </c>
      <c r="N90" t="s">
        <v>9</v>
      </c>
      <c r="O90" s="173">
        <v>1.0860000000000001</v>
      </c>
      <c r="P90" t="s">
        <v>9</v>
      </c>
      <c r="Q90" s="173">
        <v>1.085</v>
      </c>
      <c r="R90" t="s">
        <v>9</v>
      </c>
      <c r="S90" s="173">
        <v>1.0880000000000001</v>
      </c>
      <c r="T90" t="s">
        <v>9</v>
      </c>
      <c r="U90" s="173">
        <v>1.089</v>
      </c>
      <c r="V90" t="s">
        <v>9</v>
      </c>
      <c r="W90" s="173">
        <v>1.083</v>
      </c>
      <c r="X90" t="s">
        <v>9</v>
      </c>
      <c r="Y90" s="173">
        <v>1.0900000000000001</v>
      </c>
      <c r="Z90" t="s">
        <v>9</v>
      </c>
      <c r="AA90" s="173">
        <v>1.095</v>
      </c>
      <c r="AB90" t="s">
        <v>9</v>
      </c>
      <c r="AC90" s="173">
        <v>1.105</v>
      </c>
      <c r="AD90" t="s">
        <v>9</v>
      </c>
      <c r="AE90" s="173">
        <v>1.093</v>
      </c>
      <c r="AF90" t="s">
        <v>9</v>
      </c>
      <c r="AG90" s="173">
        <v>1.077</v>
      </c>
      <c r="AH90" t="s">
        <v>9</v>
      </c>
      <c r="AI90" s="71" t="str">
        <f t="shared" si="3"/>
        <v>down</v>
      </c>
      <c r="AJ90" s="57"/>
      <c r="AK90" s="168"/>
      <c r="AL90" s="57"/>
    </row>
    <row r="91" spans="1:38" x14ac:dyDescent="0.2">
      <c r="A91" t="s">
        <v>470</v>
      </c>
      <c r="B91" t="s">
        <v>471</v>
      </c>
      <c r="C91" s="53" t="s">
        <v>497</v>
      </c>
      <c r="D91" s="54" t="s">
        <v>17</v>
      </c>
      <c r="E91" s="50" t="s">
        <v>206</v>
      </c>
      <c r="F91" s="55" t="s">
        <v>207</v>
      </c>
      <c r="G91" s="69">
        <v>0.95</v>
      </c>
      <c r="H91" s="70" t="s">
        <v>574</v>
      </c>
      <c r="I91" s="173">
        <v>0.83099999999999996</v>
      </c>
      <c r="J91" t="str">
        <f t="shared" si="2"/>
        <v>yes</v>
      </c>
      <c r="K91" s="173">
        <v>0.83099999999999996</v>
      </c>
      <c r="L91" t="s">
        <v>9</v>
      </c>
      <c r="M91" s="173">
        <v>0.82899999999999996</v>
      </c>
      <c r="N91" t="s">
        <v>9</v>
      </c>
      <c r="O91" s="173">
        <v>0.82299999999999995</v>
      </c>
      <c r="P91" t="s">
        <v>9</v>
      </c>
      <c r="Q91" s="173">
        <v>0.82</v>
      </c>
      <c r="R91" t="s">
        <v>9</v>
      </c>
      <c r="S91" s="173">
        <v>0.82399999999999995</v>
      </c>
      <c r="T91" t="s">
        <v>9</v>
      </c>
      <c r="U91" s="173">
        <v>0.81799999999999995</v>
      </c>
      <c r="V91" t="s">
        <v>9</v>
      </c>
      <c r="W91" s="173">
        <v>0.81399999999999995</v>
      </c>
      <c r="X91" t="s">
        <v>9</v>
      </c>
      <c r="Y91" s="173">
        <v>0.81799999999999995</v>
      </c>
      <c r="Z91" t="s">
        <v>9</v>
      </c>
      <c r="AA91" s="173">
        <v>0.80800000000000005</v>
      </c>
      <c r="AB91" t="s">
        <v>9</v>
      </c>
      <c r="AC91" s="173">
        <v>0.81499999999999995</v>
      </c>
      <c r="AD91" t="s">
        <v>9</v>
      </c>
      <c r="AE91" s="173">
        <v>0.80600000000000005</v>
      </c>
      <c r="AF91" t="s">
        <v>9</v>
      </c>
      <c r="AG91" s="173">
        <v>0.79100000000000004</v>
      </c>
      <c r="AH91" t="s">
        <v>9</v>
      </c>
      <c r="AI91" s="71" t="str">
        <f t="shared" si="3"/>
        <v>down</v>
      </c>
      <c r="AJ91" s="57"/>
      <c r="AK91" s="168"/>
      <c r="AL91" s="57"/>
    </row>
    <row r="92" spans="1:38" x14ac:dyDescent="0.2">
      <c r="A92" t="s">
        <v>478</v>
      </c>
      <c r="B92" t="s">
        <v>479</v>
      </c>
      <c r="C92" s="53" t="s">
        <v>520</v>
      </c>
      <c r="D92" s="54" t="s">
        <v>208</v>
      </c>
      <c r="E92" s="50" t="s">
        <v>209</v>
      </c>
      <c r="F92" s="55" t="s">
        <v>210</v>
      </c>
      <c r="G92" s="69">
        <v>1.1839999999999999</v>
      </c>
      <c r="H92" s="70" t="s">
        <v>574</v>
      </c>
      <c r="I92" s="173">
        <v>1.056</v>
      </c>
      <c r="J92" t="str">
        <f t="shared" si="2"/>
        <v>yes</v>
      </c>
      <c r="K92" s="173">
        <v>1.0569999999999999</v>
      </c>
      <c r="L92" t="s">
        <v>9</v>
      </c>
      <c r="M92" s="173">
        <v>1.0580000000000001</v>
      </c>
      <c r="N92" t="s">
        <v>9</v>
      </c>
      <c r="O92" s="173">
        <v>1.0580000000000001</v>
      </c>
      <c r="P92" t="s">
        <v>9</v>
      </c>
      <c r="Q92" s="173">
        <v>1.0549999999999999</v>
      </c>
      <c r="R92" t="s">
        <v>9</v>
      </c>
      <c r="S92" s="173">
        <v>1.06</v>
      </c>
      <c r="T92" t="s">
        <v>9</v>
      </c>
      <c r="U92" s="173">
        <v>1.056</v>
      </c>
      <c r="V92" t="s">
        <v>9</v>
      </c>
      <c r="W92" s="173">
        <v>1.0529999999999999</v>
      </c>
      <c r="X92" t="s">
        <v>9</v>
      </c>
      <c r="Y92" s="173">
        <v>1.0580000000000001</v>
      </c>
      <c r="Z92" t="s">
        <v>9</v>
      </c>
      <c r="AA92" s="173">
        <v>1.0569999999999999</v>
      </c>
      <c r="AB92" t="s">
        <v>9</v>
      </c>
      <c r="AC92" s="173">
        <v>1.0569999999999999</v>
      </c>
      <c r="AD92" t="s">
        <v>9</v>
      </c>
      <c r="AE92" s="173">
        <v>1.048</v>
      </c>
      <c r="AF92" t="s">
        <v>9</v>
      </c>
      <c r="AG92" s="173">
        <v>1.0409999999999999</v>
      </c>
      <c r="AH92" t="s">
        <v>9</v>
      </c>
      <c r="AI92" s="71" t="str">
        <f t="shared" si="3"/>
        <v>down</v>
      </c>
      <c r="AJ92" s="57"/>
      <c r="AK92" s="168"/>
      <c r="AL92" s="57"/>
    </row>
    <row r="93" spans="1:38" x14ac:dyDescent="0.2">
      <c r="A93" t="s">
        <v>470</v>
      </c>
      <c r="B93" t="s">
        <v>471</v>
      </c>
      <c r="C93" s="53" t="s">
        <v>502</v>
      </c>
      <c r="D93" s="54" t="s">
        <v>36</v>
      </c>
      <c r="E93" s="50" t="s">
        <v>211</v>
      </c>
      <c r="F93" s="55" t="s">
        <v>212</v>
      </c>
      <c r="G93" s="69">
        <v>1.0189999999999999</v>
      </c>
      <c r="H93" s="70" t="s">
        <v>574</v>
      </c>
      <c r="I93" s="173">
        <v>0.89900000000000002</v>
      </c>
      <c r="J93" t="str">
        <f t="shared" si="2"/>
        <v>yes</v>
      </c>
      <c r="K93" s="173">
        <v>0.89100000000000001</v>
      </c>
      <c r="L93" t="s">
        <v>9</v>
      </c>
      <c r="M93" s="173">
        <v>0.89200000000000002</v>
      </c>
      <c r="N93" t="s">
        <v>9</v>
      </c>
      <c r="O93" s="173">
        <v>0.88600000000000001</v>
      </c>
      <c r="P93" t="s">
        <v>9</v>
      </c>
      <c r="Q93" s="173">
        <v>0.88400000000000001</v>
      </c>
      <c r="R93" t="s">
        <v>9</v>
      </c>
      <c r="S93" s="173">
        <v>0.88700000000000001</v>
      </c>
      <c r="T93" t="s">
        <v>9</v>
      </c>
      <c r="U93" s="173">
        <v>0.88400000000000001</v>
      </c>
      <c r="V93" t="s">
        <v>9</v>
      </c>
      <c r="W93" s="173">
        <v>0.875</v>
      </c>
      <c r="X93" t="s">
        <v>9</v>
      </c>
      <c r="Y93" s="173">
        <v>0.877</v>
      </c>
      <c r="Z93" t="s">
        <v>9</v>
      </c>
      <c r="AA93" s="173">
        <v>0.88200000000000001</v>
      </c>
      <c r="AB93" t="s">
        <v>9</v>
      </c>
      <c r="AC93" s="173">
        <v>0.89</v>
      </c>
      <c r="AD93" t="s">
        <v>9</v>
      </c>
      <c r="AE93" s="173">
        <v>0.88300000000000001</v>
      </c>
      <c r="AF93" t="s">
        <v>9</v>
      </c>
      <c r="AG93" s="173">
        <v>0.875</v>
      </c>
      <c r="AH93" t="s">
        <v>9</v>
      </c>
      <c r="AI93" s="71" t="str">
        <f t="shared" si="3"/>
        <v>down</v>
      </c>
      <c r="AJ93" s="57"/>
      <c r="AK93" s="168"/>
      <c r="AL93" s="57"/>
    </row>
    <row r="94" spans="1:38" x14ac:dyDescent="0.2">
      <c r="A94" t="s">
        <v>485</v>
      </c>
      <c r="B94" t="s">
        <v>486</v>
      </c>
      <c r="C94" s="53" t="s">
        <v>519</v>
      </c>
      <c r="D94" s="54" t="s">
        <v>165</v>
      </c>
      <c r="E94" s="50" t="s">
        <v>213</v>
      </c>
      <c r="F94" s="55" t="s">
        <v>214</v>
      </c>
      <c r="G94" s="69">
        <v>1.468</v>
      </c>
      <c r="H94" s="70">
        <v>1.409</v>
      </c>
      <c r="I94" s="173">
        <v>1.44</v>
      </c>
      <c r="J94" t="str">
        <f t="shared" si="2"/>
        <v>no</v>
      </c>
      <c r="K94" s="173">
        <v>1.4450000000000001</v>
      </c>
      <c r="L94" t="s">
        <v>10</v>
      </c>
      <c r="M94" s="173">
        <v>1.4430000000000001</v>
      </c>
      <c r="N94" t="s">
        <v>10</v>
      </c>
      <c r="O94" s="173">
        <v>1.4359999999999999</v>
      </c>
      <c r="P94" t="s">
        <v>10</v>
      </c>
      <c r="Q94" s="173">
        <v>1.4330000000000001</v>
      </c>
      <c r="R94" t="s">
        <v>10</v>
      </c>
      <c r="S94" s="173">
        <v>1.44</v>
      </c>
      <c r="T94" t="s">
        <v>10</v>
      </c>
      <c r="U94" s="173">
        <v>1.4359999999999999</v>
      </c>
      <c r="V94" t="s">
        <v>10</v>
      </c>
      <c r="W94" s="173">
        <v>1.4339999999999999</v>
      </c>
      <c r="X94" t="s">
        <v>10</v>
      </c>
      <c r="Y94" s="173">
        <v>1.444</v>
      </c>
      <c r="Z94" t="s">
        <v>10</v>
      </c>
      <c r="AA94" s="173">
        <v>1.4430000000000001</v>
      </c>
      <c r="AB94" t="s">
        <v>10</v>
      </c>
      <c r="AC94" s="173">
        <v>1.448</v>
      </c>
      <c r="AD94" t="s">
        <v>10</v>
      </c>
      <c r="AE94" s="173">
        <v>1.4359999999999999</v>
      </c>
      <c r="AF94" t="s">
        <v>10</v>
      </c>
      <c r="AG94" s="173">
        <v>1.42</v>
      </c>
      <c r="AH94" t="s">
        <v>10</v>
      </c>
      <c r="AI94" s="71" t="str">
        <f t="shared" si="3"/>
        <v>down</v>
      </c>
      <c r="AJ94" s="57"/>
      <c r="AK94" s="168"/>
      <c r="AL94" s="57"/>
    </row>
    <row r="95" spans="1:38" x14ac:dyDescent="0.2">
      <c r="A95" t="s">
        <v>470</v>
      </c>
      <c r="B95" t="s">
        <v>471</v>
      </c>
      <c r="C95" s="53" t="s">
        <v>502</v>
      </c>
      <c r="D95" s="54" t="s">
        <v>36</v>
      </c>
      <c r="E95" s="50" t="s">
        <v>215</v>
      </c>
      <c r="F95" s="55" t="s">
        <v>216</v>
      </c>
      <c r="G95" s="69">
        <v>0.83299999999999996</v>
      </c>
      <c r="H95" s="70" t="s">
        <v>574</v>
      </c>
      <c r="I95" s="173">
        <v>0.76900000000000002</v>
      </c>
      <c r="J95" t="str">
        <f t="shared" si="2"/>
        <v>yes</v>
      </c>
      <c r="K95" s="173">
        <v>0.77400000000000002</v>
      </c>
      <c r="L95" t="s">
        <v>9</v>
      </c>
      <c r="M95" s="173">
        <v>0.77500000000000002</v>
      </c>
      <c r="N95" t="s">
        <v>9</v>
      </c>
      <c r="O95" s="173">
        <v>0.77200000000000002</v>
      </c>
      <c r="P95" t="s">
        <v>9</v>
      </c>
      <c r="Q95" s="173">
        <v>0.77</v>
      </c>
      <c r="R95" t="s">
        <v>9</v>
      </c>
      <c r="S95" s="173">
        <v>0.77400000000000002</v>
      </c>
      <c r="T95" t="s">
        <v>9</v>
      </c>
      <c r="U95" s="173">
        <v>0.76900000000000002</v>
      </c>
      <c r="V95" t="s">
        <v>9</v>
      </c>
      <c r="W95" s="173">
        <v>0.76800000000000002</v>
      </c>
      <c r="X95" t="s">
        <v>9</v>
      </c>
      <c r="Y95" s="173">
        <v>0.76900000000000002</v>
      </c>
      <c r="Z95" t="s">
        <v>9</v>
      </c>
      <c r="AA95" s="173">
        <v>0.76400000000000001</v>
      </c>
      <c r="AB95" t="s">
        <v>9</v>
      </c>
      <c r="AC95" s="173">
        <v>0.76700000000000002</v>
      </c>
      <c r="AD95" t="s">
        <v>9</v>
      </c>
      <c r="AE95" s="173">
        <v>0.75900000000000001</v>
      </c>
      <c r="AF95" t="s">
        <v>9</v>
      </c>
      <c r="AG95" s="173">
        <v>0.745</v>
      </c>
      <c r="AH95" t="s">
        <v>9</v>
      </c>
      <c r="AI95" s="71" t="str">
        <f t="shared" si="3"/>
        <v>down</v>
      </c>
      <c r="AJ95" s="57"/>
      <c r="AK95" s="168"/>
      <c r="AL95" s="57"/>
    </row>
    <row r="96" spans="1:38" x14ac:dyDescent="0.2">
      <c r="A96" t="s">
        <v>572</v>
      </c>
      <c r="B96" t="s">
        <v>571</v>
      </c>
      <c r="C96" s="53" t="s">
        <v>504</v>
      </c>
      <c r="D96" s="54" t="s">
        <v>44</v>
      </c>
      <c r="E96" s="50" t="s">
        <v>217</v>
      </c>
      <c r="F96" s="55" t="s">
        <v>218</v>
      </c>
      <c r="G96" s="69">
        <v>1.1399999999999999</v>
      </c>
      <c r="H96" s="70" t="s">
        <v>574</v>
      </c>
      <c r="I96" s="173">
        <v>1.0660000000000001</v>
      </c>
      <c r="J96" t="str">
        <f t="shared" si="2"/>
        <v>yes</v>
      </c>
      <c r="K96" s="173">
        <v>1.07</v>
      </c>
      <c r="L96" t="s">
        <v>9</v>
      </c>
      <c r="M96" s="173">
        <v>1.07</v>
      </c>
      <c r="N96" t="s">
        <v>9</v>
      </c>
      <c r="O96" s="173">
        <v>1.071</v>
      </c>
      <c r="P96" t="s">
        <v>9</v>
      </c>
      <c r="Q96" s="173">
        <v>1.0680000000000001</v>
      </c>
      <c r="R96" t="s">
        <v>9</v>
      </c>
      <c r="S96" s="173">
        <v>1.0740000000000001</v>
      </c>
      <c r="T96" t="s">
        <v>9</v>
      </c>
      <c r="U96" s="173">
        <v>1.0740000000000001</v>
      </c>
      <c r="V96" t="s">
        <v>9</v>
      </c>
      <c r="W96" s="173">
        <v>1.0740000000000001</v>
      </c>
      <c r="X96" t="s">
        <v>9</v>
      </c>
      <c r="Y96" s="173">
        <v>1.085</v>
      </c>
      <c r="Z96" t="s">
        <v>9</v>
      </c>
      <c r="AA96" s="173">
        <v>1.0880000000000001</v>
      </c>
      <c r="AB96" t="s">
        <v>9</v>
      </c>
      <c r="AC96" s="173">
        <v>1.0920000000000001</v>
      </c>
      <c r="AD96" t="s">
        <v>9</v>
      </c>
      <c r="AE96" s="173">
        <v>1.079</v>
      </c>
      <c r="AF96" t="s">
        <v>9</v>
      </c>
      <c r="AG96" s="173">
        <v>1.0589999999999999</v>
      </c>
      <c r="AH96" t="s">
        <v>9</v>
      </c>
      <c r="AI96" s="71" t="str">
        <f t="shared" si="3"/>
        <v>down</v>
      </c>
      <c r="AJ96" s="57"/>
      <c r="AK96" s="168"/>
      <c r="AL96" s="57"/>
    </row>
    <row r="97" spans="1:38" x14ac:dyDescent="0.2">
      <c r="A97" t="s">
        <v>464</v>
      </c>
      <c r="B97" t="s">
        <v>465</v>
      </c>
      <c r="C97" s="53" t="s">
        <v>494</v>
      </c>
      <c r="D97" s="54" t="s">
        <v>6</v>
      </c>
      <c r="E97" s="50" t="s">
        <v>219</v>
      </c>
      <c r="F97" s="55" t="s">
        <v>220</v>
      </c>
      <c r="G97" s="69">
        <v>1.196</v>
      </c>
      <c r="H97" s="70" t="s">
        <v>574</v>
      </c>
      <c r="I97" s="173">
        <v>1.0549999999999999</v>
      </c>
      <c r="J97" t="str">
        <f t="shared" si="2"/>
        <v>yes</v>
      </c>
      <c r="K97" s="173">
        <v>1.052</v>
      </c>
      <c r="L97" t="s">
        <v>9</v>
      </c>
      <c r="M97" s="173">
        <v>1.048</v>
      </c>
      <c r="N97" t="s">
        <v>9</v>
      </c>
      <c r="O97" s="173">
        <v>1.046</v>
      </c>
      <c r="P97" t="s">
        <v>9</v>
      </c>
      <c r="Q97" s="173">
        <v>1.046</v>
      </c>
      <c r="R97" t="s">
        <v>9</v>
      </c>
      <c r="S97" s="173">
        <v>1.0469999999999999</v>
      </c>
      <c r="T97" t="s">
        <v>9</v>
      </c>
      <c r="U97" s="173">
        <v>1.0429999999999999</v>
      </c>
      <c r="V97" t="s">
        <v>9</v>
      </c>
      <c r="W97" s="173">
        <v>1.0389999999999999</v>
      </c>
      <c r="X97" t="s">
        <v>9</v>
      </c>
      <c r="Y97" s="173">
        <v>1.0369999999999999</v>
      </c>
      <c r="Z97" t="s">
        <v>9</v>
      </c>
      <c r="AA97" s="173">
        <v>1.032</v>
      </c>
      <c r="AB97" t="s">
        <v>9</v>
      </c>
      <c r="AC97" s="173">
        <v>1.04</v>
      </c>
      <c r="AD97" t="s">
        <v>9</v>
      </c>
      <c r="AE97" s="173">
        <v>1.032</v>
      </c>
      <c r="AF97" t="s">
        <v>9</v>
      </c>
      <c r="AG97" s="173">
        <v>1.0209999999999999</v>
      </c>
      <c r="AH97" t="s">
        <v>9</v>
      </c>
      <c r="AI97" s="71" t="str">
        <f t="shared" si="3"/>
        <v>down</v>
      </c>
      <c r="AJ97" s="57"/>
      <c r="AK97" s="168"/>
      <c r="AL97" s="57"/>
    </row>
    <row r="98" spans="1:38" x14ac:dyDescent="0.2">
      <c r="A98" t="s">
        <v>464</v>
      </c>
      <c r="B98" t="s">
        <v>465</v>
      </c>
      <c r="C98" s="53" t="s">
        <v>494</v>
      </c>
      <c r="D98" s="54" t="s">
        <v>6</v>
      </c>
      <c r="E98" s="50" t="s">
        <v>221</v>
      </c>
      <c r="F98" s="55" t="s">
        <v>222</v>
      </c>
      <c r="G98" s="69">
        <v>1.2569999999999999</v>
      </c>
      <c r="H98" s="70">
        <v>1.2070000000000001</v>
      </c>
      <c r="I98" s="173">
        <v>1.149</v>
      </c>
      <c r="J98" t="str">
        <f t="shared" si="2"/>
        <v>yes</v>
      </c>
      <c r="K98" s="173">
        <v>1.153</v>
      </c>
      <c r="L98" t="s">
        <v>9</v>
      </c>
      <c r="M98" s="173">
        <v>1.1559999999999999</v>
      </c>
      <c r="N98" t="s">
        <v>9</v>
      </c>
      <c r="O98" s="173">
        <v>1.151</v>
      </c>
      <c r="P98" t="s">
        <v>9</v>
      </c>
      <c r="Q98" s="173">
        <v>1.149</v>
      </c>
      <c r="R98" t="s">
        <v>9</v>
      </c>
      <c r="S98" s="173">
        <v>1.153</v>
      </c>
      <c r="T98" t="s">
        <v>9</v>
      </c>
      <c r="U98" s="173">
        <v>1.149</v>
      </c>
      <c r="V98" t="s">
        <v>9</v>
      </c>
      <c r="W98" s="173">
        <v>1.145</v>
      </c>
      <c r="X98" t="s">
        <v>9</v>
      </c>
      <c r="Y98" s="173">
        <v>1.1499999999999999</v>
      </c>
      <c r="Z98" t="s">
        <v>9</v>
      </c>
      <c r="AA98" s="173">
        <v>1.145</v>
      </c>
      <c r="AB98" t="s">
        <v>9</v>
      </c>
      <c r="AC98" s="173">
        <v>1.153</v>
      </c>
      <c r="AD98" t="s">
        <v>9</v>
      </c>
      <c r="AE98" s="173">
        <v>1.143</v>
      </c>
      <c r="AF98" t="s">
        <v>9</v>
      </c>
      <c r="AG98" s="173">
        <v>1.1339999999999999</v>
      </c>
      <c r="AH98" t="s">
        <v>9</v>
      </c>
      <c r="AI98" s="71" t="str">
        <f t="shared" si="3"/>
        <v>down</v>
      </c>
      <c r="AJ98" s="57"/>
      <c r="AK98" s="168"/>
      <c r="AL98" s="57"/>
    </row>
    <row r="99" spans="1:38" x14ac:dyDescent="0.2">
      <c r="A99" t="s">
        <v>464</v>
      </c>
      <c r="B99" t="s">
        <v>465</v>
      </c>
      <c r="C99" s="53" t="s">
        <v>494</v>
      </c>
      <c r="D99" s="54" t="s">
        <v>6</v>
      </c>
      <c r="E99" s="50" t="s">
        <v>223</v>
      </c>
      <c r="F99" s="55" t="s">
        <v>224</v>
      </c>
      <c r="G99" s="69">
        <v>1.075</v>
      </c>
      <c r="H99" s="70" t="s">
        <v>574</v>
      </c>
      <c r="I99" s="173">
        <v>1.008</v>
      </c>
      <c r="J99" t="str">
        <f t="shared" si="2"/>
        <v>yes</v>
      </c>
      <c r="K99" s="173">
        <v>1.0089999999999999</v>
      </c>
      <c r="L99" t="s">
        <v>9</v>
      </c>
      <c r="M99" s="173">
        <v>1.0089999999999999</v>
      </c>
      <c r="N99" t="s">
        <v>9</v>
      </c>
      <c r="O99" s="173">
        <v>1.01</v>
      </c>
      <c r="P99" t="s">
        <v>9</v>
      </c>
      <c r="Q99" s="173">
        <v>1.0069999999999999</v>
      </c>
      <c r="R99" t="s">
        <v>9</v>
      </c>
      <c r="S99" s="173">
        <v>1.0109999999999999</v>
      </c>
      <c r="T99" t="s">
        <v>9</v>
      </c>
      <c r="U99" s="173">
        <v>1.016</v>
      </c>
      <c r="V99" t="s">
        <v>9</v>
      </c>
      <c r="W99" s="173">
        <v>1.018</v>
      </c>
      <c r="X99" t="s">
        <v>9</v>
      </c>
      <c r="Y99" s="173">
        <v>1.0229999999999999</v>
      </c>
      <c r="Z99" t="s">
        <v>9</v>
      </c>
      <c r="AA99" s="173">
        <v>1.006</v>
      </c>
      <c r="AB99" t="s">
        <v>9</v>
      </c>
      <c r="AC99" s="173">
        <v>1.012</v>
      </c>
      <c r="AD99" t="s">
        <v>9</v>
      </c>
      <c r="AE99" s="173">
        <v>1.002</v>
      </c>
      <c r="AF99" t="s">
        <v>9</v>
      </c>
      <c r="AG99" s="173">
        <v>0.995</v>
      </c>
      <c r="AH99" t="s">
        <v>9</v>
      </c>
      <c r="AI99" s="71" t="str">
        <f t="shared" si="3"/>
        <v>down</v>
      </c>
      <c r="AJ99" s="57"/>
      <c r="AK99" s="168"/>
      <c r="AL99" s="57"/>
    </row>
    <row r="100" spans="1:38" x14ac:dyDescent="0.2">
      <c r="A100" t="s">
        <v>474</v>
      </c>
      <c r="B100" t="s">
        <v>475</v>
      </c>
      <c r="C100" s="53" t="s">
        <v>515</v>
      </c>
      <c r="D100" s="54" t="s">
        <v>129</v>
      </c>
      <c r="E100" s="50" t="s">
        <v>225</v>
      </c>
      <c r="F100" s="55" t="s">
        <v>226</v>
      </c>
      <c r="G100" s="69">
        <v>1.2330000000000001</v>
      </c>
      <c r="H100" s="70">
        <v>1.1839999999999999</v>
      </c>
      <c r="I100" s="173">
        <v>1.0449999999999999</v>
      </c>
      <c r="J100" t="str">
        <f t="shared" si="2"/>
        <v>yes</v>
      </c>
      <c r="K100" s="173">
        <v>1.046</v>
      </c>
      <c r="L100" t="s">
        <v>9</v>
      </c>
      <c r="M100" s="173">
        <v>1.048</v>
      </c>
      <c r="N100" t="s">
        <v>9</v>
      </c>
      <c r="O100" s="173">
        <v>1.046</v>
      </c>
      <c r="P100" t="s">
        <v>9</v>
      </c>
      <c r="Q100" s="173">
        <v>1.0449999999999999</v>
      </c>
      <c r="R100" t="s">
        <v>9</v>
      </c>
      <c r="S100" s="173">
        <v>1.048</v>
      </c>
      <c r="T100" t="s">
        <v>9</v>
      </c>
      <c r="U100" s="173">
        <v>1.046</v>
      </c>
      <c r="V100" t="s">
        <v>9</v>
      </c>
      <c r="W100" s="173">
        <v>1.0409999999999999</v>
      </c>
      <c r="X100" t="s">
        <v>9</v>
      </c>
      <c r="Y100" s="173">
        <v>1.048</v>
      </c>
      <c r="Z100" t="s">
        <v>9</v>
      </c>
      <c r="AA100" s="173">
        <v>1.052</v>
      </c>
      <c r="AB100" t="s">
        <v>9</v>
      </c>
      <c r="AC100" s="173">
        <v>1.06</v>
      </c>
      <c r="AD100" t="s">
        <v>9</v>
      </c>
      <c r="AE100" s="173">
        <v>1.054</v>
      </c>
      <c r="AF100" t="s">
        <v>9</v>
      </c>
      <c r="AG100" s="173">
        <v>1.0489999999999999</v>
      </c>
      <c r="AH100" t="s">
        <v>9</v>
      </c>
      <c r="AI100" s="71" t="str">
        <f t="shared" si="3"/>
        <v>down</v>
      </c>
      <c r="AJ100" s="57"/>
      <c r="AK100" s="168"/>
      <c r="AL100" s="57"/>
    </row>
    <row r="101" spans="1:38" x14ac:dyDescent="0.2">
      <c r="A101" t="s">
        <v>470</v>
      </c>
      <c r="B101" t="s">
        <v>471</v>
      </c>
      <c r="C101" s="53" t="s">
        <v>502</v>
      </c>
      <c r="D101" s="54" t="s">
        <v>36</v>
      </c>
      <c r="E101" s="50" t="s">
        <v>227</v>
      </c>
      <c r="F101" s="55" t="s">
        <v>228</v>
      </c>
      <c r="G101" s="69">
        <v>1.044</v>
      </c>
      <c r="H101" s="70" t="s">
        <v>574</v>
      </c>
      <c r="I101" s="173">
        <v>0.96199999999999997</v>
      </c>
      <c r="J101" t="str">
        <f t="shared" si="2"/>
        <v>yes</v>
      </c>
      <c r="K101" s="173">
        <v>0.96299999999999997</v>
      </c>
      <c r="L101" t="s">
        <v>9</v>
      </c>
      <c r="M101" s="173">
        <v>0.95599999999999996</v>
      </c>
      <c r="N101" t="s">
        <v>9</v>
      </c>
      <c r="O101" s="173">
        <v>0.94599999999999995</v>
      </c>
      <c r="P101" t="s">
        <v>9</v>
      </c>
      <c r="Q101" s="173">
        <v>0.94199999999999995</v>
      </c>
      <c r="R101" t="s">
        <v>9</v>
      </c>
      <c r="S101" s="173">
        <v>0.94199999999999995</v>
      </c>
      <c r="T101" t="s">
        <v>9</v>
      </c>
      <c r="U101" s="173">
        <v>0.93200000000000005</v>
      </c>
      <c r="V101" t="s">
        <v>9</v>
      </c>
      <c r="W101" s="173">
        <v>0.92500000000000004</v>
      </c>
      <c r="X101" t="s">
        <v>9</v>
      </c>
      <c r="Y101" s="173">
        <v>0.92300000000000004</v>
      </c>
      <c r="Z101" t="s">
        <v>9</v>
      </c>
      <c r="AA101" s="173">
        <v>0.91500000000000004</v>
      </c>
      <c r="AB101" t="s">
        <v>9</v>
      </c>
      <c r="AC101" s="173">
        <v>0.91400000000000003</v>
      </c>
      <c r="AD101" t="s">
        <v>9</v>
      </c>
      <c r="AE101" s="173">
        <v>0.90200000000000002</v>
      </c>
      <c r="AF101" t="s">
        <v>9</v>
      </c>
      <c r="AG101" s="173">
        <v>0.89</v>
      </c>
      <c r="AH101" t="s">
        <v>9</v>
      </c>
      <c r="AI101" s="71" t="str">
        <f t="shared" si="3"/>
        <v>down</v>
      </c>
      <c r="AJ101" s="57"/>
      <c r="AK101" s="168"/>
      <c r="AL101" s="57"/>
    </row>
    <row r="102" spans="1:38" x14ac:dyDescent="0.2">
      <c r="A102" t="s">
        <v>474</v>
      </c>
      <c r="B102" t="s">
        <v>475</v>
      </c>
      <c r="C102" s="53" t="s">
        <v>515</v>
      </c>
      <c r="D102" s="54" t="s">
        <v>129</v>
      </c>
      <c r="E102" s="50" t="s">
        <v>229</v>
      </c>
      <c r="F102" s="55" t="s">
        <v>230</v>
      </c>
      <c r="G102" s="69">
        <v>1.2929999999999999</v>
      </c>
      <c r="H102" s="70">
        <v>1.2410000000000001</v>
      </c>
      <c r="I102" s="173">
        <v>1.1779999999999999</v>
      </c>
      <c r="J102" t="str">
        <f t="shared" si="2"/>
        <v>yes</v>
      </c>
      <c r="K102" s="173">
        <v>1.1779999999999999</v>
      </c>
      <c r="L102" t="s">
        <v>9</v>
      </c>
      <c r="M102" s="173">
        <v>1.181</v>
      </c>
      <c r="N102" t="s">
        <v>9</v>
      </c>
      <c r="O102" s="173">
        <v>1.1819999999999999</v>
      </c>
      <c r="P102" t="s">
        <v>9</v>
      </c>
      <c r="Q102" s="173">
        <v>1.1779999999999999</v>
      </c>
      <c r="R102" t="s">
        <v>9</v>
      </c>
      <c r="S102" s="173">
        <v>1.1850000000000001</v>
      </c>
      <c r="T102" t="s">
        <v>9</v>
      </c>
      <c r="U102" s="173">
        <v>1.1859999999999999</v>
      </c>
      <c r="V102" t="s">
        <v>9</v>
      </c>
      <c r="W102" s="173">
        <v>1.1850000000000001</v>
      </c>
      <c r="X102" t="s">
        <v>9</v>
      </c>
      <c r="Y102" s="173">
        <v>1.2</v>
      </c>
      <c r="Z102" t="s">
        <v>9</v>
      </c>
      <c r="AA102" s="173">
        <v>1.2050000000000001</v>
      </c>
      <c r="AB102" t="s">
        <v>9</v>
      </c>
      <c r="AC102" s="173">
        <v>1.23</v>
      </c>
      <c r="AD102" t="s">
        <v>9</v>
      </c>
      <c r="AE102" s="173">
        <v>1.23</v>
      </c>
      <c r="AF102" t="s">
        <v>9</v>
      </c>
      <c r="AG102" s="173">
        <v>1.2270000000000001</v>
      </c>
      <c r="AH102" t="s">
        <v>9</v>
      </c>
      <c r="AI102" s="71" t="str">
        <f t="shared" si="3"/>
        <v>down</v>
      </c>
      <c r="AJ102" s="57"/>
      <c r="AK102" s="168"/>
      <c r="AL102" s="57"/>
    </row>
    <row r="103" spans="1:38" x14ac:dyDescent="0.2">
      <c r="A103" t="s">
        <v>474</v>
      </c>
      <c r="B103" t="s">
        <v>475</v>
      </c>
      <c r="C103" s="53" t="s">
        <v>515</v>
      </c>
      <c r="D103" s="54" t="s">
        <v>129</v>
      </c>
      <c r="E103" s="50" t="s">
        <v>231</v>
      </c>
      <c r="F103" s="55" t="s">
        <v>232</v>
      </c>
      <c r="G103" s="69">
        <v>1.133</v>
      </c>
      <c r="H103" s="70" t="s">
        <v>574</v>
      </c>
      <c r="I103" s="173">
        <v>1.069</v>
      </c>
      <c r="J103" t="str">
        <f t="shared" si="2"/>
        <v>yes</v>
      </c>
      <c r="K103" s="173">
        <v>1.069</v>
      </c>
      <c r="L103" t="s">
        <v>9</v>
      </c>
      <c r="M103" s="173">
        <v>1.071</v>
      </c>
      <c r="N103" t="s">
        <v>9</v>
      </c>
      <c r="O103" s="173">
        <v>1.069</v>
      </c>
      <c r="P103" t="s">
        <v>9</v>
      </c>
      <c r="Q103" s="173">
        <v>1.0680000000000001</v>
      </c>
      <c r="R103" t="s">
        <v>9</v>
      </c>
      <c r="S103" s="173">
        <v>1.073</v>
      </c>
      <c r="T103" t="s">
        <v>9</v>
      </c>
      <c r="U103" s="173">
        <v>1.077</v>
      </c>
      <c r="V103" t="s">
        <v>9</v>
      </c>
      <c r="W103" s="173">
        <v>1.0760000000000001</v>
      </c>
      <c r="X103" t="s">
        <v>9</v>
      </c>
      <c r="Y103" s="173">
        <v>1.089</v>
      </c>
      <c r="Z103" t="s">
        <v>9</v>
      </c>
      <c r="AA103" s="173">
        <v>1.0920000000000001</v>
      </c>
      <c r="AB103" t="s">
        <v>9</v>
      </c>
      <c r="AC103" s="173">
        <v>1.1040000000000001</v>
      </c>
      <c r="AD103" t="s">
        <v>9</v>
      </c>
      <c r="AE103" s="173">
        <v>1.099</v>
      </c>
      <c r="AF103" t="s">
        <v>9</v>
      </c>
      <c r="AG103" s="173">
        <v>1.0880000000000001</v>
      </c>
      <c r="AH103" t="s">
        <v>9</v>
      </c>
      <c r="AI103" s="71" t="str">
        <f t="shared" si="3"/>
        <v>down</v>
      </c>
      <c r="AJ103" s="57"/>
      <c r="AK103" s="168"/>
      <c r="AL103" s="57"/>
    </row>
    <row r="104" spans="1:38" x14ac:dyDescent="0.2">
      <c r="A104" t="s">
        <v>485</v>
      </c>
      <c r="B104" t="s">
        <v>486</v>
      </c>
      <c r="C104" s="53" t="s">
        <v>519</v>
      </c>
      <c r="D104" s="54" t="s">
        <v>165</v>
      </c>
      <c r="E104" s="50" t="s">
        <v>233</v>
      </c>
      <c r="F104" s="55" t="s">
        <v>234</v>
      </c>
      <c r="G104" s="69">
        <v>1.3169999999999999</v>
      </c>
      <c r="H104" s="70">
        <v>1.264</v>
      </c>
      <c r="I104" s="173">
        <v>1.248</v>
      </c>
      <c r="J104" t="str">
        <f t="shared" si="2"/>
        <v>yes</v>
      </c>
      <c r="K104" s="173">
        <v>1.2430000000000001</v>
      </c>
      <c r="L104" t="s">
        <v>9</v>
      </c>
      <c r="M104" s="173">
        <v>1.2390000000000001</v>
      </c>
      <c r="N104" t="s">
        <v>9</v>
      </c>
      <c r="O104" s="173">
        <v>1.2270000000000001</v>
      </c>
      <c r="P104" t="s">
        <v>9</v>
      </c>
      <c r="Q104" s="173">
        <v>1.2210000000000001</v>
      </c>
      <c r="R104" t="s">
        <v>9</v>
      </c>
      <c r="S104" s="173">
        <v>1.2230000000000001</v>
      </c>
      <c r="T104" t="s">
        <v>9</v>
      </c>
      <c r="U104" s="173">
        <v>1.2130000000000001</v>
      </c>
      <c r="V104" t="s">
        <v>9</v>
      </c>
      <c r="W104" s="173">
        <v>1.2030000000000001</v>
      </c>
      <c r="X104" t="s">
        <v>9</v>
      </c>
      <c r="Y104" s="173">
        <v>1.2070000000000001</v>
      </c>
      <c r="Z104" t="s">
        <v>9</v>
      </c>
      <c r="AA104" s="173">
        <v>1.196</v>
      </c>
      <c r="AB104" t="s">
        <v>9</v>
      </c>
      <c r="AC104" s="173">
        <v>1.1930000000000001</v>
      </c>
      <c r="AD104" t="s">
        <v>9</v>
      </c>
      <c r="AE104" s="173">
        <v>1.171</v>
      </c>
      <c r="AF104" t="s">
        <v>9</v>
      </c>
      <c r="AG104" s="173">
        <v>1.1459999999999999</v>
      </c>
      <c r="AH104" t="s">
        <v>9</v>
      </c>
      <c r="AI104" s="71" t="str">
        <f t="shared" si="3"/>
        <v>down</v>
      </c>
      <c r="AJ104" s="57"/>
      <c r="AK104" s="168"/>
      <c r="AL104" s="57"/>
    </row>
    <row r="105" spans="1:38" x14ac:dyDescent="0.2">
      <c r="A105" t="s">
        <v>474</v>
      </c>
      <c r="B105" t="s">
        <v>475</v>
      </c>
      <c r="C105" s="53" t="s">
        <v>501</v>
      </c>
      <c r="D105" s="54" t="s">
        <v>33</v>
      </c>
      <c r="E105" s="50" t="s">
        <v>235</v>
      </c>
      <c r="F105" s="55" t="s">
        <v>236</v>
      </c>
      <c r="G105" s="69">
        <v>1.363</v>
      </c>
      <c r="H105" s="70">
        <v>1.3080000000000001</v>
      </c>
      <c r="I105" s="173">
        <v>1.252</v>
      </c>
      <c r="J105" t="str">
        <f t="shared" si="2"/>
        <v>yes</v>
      </c>
      <c r="K105" s="173">
        <v>1.2529999999999999</v>
      </c>
      <c r="L105" t="s">
        <v>9</v>
      </c>
      <c r="M105" s="173">
        <v>1.2509999999999999</v>
      </c>
      <c r="N105" t="s">
        <v>9</v>
      </c>
      <c r="O105" s="173">
        <v>1.2470000000000001</v>
      </c>
      <c r="P105" t="s">
        <v>9</v>
      </c>
      <c r="Q105" s="173">
        <v>1.2450000000000001</v>
      </c>
      <c r="R105" t="s">
        <v>9</v>
      </c>
      <c r="S105" s="173">
        <v>1.2509999999999999</v>
      </c>
      <c r="T105" t="s">
        <v>9</v>
      </c>
      <c r="U105" s="173">
        <v>1.244</v>
      </c>
      <c r="V105" t="s">
        <v>9</v>
      </c>
      <c r="W105" s="173">
        <v>1.24</v>
      </c>
      <c r="X105" t="s">
        <v>9</v>
      </c>
      <c r="Y105" s="173">
        <v>1.246</v>
      </c>
      <c r="Z105" t="s">
        <v>9</v>
      </c>
      <c r="AA105" s="173">
        <v>1.2549999999999999</v>
      </c>
      <c r="AB105" t="s">
        <v>9</v>
      </c>
      <c r="AC105" s="173">
        <v>1.2649999999999999</v>
      </c>
      <c r="AD105" t="s">
        <v>9</v>
      </c>
      <c r="AE105" s="173">
        <v>1.25</v>
      </c>
      <c r="AF105" t="s">
        <v>9</v>
      </c>
      <c r="AG105" s="173">
        <v>1.2350000000000001</v>
      </c>
      <c r="AH105" t="s">
        <v>9</v>
      </c>
      <c r="AI105" s="71" t="str">
        <f t="shared" si="3"/>
        <v>down</v>
      </c>
      <c r="AJ105" s="57"/>
      <c r="AK105" s="168"/>
      <c r="AL105" s="57"/>
    </row>
    <row r="106" spans="1:38" x14ac:dyDescent="0.2">
      <c r="A106" t="s">
        <v>480</v>
      </c>
      <c r="B106" t="s">
        <v>481</v>
      </c>
      <c r="C106" s="53" t="s">
        <v>518</v>
      </c>
      <c r="D106" s="54" t="s">
        <v>146</v>
      </c>
      <c r="E106" s="50" t="s">
        <v>237</v>
      </c>
      <c r="F106" s="55" t="s">
        <v>238</v>
      </c>
      <c r="G106" s="69">
        <v>1.345</v>
      </c>
      <c r="H106" s="70">
        <v>1.2909999999999999</v>
      </c>
      <c r="I106" s="173">
        <v>1.2589999999999999</v>
      </c>
      <c r="J106" t="str">
        <f t="shared" si="2"/>
        <v>yes</v>
      </c>
      <c r="K106" s="173">
        <v>1.2609999999999999</v>
      </c>
      <c r="L106" t="s">
        <v>9</v>
      </c>
      <c r="M106" s="173">
        <v>1.2629999999999999</v>
      </c>
      <c r="N106" t="s">
        <v>9</v>
      </c>
      <c r="O106" s="173">
        <v>1.26</v>
      </c>
      <c r="P106" t="s">
        <v>9</v>
      </c>
      <c r="Q106" s="173">
        <v>1.2589999999999999</v>
      </c>
      <c r="R106" t="s">
        <v>9</v>
      </c>
      <c r="S106" s="173">
        <v>1.264</v>
      </c>
      <c r="T106" t="s">
        <v>9</v>
      </c>
      <c r="U106" s="173">
        <v>1.2589999999999999</v>
      </c>
      <c r="V106" t="s">
        <v>9</v>
      </c>
      <c r="W106" s="173">
        <v>1.256</v>
      </c>
      <c r="X106" t="s">
        <v>9</v>
      </c>
      <c r="Y106" s="173">
        <v>1.266</v>
      </c>
      <c r="Z106" t="s">
        <v>9</v>
      </c>
      <c r="AA106" s="173">
        <v>1.2729999999999999</v>
      </c>
      <c r="AB106" t="s">
        <v>9</v>
      </c>
      <c r="AC106" s="173">
        <v>1.2849999999999999</v>
      </c>
      <c r="AD106" t="s">
        <v>9</v>
      </c>
      <c r="AE106" s="173">
        <v>1.2809999999999999</v>
      </c>
      <c r="AF106" t="s">
        <v>9</v>
      </c>
      <c r="AG106" s="173">
        <v>1.274</v>
      </c>
      <c r="AH106" t="s">
        <v>9</v>
      </c>
      <c r="AI106" s="71" t="str">
        <f t="shared" si="3"/>
        <v>down</v>
      </c>
      <c r="AJ106" s="57"/>
      <c r="AK106" s="168"/>
      <c r="AL106" s="57"/>
    </row>
    <row r="107" spans="1:38" x14ac:dyDescent="0.2">
      <c r="A107" t="s">
        <v>466</v>
      </c>
      <c r="B107" t="s">
        <v>467</v>
      </c>
      <c r="C107" s="53" t="s">
        <v>495</v>
      </c>
      <c r="D107" s="54" t="s">
        <v>11</v>
      </c>
      <c r="E107" s="50" t="s">
        <v>239</v>
      </c>
      <c r="F107" s="55" t="s">
        <v>240</v>
      </c>
      <c r="G107" s="69">
        <v>1.1499999999999999</v>
      </c>
      <c r="H107" s="70" t="s">
        <v>574</v>
      </c>
      <c r="I107" s="173">
        <v>1.0649999999999999</v>
      </c>
      <c r="J107" t="str">
        <f t="shared" si="2"/>
        <v>yes</v>
      </c>
      <c r="K107" s="173">
        <v>1.0649999999999999</v>
      </c>
      <c r="L107" t="s">
        <v>9</v>
      </c>
      <c r="M107" s="173">
        <v>1.0649999999999999</v>
      </c>
      <c r="N107" t="s">
        <v>9</v>
      </c>
      <c r="O107" s="173">
        <v>1.0609999999999999</v>
      </c>
      <c r="P107" t="s">
        <v>9</v>
      </c>
      <c r="Q107" s="173">
        <v>1.056</v>
      </c>
      <c r="R107" t="s">
        <v>9</v>
      </c>
      <c r="S107" s="173">
        <v>1.06</v>
      </c>
      <c r="T107" t="s">
        <v>9</v>
      </c>
      <c r="U107" s="173">
        <v>1.054</v>
      </c>
      <c r="V107" t="s">
        <v>9</v>
      </c>
      <c r="W107" s="173">
        <v>1.044</v>
      </c>
      <c r="X107" t="s">
        <v>9</v>
      </c>
      <c r="Y107" s="173">
        <v>1.0449999999999999</v>
      </c>
      <c r="Z107" t="s">
        <v>9</v>
      </c>
      <c r="AA107" s="173">
        <v>1.0469999999999999</v>
      </c>
      <c r="AB107" t="s">
        <v>9</v>
      </c>
      <c r="AC107" s="173">
        <v>1.0509999999999999</v>
      </c>
      <c r="AD107" t="s">
        <v>9</v>
      </c>
      <c r="AE107" s="173">
        <v>1.0349999999999999</v>
      </c>
      <c r="AF107" t="s">
        <v>9</v>
      </c>
      <c r="AG107" s="173">
        <v>1.0169999999999999</v>
      </c>
      <c r="AH107" t="s">
        <v>9</v>
      </c>
      <c r="AI107" s="71" t="str">
        <f t="shared" si="3"/>
        <v>down</v>
      </c>
      <c r="AJ107" s="57"/>
      <c r="AK107" s="168"/>
      <c r="AL107" s="57"/>
    </row>
    <row r="108" spans="1:38" x14ac:dyDescent="0.2">
      <c r="A108" t="s">
        <v>470</v>
      </c>
      <c r="B108" t="s">
        <v>471</v>
      </c>
      <c r="C108" s="53" t="s">
        <v>502</v>
      </c>
      <c r="D108" s="54" t="s">
        <v>36</v>
      </c>
      <c r="E108" s="50" t="s">
        <v>241</v>
      </c>
      <c r="F108" s="55" t="s">
        <v>242</v>
      </c>
      <c r="G108" s="69">
        <v>1.0569999999999999</v>
      </c>
      <c r="H108" s="70" t="s">
        <v>574</v>
      </c>
      <c r="I108" s="173">
        <v>0.92400000000000004</v>
      </c>
      <c r="J108" t="str">
        <f t="shared" si="2"/>
        <v>yes</v>
      </c>
      <c r="K108" s="173">
        <v>0.92</v>
      </c>
      <c r="L108" t="s">
        <v>9</v>
      </c>
      <c r="M108" s="173">
        <v>0.91500000000000004</v>
      </c>
      <c r="N108" t="s">
        <v>9</v>
      </c>
      <c r="O108" s="173">
        <v>0.91300000000000003</v>
      </c>
      <c r="P108" t="s">
        <v>9</v>
      </c>
      <c r="Q108" s="173">
        <v>0.91200000000000003</v>
      </c>
      <c r="R108" t="s">
        <v>9</v>
      </c>
      <c r="S108" s="173">
        <v>0.92</v>
      </c>
      <c r="T108" t="s">
        <v>9</v>
      </c>
      <c r="U108" s="173">
        <v>0.91500000000000004</v>
      </c>
      <c r="V108" t="s">
        <v>9</v>
      </c>
      <c r="W108" s="173">
        <v>0.91300000000000003</v>
      </c>
      <c r="X108" t="s">
        <v>9</v>
      </c>
      <c r="Y108" s="173">
        <v>0.91900000000000004</v>
      </c>
      <c r="Z108" t="s">
        <v>9</v>
      </c>
      <c r="AA108" s="173">
        <v>0.92500000000000004</v>
      </c>
      <c r="AB108" t="s">
        <v>9</v>
      </c>
      <c r="AC108" s="173">
        <v>0.93400000000000005</v>
      </c>
      <c r="AD108" t="s">
        <v>9</v>
      </c>
      <c r="AE108" s="173">
        <v>0.92600000000000005</v>
      </c>
      <c r="AF108" t="s">
        <v>9</v>
      </c>
      <c r="AG108" s="173">
        <v>0.91800000000000004</v>
      </c>
      <c r="AH108" t="s">
        <v>9</v>
      </c>
      <c r="AI108" s="71" t="str">
        <f t="shared" si="3"/>
        <v>down</v>
      </c>
      <c r="AJ108" s="57"/>
      <c r="AK108" s="168"/>
      <c r="AL108" s="57"/>
    </row>
    <row r="109" spans="1:38" x14ac:dyDescent="0.2">
      <c r="A109" t="s">
        <v>472</v>
      </c>
      <c r="B109" t="s">
        <v>473</v>
      </c>
      <c r="C109" s="53" t="s">
        <v>499</v>
      </c>
      <c r="D109" s="54" t="s">
        <v>25</v>
      </c>
      <c r="E109" s="50" t="s">
        <v>243</v>
      </c>
      <c r="F109" s="55" t="s">
        <v>244</v>
      </c>
      <c r="G109" s="69">
        <v>1.238</v>
      </c>
      <c r="H109" s="70">
        <v>1.1879999999999999</v>
      </c>
      <c r="I109" s="173">
        <v>1.1299999999999999</v>
      </c>
      <c r="J109" t="str">
        <f t="shared" si="2"/>
        <v>yes</v>
      </c>
      <c r="K109" s="173">
        <v>1.1359999999999999</v>
      </c>
      <c r="L109" t="s">
        <v>9</v>
      </c>
      <c r="M109" s="173">
        <v>1.1359999999999999</v>
      </c>
      <c r="N109" t="s">
        <v>9</v>
      </c>
      <c r="O109" s="173">
        <v>1.135</v>
      </c>
      <c r="P109" t="s">
        <v>9</v>
      </c>
      <c r="Q109" s="173">
        <v>1.1299999999999999</v>
      </c>
      <c r="R109" t="s">
        <v>9</v>
      </c>
      <c r="S109" s="173">
        <v>1.137</v>
      </c>
      <c r="T109" t="s">
        <v>9</v>
      </c>
      <c r="U109" s="173">
        <v>1.1319999999999999</v>
      </c>
      <c r="V109" t="s">
        <v>9</v>
      </c>
      <c r="W109" s="173">
        <v>1.1299999999999999</v>
      </c>
      <c r="X109" t="s">
        <v>9</v>
      </c>
      <c r="Y109" s="173">
        <v>1.139</v>
      </c>
      <c r="Z109" t="s">
        <v>9</v>
      </c>
      <c r="AA109" s="173">
        <v>1.1419999999999999</v>
      </c>
      <c r="AB109" t="s">
        <v>9</v>
      </c>
      <c r="AC109" s="173">
        <v>1.149</v>
      </c>
      <c r="AD109" t="s">
        <v>9</v>
      </c>
      <c r="AE109" s="173">
        <v>1.1419999999999999</v>
      </c>
      <c r="AF109" t="s">
        <v>9</v>
      </c>
      <c r="AG109" s="173">
        <v>1.1299999999999999</v>
      </c>
      <c r="AH109" t="s">
        <v>9</v>
      </c>
      <c r="AI109" s="71" t="str">
        <f t="shared" si="3"/>
        <v>down</v>
      </c>
      <c r="AJ109" s="57"/>
      <c r="AK109" s="168"/>
      <c r="AL109" s="57"/>
    </row>
    <row r="110" spans="1:38" x14ac:dyDescent="0.2">
      <c r="A110" t="s">
        <v>474</v>
      </c>
      <c r="B110" t="s">
        <v>475</v>
      </c>
      <c r="C110" s="53" t="s">
        <v>501</v>
      </c>
      <c r="D110" s="54" t="s">
        <v>33</v>
      </c>
      <c r="E110" s="50" t="s">
        <v>245</v>
      </c>
      <c r="F110" s="55" t="s">
        <v>246</v>
      </c>
      <c r="G110" s="69">
        <v>1.254</v>
      </c>
      <c r="H110" s="70">
        <v>1.204</v>
      </c>
      <c r="I110" s="173">
        <v>1.18</v>
      </c>
      <c r="J110" t="str">
        <f t="shared" si="2"/>
        <v>yes</v>
      </c>
      <c r="K110" s="173">
        <v>1.1830000000000001</v>
      </c>
      <c r="L110" t="s">
        <v>9</v>
      </c>
      <c r="M110" s="173">
        <v>1.1859999999999999</v>
      </c>
      <c r="N110" t="s">
        <v>9</v>
      </c>
      <c r="O110" s="173">
        <v>1.1830000000000001</v>
      </c>
      <c r="P110" t="s">
        <v>9</v>
      </c>
      <c r="Q110" s="173">
        <v>1.18</v>
      </c>
      <c r="R110" t="s">
        <v>9</v>
      </c>
      <c r="S110" s="173">
        <v>1.1870000000000001</v>
      </c>
      <c r="T110" t="s">
        <v>9</v>
      </c>
      <c r="U110" s="173">
        <v>1.179</v>
      </c>
      <c r="V110" t="s">
        <v>9</v>
      </c>
      <c r="W110" s="173">
        <v>1.1759999999999999</v>
      </c>
      <c r="X110" t="s">
        <v>9</v>
      </c>
      <c r="Y110" s="173">
        <v>1.175</v>
      </c>
      <c r="Z110" t="s">
        <v>9</v>
      </c>
      <c r="AA110" s="173">
        <v>1.175</v>
      </c>
      <c r="AB110" t="s">
        <v>9</v>
      </c>
      <c r="AC110" s="173">
        <v>1.1819999999999999</v>
      </c>
      <c r="AD110" t="s">
        <v>9</v>
      </c>
      <c r="AE110" s="173">
        <v>1.1659999999999999</v>
      </c>
      <c r="AF110" t="s">
        <v>9</v>
      </c>
      <c r="AG110" s="173">
        <v>1.153</v>
      </c>
      <c r="AH110" t="s">
        <v>9</v>
      </c>
      <c r="AI110" s="71" t="str">
        <f t="shared" si="3"/>
        <v>down</v>
      </c>
      <c r="AJ110" s="57"/>
      <c r="AK110" s="168"/>
      <c r="AL110" s="57"/>
    </row>
    <row r="111" spans="1:38" x14ac:dyDescent="0.2">
      <c r="A111" t="s">
        <v>474</v>
      </c>
      <c r="B111" t="s">
        <v>475</v>
      </c>
      <c r="C111" s="53" t="s">
        <v>501</v>
      </c>
      <c r="D111" s="54" t="s">
        <v>33</v>
      </c>
      <c r="E111" s="50" t="s">
        <v>247</v>
      </c>
      <c r="F111" s="55" t="s">
        <v>248</v>
      </c>
      <c r="G111" s="69">
        <v>1.21</v>
      </c>
      <c r="H111" s="70">
        <v>1.1619999999999999</v>
      </c>
      <c r="I111" s="173">
        <v>1.1359999999999999</v>
      </c>
      <c r="J111" t="str">
        <f t="shared" si="2"/>
        <v>yes</v>
      </c>
      <c r="K111" s="173">
        <v>1.135</v>
      </c>
      <c r="L111" t="s">
        <v>9</v>
      </c>
      <c r="M111" s="173">
        <v>1.133</v>
      </c>
      <c r="N111" t="s">
        <v>9</v>
      </c>
      <c r="O111" s="173">
        <v>1.1240000000000001</v>
      </c>
      <c r="P111" t="s">
        <v>9</v>
      </c>
      <c r="Q111" s="173">
        <v>1.119</v>
      </c>
      <c r="R111" t="s">
        <v>9</v>
      </c>
      <c r="S111" s="173">
        <v>1.1220000000000001</v>
      </c>
      <c r="T111" t="s">
        <v>9</v>
      </c>
      <c r="U111" s="173">
        <v>1.117</v>
      </c>
      <c r="V111" t="s">
        <v>9</v>
      </c>
      <c r="W111" s="173">
        <v>1.1160000000000001</v>
      </c>
      <c r="X111" t="s">
        <v>9</v>
      </c>
      <c r="Y111" s="173">
        <v>1.1240000000000001</v>
      </c>
      <c r="Z111" t="s">
        <v>9</v>
      </c>
      <c r="AA111" s="173">
        <v>1.1259999999999999</v>
      </c>
      <c r="AB111" t="s">
        <v>9</v>
      </c>
      <c r="AC111" s="173">
        <v>1.139</v>
      </c>
      <c r="AD111" t="s">
        <v>9</v>
      </c>
      <c r="AE111" s="173">
        <v>1.133</v>
      </c>
      <c r="AF111" t="s">
        <v>9</v>
      </c>
      <c r="AG111" s="173">
        <v>1.1299999999999999</v>
      </c>
      <c r="AH111" t="s">
        <v>9</v>
      </c>
      <c r="AI111" s="71" t="str">
        <f t="shared" si="3"/>
        <v>down</v>
      </c>
      <c r="AJ111" s="57"/>
      <c r="AK111" s="168"/>
      <c r="AL111" s="57"/>
    </row>
    <row r="112" spans="1:38" x14ac:dyDescent="0.2">
      <c r="A112" t="s">
        <v>480</v>
      </c>
      <c r="B112" t="s">
        <v>481</v>
      </c>
      <c r="C112" s="53" t="s">
        <v>518</v>
      </c>
      <c r="D112" s="54" t="s">
        <v>146</v>
      </c>
      <c r="E112" s="50" t="s">
        <v>249</v>
      </c>
      <c r="F112" s="55" t="s">
        <v>250</v>
      </c>
      <c r="G112" s="69">
        <v>1.169</v>
      </c>
      <c r="H112" s="70" t="s">
        <v>574</v>
      </c>
      <c r="I112" s="173">
        <v>1.1000000000000001</v>
      </c>
      <c r="J112" t="str">
        <f t="shared" si="2"/>
        <v>yes</v>
      </c>
      <c r="K112" s="173">
        <v>1.105</v>
      </c>
      <c r="L112" t="s">
        <v>9</v>
      </c>
      <c r="M112" s="173">
        <v>1.107</v>
      </c>
      <c r="N112" t="s">
        <v>9</v>
      </c>
      <c r="O112" s="173">
        <v>1.1060000000000001</v>
      </c>
      <c r="P112" t="s">
        <v>9</v>
      </c>
      <c r="Q112" s="173">
        <v>1.109</v>
      </c>
      <c r="R112" t="s">
        <v>9</v>
      </c>
      <c r="S112" s="173">
        <v>1.1160000000000001</v>
      </c>
      <c r="T112" t="s">
        <v>9</v>
      </c>
      <c r="U112" s="173">
        <v>1.1160000000000001</v>
      </c>
      <c r="V112" t="s">
        <v>9</v>
      </c>
      <c r="W112" s="173">
        <v>1.1100000000000001</v>
      </c>
      <c r="X112" t="s">
        <v>9</v>
      </c>
      <c r="Y112" s="173">
        <v>1.115</v>
      </c>
      <c r="Z112" t="s">
        <v>9</v>
      </c>
      <c r="AA112" s="173">
        <v>1.1200000000000001</v>
      </c>
      <c r="AB112" t="s">
        <v>9</v>
      </c>
      <c r="AC112" s="173">
        <v>1.131</v>
      </c>
      <c r="AD112" t="s">
        <v>9</v>
      </c>
      <c r="AE112" s="173">
        <v>1.1220000000000001</v>
      </c>
      <c r="AF112" t="s">
        <v>9</v>
      </c>
      <c r="AG112" s="173">
        <v>1.1100000000000001</v>
      </c>
      <c r="AH112" t="s">
        <v>9</v>
      </c>
      <c r="AI112" s="71" t="str">
        <f t="shared" si="3"/>
        <v>down</v>
      </c>
      <c r="AJ112" s="57"/>
      <c r="AK112" s="168"/>
      <c r="AL112" s="57"/>
    </row>
    <row r="113" spans="1:38" x14ac:dyDescent="0.2">
      <c r="A113" t="s">
        <v>468</v>
      </c>
      <c r="B113" t="s">
        <v>469</v>
      </c>
      <c r="C113" s="53" t="s">
        <v>496</v>
      </c>
      <c r="D113" s="54" t="s">
        <v>14</v>
      </c>
      <c r="E113" s="50" t="s">
        <v>251</v>
      </c>
      <c r="F113" s="55" t="s">
        <v>252</v>
      </c>
      <c r="G113" s="69">
        <v>0.99199999999999999</v>
      </c>
      <c r="H113" s="70" t="s">
        <v>574</v>
      </c>
      <c r="I113" s="173">
        <v>0.90900000000000003</v>
      </c>
      <c r="J113" t="str">
        <f t="shared" si="2"/>
        <v>yes</v>
      </c>
      <c r="K113" s="173">
        <v>0.92100000000000004</v>
      </c>
      <c r="L113" t="s">
        <v>9</v>
      </c>
      <c r="M113" s="173">
        <v>0.92200000000000004</v>
      </c>
      <c r="N113" t="s">
        <v>9</v>
      </c>
      <c r="O113" s="173">
        <v>0.91300000000000003</v>
      </c>
      <c r="P113" t="s">
        <v>9</v>
      </c>
      <c r="Q113" s="173">
        <v>0.91</v>
      </c>
      <c r="R113" t="s">
        <v>9</v>
      </c>
      <c r="S113" s="173">
        <v>0.91400000000000003</v>
      </c>
      <c r="T113" t="s">
        <v>9</v>
      </c>
      <c r="U113" s="173">
        <v>0.90700000000000003</v>
      </c>
      <c r="V113" t="s">
        <v>9</v>
      </c>
      <c r="W113" s="173">
        <v>0.89800000000000002</v>
      </c>
      <c r="X113" t="s">
        <v>9</v>
      </c>
      <c r="Y113" s="173">
        <v>0.89700000000000002</v>
      </c>
      <c r="Z113" t="s">
        <v>9</v>
      </c>
      <c r="AA113" s="173">
        <v>0.89200000000000002</v>
      </c>
      <c r="AB113" t="s">
        <v>9</v>
      </c>
      <c r="AC113" s="173">
        <v>0.88900000000000001</v>
      </c>
      <c r="AD113" t="s">
        <v>9</v>
      </c>
      <c r="AE113" s="173">
        <v>0.875</v>
      </c>
      <c r="AF113" t="s">
        <v>9</v>
      </c>
      <c r="AG113" s="173">
        <v>0.86499999999999999</v>
      </c>
      <c r="AH113" t="s">
        <v>9</v>
      </c>
      <c r="AI113" s="71" t="str">
        <f t="shared" si="3"/>
        <v>down</v>
      </c>
      <c r="AJ113" s="57"/>
      <c r="AK113" s="168"/>
      <c r="AL113" s="57"/>
    </row>
    <row r="114" spans="1:38" s="8" customFormat="1" x14ac:dyDescent="0.2">
      <c r="A114" s="8" t="s">
        <v>482</v>
      </c>
      <c r="B114" s="8" t="s">
        <v>483</v>
      </c>
      <c r="C114" s="53" t="s">
        <v>512</v>
      </c>
      <c r="D114" s="54" t="s">
        <v>106</v>
      </c>
      <c r="E114" s="50" t="s">
        <v>253</v>
      </c>
      <c r="F114" s="67" t="s">
        <v>254</v>
      </c>
      <c r="G114" s="69">
        <v>1.222</v>
      </c>
      <c r="H114" s="70">
        <v>1.173</v>
      </c>
      <c r="I114" s="173">
        <v>1.1819999999999999</v>
      </c>
      <c r="J114" t="str">
        <f t="shared" si="2"/>
        <v>no</v>
      </c>
      <c r="K114" s="173">
        <v>1.18</v>
      </c>
      <c r="L114" t="s">
        <v>10</v>
      </c>
      <c r="M114" s="173">
        <v>1.1819999999999999</v>
      </c>
      <c r="N114" t="s">
        <v>10</v>
      </c>
      <c r="O114" s="173">
        <v>1.1830000000000001</v>
      </c>
      <c r="P114" t="s">
        <v>10</v>
      </c>
      <c r="Q114" s="173">
        <v>1.1819999999999999</v>
      </c>
      <c r="R114" t="s">
        <v>10</v>
      </c>
      <c r="S114" s="173">
        <v>1.1910000000000001</v>
      </c>
      <c r="T114" t="s">
        <v>10</v>
      </c>
      <c r="U114" s="173">
        <v>1.194</v>
      </c>
      <c r="V114" t="s">
        <v>10</v>
      </c>
      <c r="W114" s="173">
        <v>1.1919999999999999</v>
      </c>
      <c r="X114" t="s">
        <v>10</v>
      </c>
      <c r="Y114" s="173">
        <v>1.2010000000000001</v>
      </c>
      <c r="Z114" t="s">
        <v>10</v>
      </c>
      <c r="AA114" s="173">
        <v>1.2</v>
      </c>
      <c r="AB114" t="s">
        <v>10</v>
      </c>
      <c r="AC114" s="173">
        <v>1.202</v>
      </c>
      <c r="AD114" t="s">
        <v>10</v>
      </c>
      <c r="AE114" s="173">
        <v>1.1919999999999999</v>
      </c>
      <c r="AF114" t="s">
        <v>10</v>
      </c>
      <c r="AG114" s="173">
        <v>1.1819999999999999</v>
      </c>
      <c r="AH114" t="s">
        <v>10</v>
      </c>
      <c r="AI114" s="71" t="str">
        <f t="shared" si="3"/>
        <v>down</v>
      </c>
      <c r="AJ114" s="57"/>
      <c r="AK114" s="168"/>
      <c r="AL114" s="175"/>
    </row>
    <row r="115" spans="1:38" x14ac:dyDescent="0.2">
      <c r="A115" t="s">
        <v>470</v>
      </c>
      <c r="B115" t="s">
        <v>471</v>
      </c>
      <c r="C115" s="53" t="s">
        <v>497</v>
      </c>
      <c r="D115" s="54" t="s">
        <v>17</v>
      </c>
      <c r="E115" s="50" t="s">
        <v>255</v>
      </c>
      <c r="F115" s="55" t="s">
        <v>256</v>
      </c>
      <c r="G115" s="69">
        <v>1.0740000000000001</v>
      </c>
      <c r="H115" s="70" t="s">
        <v>574</v>
      </c>
      <c r="I115" s="173">
        <v>0.98</v>
      </c>
      <c r="J115" t="str">
        <f t="shared" si="2"/>
        <v>yes</v>
      </c>
      <c r="K115" s="173">
        <v>0.97699999999999998</v>
      </c>
      <c r="L115" t="s">
        <v>9</v>
      </c>
      <c r="M115" s="173">
        <v>0.97199999999999998</v>
      </c>
      <c r="N115" t="s">
        <v>9</v>
      </c>
      <c r="O115" s="173">
        <v>0.96299999999999997</v>
      </c>
      <c r="P115" t="s">
        <v>9</v>
      </c>
      <c r="Q115" s="173">
        <v>0.96199999999999997</v>
      </c>
      <c r="R115" t="s">
        <v>9</v>
      </c>
      <c r="S115" s="173">
        <v>0.96199999999999997</v>
      </c>
      <c r="T115" t="s">
        <v>9</v>
      </c>
      <c r="U115" s="173">
        <v>0.94699999999999995</v>
      </c>
      <c r="V115" t="s">
        <v>9</v>
      </c>
      <c r="W115" s="173">
        <v>0.94499999999999995</v>
      </c>
      <c r="X115" t="s">
        <v>9</v>
      </c>
      <c r="Y115" s="173">
        <v>0.95</v>
      </c>
      <c r="Z115" t="s">
        <v>9</v>
      </c>
      <c r="AA115" s="173">
        <v>0.94299999999999995</v>
      </c>
      <c r="AB115" t="s">
        <v>9</v>
      </c>
      <c r="AC115" s="173">
        <v>0.95699999999999996</v>
      </c>
      <c r="AD115" t="s">
        <v>9</v>
      </c>
      <c r="AE115" s="173">
        <v>0.95099999999999996</v>
      </c>
      <c r="AF115" t="s">
        <v>9</v>
      </c>
      <c r="AG115" s="173">
        <v>0.93799999999999994</v>
      </c>
      <c r="AH115" t="s">
        <v>9</v>
      </c>
      <c r="AI115" s="71" t="str">
        <f t="shared" si="3"/>
        <v>down</v>
      </c>
      <c r="AJ115" s="57"/>
      <c r="AK115" s="168"/>
      <c r="AL115" s="57"/>
    </row>
    <row r="116" spans="1:38" x14ac:dyDescent="0.2">
      <c r="A116" t="s">
        <v>468</v>
      </c>
      <c r="B116" t="s">
        <v>469</v>
      </c>
      <c r="C116" s="53" t="s">
        <v>496</v>
      </c>
      <c r="D116" s="54" t="s">
        <v>14</v>
      </c>
      <c r="E116" s="50" t="s">
        <v>257</v>
      </c>
      <c r="F116" s="55" t="s">
        <v>258</v>
      </c>
      <c r="G116" s="69">
        <v>1.0289999999999999</v>
      </c>
      <c r="H116" s="70" t="s">
        <v>574</v>
      </c>
      <c r="I116" s="173">
        <v>0.97599999999999998</v>
      </c>
      <c r="J116" t="str">
        <f t="shared" si="2"/>
        <v>yes</v>
      </c>
      <c r="K116" s="173">
        <v>0.98199999999999998</v>
      </c>
      <c r="L116" t="s">
        <v>9</v>
      </c>
      <c r="M116" s="173">
        <v>0.98199999999999998</v>
      </c>
      <c r="N116" t="s">
        <v>9</v>
      </c>
      <c r="O116" s="173">
        <v>0.98399999999999999</v>
      </c>
      <c r="P116" t="s">
        <v>9</v>
      </c>
      <c r="Q116" s="173">
        <v>0.98899999999999999</v>
      </c>
      <c r="R116" t="s">
        <v>9</v>
      </c>
      <c r="S116" s="173">
        <v>0.999</v>
      </c>
      <c r="T116" t="s">
        <v>9</v>
      </c>
      <c r="U116" s="173">
        <v>0.997</v>
      </c>
      <c r="V116" t="s">
        <v>9</v>
      </c>
      <c r="W116" s="173">
        <v>0.99099999999999999</v>
      </c>
      <c r="X116" t="s">
        <v>9</v>
      </c>
      <c r="Y116" s="173">
        <v>0.99</v>
      </c>
      <c r="Z116" t="s">
        <v>9</v>
      </c>
      <c r="AA116" s="173">
        <v>0.98299999999999998</v>
      </c>
      <c r="AB116" t="s">
        <v>9</v>
      </c>
      <c r="AC116" s="173">
        <v>0.98499999999999999</v>
      </c>
      <c r="AD116" t="s">
        <v>9</v>
      </c>
      <c r="AE116" s="173">
        <v>0.97499999999999998</v>
      </c>
      <c r="AF116" t="s">
        <v>9</v>
      </c>
      <c r="AG116" s="173">
        <v>0.96199999999999997</v>
      </c>
      <c r="AH116" t="s">
        <v>9</v>
      </c>
      <c r="AI116" s="71" t="str">
        <f t="shared" si="3"/>
        <v>down</v>
      </c>
      <c r="AJ116" s="57"/>
      <c r="AK116" s="168"/>
      <c r="AL116" s="57"/>
    </row>
    <row r="117" spans="1:38" x14ac:dyDescent="0.2">
      <c r="A117" t="s">
        <v>480</v>
      </c>
      <c r="B117" t="s">
        <v>481</v>
      </c>
      <c r="C117" s="53" t="s">
        <v>518</v>
      </c>
      <c r="D117" s="54" t="s">
        <v>146</v>
      </c>
      <c r="E117" s="50" t="s">
        <v>259</v>
      </c>
      <c r="F117" s="55" t="s">
        <v>260</v>
      </c>
      <c r="G117" s="69">
        <v>1.143</v>
      </c>
      <c r="H117" s="70" t="s">
        <v>574</v>
      </c>
      <c r="I117" s="173">
        <v>1.131</v>
      </c>
      <c r="J117" t="str">
        <f t="shared" si="2"/>
        <v>yes</v>
      </c>
      <c r="K117" s="173">
        <v>1.129</v>
      </c>
      <c r="L117" t="s">
        <v>9</v>
      </c>
      <c r="M117" s="173">
        <v>1.127</v>
      </c>
      <c r="N117" t="s">
        <v>9</v>
      </c>
      <c r="O117" s="173">
        <v>1.1240000000000001</v>
      </c>
      <c r="P117" t="s">
        <v>9</v>
      </c>
      <c r="Q117" s="173">
        <v>1.1220000000000001</v>
      </c>
      <c r="R117" t="s">
        <v>9</v>
      </c>
      <c r="S117" s="173">
        <v>1.1240000000000001</v>
      </c>
      <c r="T117" t="s">
        <v>9</v>
      </c>
      <c r="U117" s="173">
        <v>1.123</v>
      </c>
      <c r="V117" t="s">
        <v>9</v>
      </c>
      <c r="W117" s="173">
        <v>1.1200000000000001</v>
      </c>
      <c r="X117" t="s">
        <v>9</v>
      </c>
      <c r="Y117" s="173">
        <v>1.123</v>
      </c>
      <c r="Z117" t="s">
        <v>9</v>
      </c>
      <c r="AA117" s="173">
        <v>1.127</v>
      </c>
      <c r="AB117" t="s">
        <v>9</v>
      </c>
      <c r="AC117" s="173">
        <v>1.1379999999999999</v>
      </c>
      <c r="AD117" t="s">
        <v>9</v>
      </c>
      <c r="AE117" s="173">
        <v>1.1339999999999999</v>
      </c>
      <c r="AF117" t="s">
        <v>9</v>
      </c>
      <c r="AG117" s="173">
        <v>1.131</v>
      </c>
      <c r="AH117" t="s">
        <v>9</v>
      </c>
      <c r="AI117" s="71" t="str">
        <f t="shared" si="3"/>
        <v>down</v>
      </c>
      <c r="AJ117" s="57"/>
      <c r="AK117" s="168"/>
      <c r="AL117" s="57"/>
    </row>
    <row r="118" spans="1:38" x14ac:dyDescent="0.2">
      <c r="A118" t="s">
        <v>482</v>
      </c>
      <c r="B118" t="s">
        <v>483</v>
      </c>
      <c r="C118" s="53" t="s">
        <v>513</v>
      </c>
      <c r="D118" s="54" t="s">
        <v>109</v>
      </c>
      <c r="E118" s="50" t="s">
        <v>261</v>
      </c>
      <c r="F118" s="55" t="s">
        <v>262</v>
      </c>
      <c r="G118" s="69">
        <v>1.272</v>
      </c>
      <c r="H118" s="70">
        <v>1.2210000000000001</v>
      </c>
      <c r="I118" s="173">
        <v>1.2250000000000001</v>
      </c>
      <c r="J118" t="str">
        <f t="shared" si="2"/>
        <v>no</v>
      </c>
      <c r="K118" s="173">
        <v>1.222</v>
      </c>
      <c r="L118" t="s">
        <v>10</v>
      </c>
      <c r="M118" s="173">
        <v>1.224</v>
      </c>
      <c r="N118" t="s">
        <v>10</v>
      </c>
      <c r="O118" s="173">
        <v>1.2230000000000001</v>
      </c>
      <c r="P118" t="s">
        <v>10</v>
      </c>
      <c r="Q118" s="173">
        <v>1.218</v>
      </c>
      <c r="R118" t="s">
        <v>9</v>
      </c>
      <c r="S118" s="173">
        <v>1.222</v>
      </c>
      <c r="T118" t="s">
        <v>10</v>
      </c>
      <c r="U118" s="173">
        <v>1.2170000000000001</v>
      </c>
      <c r="V118" t="s">
        <v>9</v>
      </c>
      <c r="W118" s="173">
        <v>1.212</v>
      </c>
      <c r="X118" t="s">
        <v>9</v>
      </c>
      <c r="Y118" s="173">
        <v>1.218</v>
      </c>
      <c r="Z118" t="s">
        <v>9</v>
      </c>
      <c r="AA118" s="173">
        <v>1.222</v>
      </c>
      <c r="AB118" t="s">
        <v>10</v>
      </c>
      <c r="AC118" s="173">
        <v>1.224</v>
      </c>
      <c r="AD118" t="s">
        <v>10</v>
      </c>
      <c r="AE118" s="173">
        <v>1.21</v>
      </c>
      <c r="AF118" t="s">
        <v>9</v>
      </c>
      <c r="AG118" s="173">
        <v>1.1890000000000001</v>
      </c>
      <c r="AH118" t="s">
        <v>9</v>
      </c>
      <c r="AI118" s="71" t="str">
        <f t="shared" si="3"/>
        <v>down</v>
      </c>
      <c r="AJ118" s="57"/>
      <c r="AK118" s="168"/>
      <c r="AL118" s="57"/>
    </row>
    <row r="119" spans="1:38" x14ac:dyDescent="0.2">
      <c r="A119" t="s">
        <v>472</v>
      </c>
      <c r="B119" t="s">
        <v>473</v>
      </c>
      <c r="C119" s="53" t="s">
        <v>499</v>
      </c>
      <c r="D119" s="54" t="s">
        <v>25</v>
      </c>
      <c r="E119" s="50" t="s">
        <v>263</v>
      </c>
      <c r="F119" s="55" t="s">
        <v>264</v>
      </c>
      <c r="G119" s="69">
        <v>1.2889999999999999</v>
      </c>
      <c r="H119" s="70">
        <v>1.2370000000000001</v>
      </c>
      <c r="I119" s="173">
        <v>1.244</v>
      </c>
      <c r="J119" t="str">
        <f t="shared" si="2"/>
        <v>no</v>
      </c>
      <c r="K119" s="173">
        <v>1.254</v>
      </c>
      <c r="L119" t="s">
        <v>10</v>
      </c>
      <c r="M119" s="173">
        <v>1.2589999999999999</v>
      </c>
      <c r="N119" t="s">
        <v>10</v>
      </c>
      <c r="O119" s="173">
        <v>1.2629999999999999</v>
      </c>
      <c r="P119" t="s">
        <v>10</v>
      </c>
      <c r="Q119" s="173">
        <v>1.2689999999999999</v>
      </c>
      <c r="R119" t="s">
        <v>10</v>
      </c>
      <c r="S119" s="173">
        <v>1.2769999999999999</v>
      </c>
      <c r="T119" t="s">
        <v>10</v>
      </c>
      <c r="U119" s="173">
        <v>1.2729999999999999</v>
      </c>
      <c r="V119" t="s">
        <v>10</v>
      </c>
      <c r="W119" s="173">
        <v>1.2709999999999999</v>
      </c>
      <c r="X119" t="s">
        <v>10</v>
      </c>
      <c r="Y119" s="173">
        <v>1.2769999999999999</v>
      </c>
      <c r="Z119" t="s">
        <v>10</v>
      </c>
      <c r="AA119" s="173">
        <v>1.2809999999999999</v>
      </c>
      <c r="AB119" t="s">
        <v>10</v>
      </c>
      <c r="AC119" s="173">
        <v>1.292</v>
      </c>
      <c r="AD119" t="s">
        <v>10</v>
      </c>
      <c r="AE119" s="173">
        <v>1.2889999999999999</v>
      </c>
      <c r="AF119" t="s">
        <v>10</v>
      </c>
      <c r="AG119" s="173">
        <v>1.2709999999999999</v>
      </c>
      <c r="AH119" t="s">
        <v>10</v>
      </c>
      <c r="AI119" s="71" t="str">
        <f t="shared" si="3"/>
        <v>down</v>
      </c>
      <c r="AJ119" s="57"/>
      <c r="AK119" s="168"/>
      <c r="AL119" s="57"/>
    </row>
    <row r="120" spans="1:38" x14ac:dyDescent="0.2">
      <c r="A120" t="s">
        <v>484</v>
      </c>
      <c r="B120" t="s">
        <v>116</v>
      </c>
      <c r="C120" s="53" t="s">
        <v>514</v>
      </c>
      <c r="D120" s="54" t="s">
        <v>116</v>
      </c>
      <c r="E120" s="50" t="s">
        <v>265</v>
      </c>
      <c r="F120" s="55" t="s">
        <v>266</v>
      </c>
      <c r="G120" s="69">
        <v>1.1779999999999999</v>
      </c>
      <c r="H120" s="70" t="s">
        <v>574</v>
      </c>
      <c r="I120" s="173">
        <v>1.0529999999999999</v>
      </c>
      <c r="J120" t="str">
        <f t="shared" si="2"/>
        <v>yes</v>
      </c>
      <c r="K120" s="173">
        <v>1.0529999999999999</v>
      </c>
      <c r="L120" t="s">
        <v>9</v>
      </c>
      <c r="M120" s="173">
        <v>1.0549999999999999</v>
      </c>
      <c r="N120" t="s">
        <v>9</v>
      </c>
      <c r="O120" s="173">
        <v>1.05</v>
      </c>
      <c r="P120" t="s">
        <v>9</v>
      </c>
      <c r="Q120" s="173">
        <v>1.044</v>
      </c>
      <c r="R120" t="s">
        <v>9</v>
      </c>
      <c r="S120" s="173">
        <v>1.0449999999999999</v>
      </c>
      <c r="T120" t="s">
        <v>9</v>
      </c>
      <c r="U120" s="173">
        <v>1.042</v>
      </c>
      <c r="V120" t="s">
        <v>9</v>
      </c>
      <c r="W120" s="173">
        <v>1.0389999999999999</v>
      </c>
      <c r="X120" t="s">
        <v>9</v>
      </c>
      <c r="Y120" s="173">
        <v>1.046</v>
      </c>
      <c r="Z120" t="s">
        <v>9</v>
      </c>
      <c r="AA120" s="173">
        <v>1.0449999999999999</v>
      </c>
      <c r="AB120" t="s">
        <v>9</v>
      </c>
      <c r="AC120" s="173">
        <v>1.0449999999999999</v>
      </c>
      <c r="AD120" t="s">
        <v>9</v>
      </c>
      <c r="AE120" s="173">
        <v>1.0329999999999999</v>
      </c>
      <c r="AF120" t="s">
        <v>9</v>
      </c>
      <c r="AG120" s="173">
        <v>1.016</v>
      </c>
      <c r="AH120" t="s">
        <v>9</v>
      </c>
      <c r="AI120" s="71" t="str">
        <f t="shared" si="3"/>
        <v>down</v>
      </c>
      <c r="AJ120" s="57"/>
      <c r="AK120" s="168"/>
      <c r="AL120" s="57"/>
    </row>
    <row r="121" spans="1:38" x14ac:dyDescent="0.2">
      <c r="A121" t="s">
        <v>464</v>
      </c>
      <c r="B121" t="s">
        <v>465</v>
      </c>
      <c r="C121" s="53" t="s">
        <v>516</v>
      </c>
      <c r="D121" s="54" t="s">
        <v>132</v>
      </c>
      <c r="E121" s="50" t="s">
        <v>267</v>
      </c>
      <c r="F121" s="55" t="s">
        <v>268</v>
      </c>
      <c r="G121" s="69">
        <v>1.3320000000000001</v>
      </c>
      <c r="H121" s="70">
        <v>1.2789999999999999</v>
      </c>
      <c r="I121" s="173">
        <v>1.165</v>
      </c>
      <c r="J121" t="str">
        <f t="shared" si="2"/>
        <v>yes</v>
      </c>
      <c r="K121" s="173">
        <v>1.159</v>
      </c>
      <c r="L121" t="s">
        <v>9</v>
      </c>
      <c r="M121" s="173">
        <v>1.1519999999999999</v>
      </c>
      <c r="N121" t="s">
        <v>9</v>
      </c>
      <c r="O121" s="173">
        <v>1.147</v>
      </c>
      <c r="P121" t="s">
        <v>9</v>
      </c>
      <c r="Q121" s="173">
        <v>1.1379999999999999</v>
      </c>
      <c r="R121" t="s">
        <v>9</v>
      </c>
      <c r="S121" s="173">
        <v>1.137</v>
      </c>
      <c r="T121" t="s">
        <v>9</v>
      </c>
      <c r="U121" s="173">
        <v>1.1299999999999999</v>
      </c>
      <c r="V121" t="s">
        <v>9</v>
      </c>
      <c r="W121" s="173">
        <v>1.125</v>
      </c>
      <c r="X121" t="s">
        <v>9</v>
      </c>
      <c r="Y121" s="173">
        <v>1.129</v>
      </c>
      <c r="Z121" t="s">
        <v>9</v>
      </c>
      <c r="AA121" s="173">
        <v>1.1240000000000001</v>
      </c>
      <c r="AB121" t="s">
        <v>9</v>
      </c>
      <c r="AC121" s="173">
        <v>1.1240000000000001</v>
      </c>
      <c r="AD121" t="s">
        <v>9</v>
      </c>
      <c r="AE121" s="173">
        <v>1.1140000000000001</v>
      </c>
      <c r="AF121" t="s">
        <v>9</v>
      </c>
      <c r="AG121" s="173">
        <v>1.107</v>
      </c>
      <c r="AH121" t="s">
        <v>9</v>
      </c>
      <c r="AI121" s="71" t="str">
        <f t="shared" si="3"/>
        <v>down</v>
      </c>
      <c r="AJ121" s="57"/>
      <c r="AK121" s="168"/>
      <c r="AL121" s="57"/>
    </row>
    <row r="122" spans="1:38" x14ac:dyDescent="0.2">
      <c r="A122" t="s">
        <v>484</v>
      </c>
      <c r="B122" t="s">
        <v>116</v>
      </c>
      <c r="C122" s="53" t="s">
        <v>514</v>
      </c>
      <c r="D122" s="54" t="s">
        <v>116</v>
      </c>
      <c r="E122" s="50" t="s">
        <v>269</v>
      </c>
      <c r="F122" s="55" t="s">
        <v>270</v>
      </c>
      <c r="G122" s="69">
        <v>1.1000000000000001</v>
      </c>
      <c r="H122" s="70" t="s">
        <v>574</v>
      </c>
      <c r="I122" s="173">
        <v>0.97499999999999998</v>
      </c>
      <c r="J122" t="str">
        <f t="shared" si="2"/>
        <v>yes</v>
      </c>
      <c r="K122" s="173">
        <v>0.97099999999999997</v>
      </c>
      <c r="L122" t="s">
        <v>9</v>
      </c>
      <c r="M122" s="173">
        <v>0.97099999999999997</v>
      </c>
      <c r="N122" t="s">
        <v>9</v>
      </c>
      <c r="O122" s="173">
        <v>0.96699999999999997</v>
      </c>
      <c r="P122" t="s">
        <v>9</v>
      </c>
      <c r="Q122" s="173">
        <v>0.96599999999999997</v>
      </c>
      <c r="R122" t="s">
        <v>9</v>
      </c>
      <c r="S122" s="173">
        <v>0.97299999999999998</v>
      </c>
      <c r="T122" t="s">
        <v>9</v>
      </c>
      <c r="U122" s="173">
        <v>0.96299999999999997</v>
      </c>
      <c r="V122" t="s">
        <v>9</v>
      </c>
      <c r="W122" s="173">
        <v>0.96</v>
      </c>
      <c r="X122" t="s">
        <v>9</v>
      </c>
      <c r="Y122" s="173">
        <v>0.95899999999999996</v>
      </c>
      <c r="Z122" t="s">
        <v>9</v>
      </c>
      <c r="AA122" s="173">
        <v>0.95599999999999996</v>
      </c>
      <c r="AB122" t="s">
        <v>9</v>
      </c>
      <c r="AC122" s="173">
        <v>0.96399999999999997</v>
      </c>
      <c r="AD122" t="s">
        <v>9</v>
      </c>
      <c r="AE122" s="173">
        <v>0.95599999999999996</v>
      </c>
      <c r="AF122" t="s">
        <v>9</v>
      </c>
      <c r="AG122" s="173">
        <v>0.94599999999999995</v>
      </c>
      <c r="AH122" t="s">
        <v>9</v>
      </c>
      <c r="AI122" s="71" t="str">
        <f t="shared" si="3"/>
        <v>down</v>
      </c>
      <c r="AJ122" s="57"/>
      <c r="AK122" s="168"/>
      <c r="AL122" s="57"/>
    </row>
    <row r="123" spans="1:38" x14ac:dyDescent="0.2">
      <c r="A123" t="s">
        <v>464</v>
      </c>
      <c r="B123" t="s">
        <v>465</v>
      </c>
      <c r="C123" s="53" t="s">
        <v>494</v>
      </c>
      <c r="D123" s="54" t="s">
        <v>6</v>
      </c>
      <c r="E123" s="50" t="s">
        <v>271</v>
      </c>
      <c r="F123" s="55" t="s">
        <v>272</v>
      </c>
      <c r="G123" s="69">
        <v>1.381</v>
      </c>
      <c r="H123" s="70">
        <v>1.3260000000000001</v>
      </c>
      <c r="I123" s="173">
        <v>1.234</v>
      </c>
      <c r="J123" t="str">
        <f t="shared" si="2"/>
        <v>yes</v>
      </c>
      <c r="K123" s="173">
        <v>1.2330000000000001</v>
      </c>
      <c r="L123" t="s">
        <v>9</v>
      </c>
      <c r="M123" s="173">
        <v>1.232</v>
      </c>
      <c r="N123" t="s">
        <v>9</v>
      </c>
      <c r="O123" s="173">
        <v>1.2230000000000001</v>
      </c>
      <c r="P123" t="s">
        <v>9</v>
      </c>
      <c r="Q123" s="173">
        <v>1.2170000000000001</v>
      </c>
      <c r="R123" t="s">
        <v>9</v>
      </c>
      <c r="S123" s="173">
        <v>1.2250000000000001</v>
      </c>
      <c r="T123" t="s">
        <v>9</v>
      </c>
      <c r="U123" s="173">
        <v>1.2150000000000001</v>
      </c>
      <c r="V123" t="s">
        <v>9</v>
      </c>
      <c r="W123" s="173">
        <v>1.22</v>
      </c>
      <c r="X123" t="s">
        <v>9</v>
      </c>
      <c r="Y123" s="173">
        <v>1.2230000000000001</v>
      </c>
      <c r="Z123" t="s">
        <v>9</v>
      </c>
      <c r="AA123" s="173">
        <v>1.224</v>
      </c>
      <c r="AB123" t="s">
        <v>9</v>
      </c>
      <c r="AC123" s="173">
        <v>1.2310000000000001</v>
      </c>
      <c r="AD123" t="s">
        <v>9</v>
      </c>
      <c r="AE123" s="173">
        <v>1.224</v>
      </c>
      <c r="AF123" t="s">
        <v>9</v>
      </c>
      <c r="AG123" s="173">
        <v>1.2150000000000001</v>
      </c>
      <c r="AH123" t="s">
        <v>9</v>
      </c>
      <c r="AI123" s="71" t="str">
        <f t="shared" si="3"/>
        <v>down</v>
      </c>
      <c r="AJ123" s="57"/>
      <c r="AK123" s="168"/>
      <c r="AL123" s="57"/>
    </row>
    <row r="124" spans="1:38" x14ac:dyDescent="0.2">
      <c r="A124" t="s">
        <v>464</v>
      </c>
      <c r="B124" t="s">
        <v>465</v>
      </c>
      <c r="C124" s="53" t="s">
        <v>516</v>
      </c>
      <c r="D124" s="54" t="s">
        <v>132</v>
      </c>
      <c r="E124" s="50" t="s">
        <v>273</v>
      </c>
      <c r="F124" s="55" t="s">
        <v>274</v>
      </c>
      <c r="G124" s="69">
        <v>1.2250000000000001</v>
      </c>
      <c r="H124" s="70">
        <v>1.1759999999999999</v>
      </c>
      <c r="I124" s="173">
        <v>1.1299999999999999</v>
      </c>
      <c r="J124" t="str">
        <f t="shared" si="2"/>
        <v>yes</v>
      </c>
      <c r="K124" s="173">
        <v>1.1339999999999999</v>
      </c>
      <c r="L124" t="s">
        <v>9</v>
      </c>
      <c r="M124" s="173">
        <v>1.135</v>
      </c>
      <c r="N124" t="s">
        <v>9</v>
      </c>
      <c r="O124" s="173">
        <v>1.1339999999999999</v>
      </c>
      <c r="P124" t="s">
        <v>9</v>
      </c>
      <c r="Q124" s="173">
        <v>1.133</v>
      </c>
      <c r="R124" t="s">
        <v>9</v>
      </c>
      <c r="S124" s="173">
        <v>1.141</v>
      </c>
      <c r="T124" t="s">
        <v>9</v>
      </c>
      <c r="U124" s="173">
        <v>1.137</v>
      </c>
      <c r="V124" t="s">
        <v>9</v>
      </c>
      <c r="W124" s="173">
        <v>1.1359999999999999</v>
      </c>
      <c r="X124" t="s">
        <v>9</v>
      </c>
      <c r="Y124" s="173">
        <v>1.155</v>
      </c>
      <c r="Z124" t="s">
        <v>9</v>
      </c>
      <c r="AA124" s="173">
        <v>1.163</v>
      </c>
      <c r="AB124" t="s">
        <v>9</v>
      </c>
      <c r="AC124" s="173">
        <v>1.18</v>
      </c>
      <c r="AD124" t="s">
        <v>10</v>
      </c>
      <c r="AE124" s="173">
        <v>1.177</v>
      </c>
      <c r="AF124" t="s">
        <v>10</v>
      </c>
      <c r="AG124" s="173">
        <v>1.1719999999999999</v>
      </c>
      <c r="AH124" t="s">
        <v>9</v>
      </c>
      <c r="AI124" s="71" t="str">
        <f t="shared" si="3"/>
        <v>down</v>
      </c>
      <c r="AJ124" s="57"/>
      <c r="AK124" s="168"/>
      <c r="AL124" s="57"/>
    </row>
    <row r="125" spans="1:38" x14ac:dyDescent="0.2">
      <c r="A125" t="s">
        <v>570</v>
      </c>
      <c r="B125" t="s">
        <v>569</v>
      </c>
      <c r="C125" s="53" t="s">
        <v>505</v>
      </c>
      <c r="D125" s="54" t="s">
        <v>49</v>
      </c>
      <c r="E125" s="50" t="s">
        <v>275</v>
      </c>
      <c r="F125" s="55" t="s">
        <v>276</v>
      </c>
      <c r="G125" s="69">
        <v>1.367</v>
      </c>
      <c r="H125" s="70">
        <v>1.3120000000000001</v>
      </c>
      <c r="I125" s="173">
        <v>1.2310000000000001</v>
      </c>
      <c r="J125" t="str">
        <f t="shared" si="2"/>
        <v>yes</v>
      </c>
      <c r="K125" s="173">
        <v>1.246</v>
      </c>
      <c r="L125" t="s">
        <v>9</v>
      </c>
      <c r="M125" s="173">
        <v>1.252</v>
      </c>
      <c r="N125" t="s">
        <v>9</v>
      </c>
      <c r="O125" s="173">
        <v>1.2490000000000001</v>
      </c>
      <c r="P125" t="s">
        <v>9</v>
      </c>
      <c r="Q125" s="173">
        <v>1.2470000000000001</v>
      </c>
      <c r="R125" t="s">
        <v>9</v>
      </c>
      <c r="S125" s="173">
        <v>1.256</v>
      </c>
      <c r="T125" t="s">
        <v>9</v>
      </c>
      <c r="U125" s="173">
        <v>1.254</v>
      </c>
      <c r="V125" t="s">
        <v>9</v>
      </c>
      <c r="W125" s="173">
        <v>1.2609999999999999</v>
      </c>
      <c r="X125" t="s">
        <v>9</v>
      </c>
      <c r="Y125" s="173">
        <v>1.278</v>
      </c>
      <c r="Z125" t="s">
        <v>9</v>
      </c>
      <c r="AA125" s="173">
        <v>1.274</v>
      </c>
      <c r="AB125" t="s">
        <v>9</v>
      </c>
      <c r="AC125" s="173">
        <v>1.286</v>
      </c>
      <c r="AD125" t="s">
        <v>9</v>
      </c>
      <c r="AE125" s="173">
        <v>1.2869999999999999</v>
      </c>
      <c r="AF125" t="s">
        <v>9</v>
      </c>
      <c r="AG125" s="173">
        <v>1.2729999999999999</v>
      </c>
      <c r="AH125" t="s">
        <v>9</v>
      </c>
      <c r="AI125" s="71" t="str">
        <f t="shared" si="3"/>
        <v>down</v>
      </c>
      <c r="AJ125" s="57"/>
      <c r="AK125" s="168"/>
      <c r="AL125" s="57"/>
    </row>
    <row r="126" spans="1:38" x14ac:dyDescent="0.2">
      <c r="A126" t="s">
        <v>472</v>
      </c>
      <c r="B126" t="s">
        <v>473</v>
      </c>
      <c r="C126" s="53" t="s">
        <v>509</v>
      </c>
      <c r="D126" s="54" t="s">
        <v>73</v>
      </c>
      <c r="E126" s="50" t="s">
        <v>277</v>
      </c>
      <c r="F126" s="55" t="s">
        <v>278</v>
      </c>
      <c r="G126" s="69">
        <v>1.208</v>
      </c>
      <c r="H126" s="70" t="s">
        <v>574</v>
      </c>
      <c r="I126" s="173">
        <v>1.1240000000000001</v>
      </c>
      <c r="J126" t="str">
        <f t="shared" si="2"/>
        <v>yes</v>
      </c>
      <c r="K126" s="173">
        <v>1.125</v>
      </c>
      <c r="L126" t="s">
        <v>9</v>
      </c>
      <c r="M126" s="173">
        <v>1.1279999999999999</v>
      </c>
      <c r="N126" t="s">
        <v>9</v>
      </c>
      <c r="O126" s="173">
        <v>1.1279999999999999</v>
      </c>
      <c r="P126" t="s">
        <v>9</v>
      </c>
      <c r="Q126" s="173">
        <v>1.125</v>
      </c>
      <c r="R126" t="s">
        <v>9</v>
      </c>
      <c r="S126" s="173">
        <v>1.129</v>
      </c>
      <c r="T126" t="s">
        <v>9</v>
      </c>
      <c r="U126" s="173">
        <v>1.1240000000000001</v>
      </c>
      <c r="V126" t="s">
        <v>9</v>
      </c>
      <c r="W126" s="173">
        <v>1.117</v>
      </c>
      <c r="X126" t="s">
        <v>9</v>
      </c>
      <c r="Y126" s="173">
        <v>1.1200000000000001</v>
      </c>
      <c r="Z126" t="s">
        <v>9</v>
      </c>
      <c r="AA126" s="173">
        <v>1.111</v>
      </c>
      <c r="AB126" t="s">
        <v>9</v>
      </c>
      <c r="AC126" s="173">
        <v>1.1180000000000001</v>
      </c>
      <c r="AD126" t="s">
        <v>9</v>
      </c>
      <c r="AE126" s="173">
        <v>1.1060000000000001</v>
      </c>
      <c r="AF126" t="s">
        <v>9</v>
      </c>
      <c r="AG126" s="173">
        <v>1.1100000000000001</v>
      </c>
      <c r="AH126" t="s">
        <v>9</v>
      </c>
      <c r="AI126" s="71" t="str">
        <f t="shared" si="3"/>
        <v>up</v>
      </c>
      <c r="AJ126" s="57"/>
      <c r="AK126" s="168"/>
      <c r="AL126" s="57"/>
    </row>
    <row r="127" spans="1:38" x14ac:dyDescent="0.2">
      <c r="A127" t="s">
        <v>478</v>
      </c>
      <c r="B127" t="s">
        <v>479</v>
      </c>
      <c r="C127" s="53" t="s">
        <v>508</v>
      </c>
      <c r="D127" s="54" t="s">
        <v>64</v>
      </c>
      <c r="E127" s="50" t="s">
        <v>279</v>
      </c>
      <c r="F127" s="55" t="s">
        <v>280</v>
      </c>
      <c r="G127" s="69">
        <v>1.2090000000000001</v>
      </c>
      <c r="H127" s="70" t="s">
        <v>574</v>
      </c>
      <c r="I127" s="173">
        <v>1.0680000000000001</v>
      </c>
      <c r="J127" t="str">
        <f t="shared" si="2"/>
        <v>yes</v>
      </c>
      <c r="K127" s="173">
        <v>1.0680000000000001</v>
      </c>
      <c r="L127" t="s">
        <v>9</v>
      </c>
      <c r="M127" s="173">
        <v>1.0649999999999999</v>
      </c>
      <c r="N127" t="s">
        <v>9</v>
      </c>
      <c r="O127" s="173">
        <v>1.0589999999999999</v>
      </c>
      <c r="P127" t="s">
        <v>9</v>
      </c>
      <c r="Q127" s="173">
        <v>1.056</v>
      </c>
      <c r="R127" t="s">
        <v>9</v>
      </c>
      <c r="S127" s="173">
        <v>1.0580000000000001</v>
      </c>
      <c r="T127" t="s">
        <v>9</v>
      </c>
      <c r="U127" s="173">
        <v>1.048</v>
      </c>
      <c r="V127" t="s">
        <v>9</v>
      </c>
      <c r="W127" s="173">
        <v>1.0369999999999999</v>
      </c>
      <c r="X127" t="s">
        <v>9</v>
      </c>
      <c r="Y127" s="173">
        <v>1.0369999999999999</v>
      </c>
      <c r="Z127" t="s">
        <v>9</v>
      </c>
      <c r="AA127" s="173">
        <v>1.034</v>
      </c>
      <c r="AB127" t="s">
        <v>9</v>
      </c>
      <c r="AC127" s="173">
        <v>1.036</v>
      </c>
      <c r="AD127" t="s">
        <v>9</v>
      </c>
      <c r="AE127" s="173">
        <v>1.0249999999999999</v>
      </c>
      <c r="AF127" t="s">
        <v>9</v>
      </c>
      <c r="AG127" s="173">
        <v>1.0129999999999999</v>
      </c>
      <c r="AH127" t="s">
        <v>9</v>
      </c>
      <c r="AI127" s="71" t="str">
        <f t="shared" si="3"/>
        <v>down</v>
      </c>
      <c r="AJ127" s="57"/>
      <c r="AK127" s="168"/>
      <c r="AL127" s="57"/>
    </row>
    <row r="128" spans="1:38" x14ac:dyDescent="0.2">
      <c r="A128" t="s">
        <v>480</v>
      </c>
      <c r="B128" t="s">
        <v>481</v>
      </c>
      <c r="C128" s="53" t="s">
        <v>510</v>
      </c>
      <c r="D128" s="54" t="s">
        <v>78</v>
      </c>
      <c r="E128" s="50" t="s">
        <v>281</v>
      </c>
      <c r="F128" s="55" t="s">
        <v>282</v>
      </c>
      <c r="G128" s="69">
        <v>1.242</v>
      </c>
      <c r="H128" s="70">
        <v>1.1919999999999999</v>
      </c>
      <c r="I128" s="173">
        <v>1.1100000000000001</v>
      </c>
      <c r="J128" t="str">
        <f t="shared" si="2"/>
        <v>yes</v>
      </c>
      <c r="K128" s="173">
        <v>1.115</v>
      </c>
      <c r="L128" t="s">
        <v>9</v>
      </c>
      <c r="M128" s="173">
        <v>1.117</v>
      </c>
      <c r="N128" t="s">
        <v>9</v>
      </c>
      <c r="O128" s="173">
        <v>1.1180000000000001</v>
      </c>
      <c r="P128" t="s">
        <v>9</v>
      </c>
      <c r="Q128" s="173">
        <v>1.1200000000000001</v>
      </c>
      <c r="R128" t="s">
        <v>9</v>
      </c>
      <c r="S128" s="173">
        <v>1.131</v>
      </c>
      <c r="T128" t="s">
        <v>9</v>
      </c>
      <c r="U128" s="173">
        <v>1.133</v>
      </c>
      <c r="V128" t="s">
        <v>9</v>
      </c>
      <c r="W128" s="173">
        <v>1.139</v>
      </c>
      <c r="X128" t="s">
        <v>9</v>
      </c>
      <c r="Y128" s="173">
        <v>1.153</v>
      </c>
      <c r="Z128" t="s">
        <v>9</v>
      </c>
      <c r="AA128" s="173">
        <v>1.157</v>
      </c>
      <c r="AB128" t="s">
        <v>9</v>
      </c>
      <c r="AC128" s="173">
        <v>1.1679999999999999</v>
      </c>
      <c r="AD128" t="s">
        <v>9</v>
      </c>
      <c r="AE128" s="173">
        <v>1.161</v>
      </c>
      <c r="AF128" t="s">
        <v>9</v>
      </c>
      <c r="AG128" s="173">
        <v>1.1519999999999999</v>
      </c>
      <c r="AH128" t="s">
        <v>9</v>
      </c>
      <c r="AI128" s="71" t="str">
        <f t="shared" si="3"/>
        <v>down</v>
      </c>
      <c r="AJ128" s="57"/>
      <c r="AK128" s="168"/>
      <c r="AL128" s="57"/>
    </row>
    <row r="129" spans="1:38" x14ac:dyDescent="0.2">
      <c r="A129" t="s">
        <v>482</v>
      </c>
      <c r="B129" t="s">
        <v>483</v>
      </c>
      <c r="C129" s="53" t="s">
        <v>512</v>
      </c>
      <c r="D129" s="54" t="s">
        <v>106</v>
      </c>
      <c r="E129" s="50" t="s">
        <v>283</v>
      </c>
      <c r="F129" s="55" t="s">
        <v>284</v>
      </c>
      <c r="G129" s="69">
        <v>1.2749999999999999</v>
      </c>
      <c r="H129" s="70">
        <v>1.224</v>
      </c>
      <c r="I129" s="173">
        <v>1.2390000000000001</v>
      </c>
      <c r="J129" t="str">
        <f t="shared" si="2"/>
        <v>no</v>
      </c>
      <c r="K129" s="173">
        <v>1.24</v>
      </c>
      <c r="L129" t="s">
        <v>10</v>
      </c>
      <c r="M129" s="173">
        <v>1.242</v>
      </c>
      <c r="N129" t="s">
        <v>10</v>
      </c>
      <c r="O129" s="173">
        <v>1.24</v>
      </c>
      <c r="P129" t="s">
        <v>10</v>
      </c>
      <c r="Q129" s="173">
        <v>1.2370000000000001</v>
      </c>
      <c r="R129" t="s">
        <v>10</v>
      </c>
      <c r="S129" s="173">
        <v>1.2390000000000001</v>
      </c>
      <c r="T129" t="s">
        <v>10</v>
      </c>
      <c r="U129" s="173">
        <v>1.2350000000000001</v>
      </c>
      <c r="V129" t="s">
        <v>10</v>
      </c>
      <c r="W129" s="173">
        <v>1.226</v>
      </c>
      <c r="X129" t="s">
        <v>10</v>
      </c>
      <c r="Y129" s="173">
        <v>1.2290000000000001</v>
      </c>
      <c r="Z129" t="s">
        <v>10</v>
      </c>
      <c r="AA129" s="173">
        <v>1.23</v>
      </c>
      <c r="AB129" t="s">
        <v>10</v>
      </c>
      <c r="AC129" s="173">
        <v>1.2390000000000001</v>
      </c>
      <c r="AD129" t="s">
        <v>10</v>
      </c>
      <c r="AE129" s="173">
        <v>1.2350000000000001</v>
      </c>
      <c r="AF129" t="s">
        <v>10</v>
      </c>
      <c r="AG129" s="173">
        <v>1.2310000000000001</v>
      </c>
      <c r="AH129" t="s">
        <v>10</v>
      </c>
      <c r="AI129" s="71" t="str">
        <f t="shared" si="3"/>
        <v>down</v>
      </c>
      <c r="AJ129" s="57"/>
      <c r="AK129" s="168"/>
      <c r="AL129" s="57"/>
    </row>
    <row r="130" spans="1:38" x14ac:dyDescent="0.2">
      <c r="A130" t="s">
        <v>466</v>
      </c>
      <c r="B130" t="s">
        <v>467</v>
      </c>
      <c r="C130" s="53" t="s">
        <v>507</v>
      </c>
      <c r="D130" s="54" t="s">
        <v>61</v>
      </c>
      <c r="E130" s="50" t="s">
        <v>285</v>
      </c>
      <c r="F130" s="55" t="s">
        <v>286</v>
      </c>
      <c r="G130" s="69">
        <v>1.1220000000000001</v>
      </c>
      <c r="H130" s="70" t="s">
        <v>574</v>
      </c>
      <c r="I130" s="173">
        <v>1.0189999999999999</v>
      </c>
      <c r="J130" t="str">
        <f t="shared" si="2"/>
        <v>yes</v>
      </c>
      <c r="K130" s="173">
        <v>1.0169999999999999</v>
      </c>
      <c r="L130" t="s">
        <v>9</v>
      </c>
      <c r="M130" s="173">
        <v>1.022</v>
      </c>
      <c r="N130" t="s">
        <v>9</v>
      </c>
      <c r="O130" s="173">
        <v>1.0189999999999999</v>
      </c>
      <c r="P130" t="s">
        <v>9</v>
      </c>
      <c r="Q130" s="173">
        <v>1.0209999999999999</v>
      </c>
      <c r="R130" t="s">
        <v>9</v>
      </c>
      <c r="S130" s="173">
        <v>1.026</v>
      </c>
      <c r="T130" t="s">
        <v>9</v>
      </c>
      <c r="U130" s="173">
        <v>1.018</v>
      </c>
      <c r="V130" t="s">
        <v>9</v>
      </c>
      <c r="W130" s="173">
        <v>1.0149999999999999</v>
      </c>
      <c r="X130" t="s">
        <v>9</v>
      </c>
      <c r="Y130" s="173">
        <v>1.0209999999999999</v>
      </c>
      <c r="Z130" t="s">
        <v>9</v>
      </c>
      <c r="AA130" s="173">
        <v>1.0269999999999999</v>
      </c>
      <c r="AB130" t="s">
        <v>9</v>
      </c>
      <c r="AC130" s="173">
        <v>1.038</v>
      </c>
      <c r="AD130" t="s">
        <v>9</v>
      </c>
      <c r="AE130" s="173">
        <v>1.03</v>
      </c>
      <c r="AF130" t="s">
        <v>9</v>
      </c>
      <c r="AG130" s="173">
        <v>1.016</v>
      </c>
      <c r="AH130" t="s">
        <v>9</v>
      </c>
      <c r="AI130" s="71" t="str">
        <f t="shared" si="3"/>
        <v>down</v>
      </c>
      <c r="AJ130" s="57"/>
      <c r="AK130" s="168"/>
      <c r="AL130" s="57"/>
    </row>
    <row r="131" spans="1:38" x14ac:dyDescent="0.2">
      <c r="A131" t="s">
        <v>478</v>
      </c>
      <c r="B131" t="s">
        <v>479</v>
      </c>
      <c r="C131" s="53" t="s">
        <v>520</v>
      </c>
      <c r="D131" s="54" t="s">
        <v>208</v>
      </c>
      <c r="E131" s="50" t="s">
        <v>287</v>
      </c>
      <c r="F131" s="55" t="s">
        <v>288</v>
      </c>
      <c r="G131" s="69">
        <v>1.101</v>
      </c>
      <c r="H131" s="70" t="s">
        <v>574</v>
      </c>
      <c r="I131" s="173">
        <v>1.0389999999999999</v>
      </c>
      <c r="J131" t="str">
        <f t="shared" si="2"/>
        <v>yes</v>
      </c>
      <c r="K131" s="173">
        <v>1.042</v>
      </c>
      <c r="L131" t="s">
        <v>9</v>
      </c>
      <c r="M131" s="173">
        <v>1.044</v>
      </c>
      <c r="N131" t="s">
        <v>9</v>
      </c>
      <c r="O131" s="173">
        <v>1.042</v>
      </c>
      <c r="P131" t="s">
        <v>9</v>
      </c>
      <c r="Q131" s="173">
        <v>1.042</v>
      </c>
      <c r="R131" t="s">
        <v>9</v>
      </c>
      <c r="S131" s="173">
        <v>1.0469999999999999</v>
      </c>
      <c r="T131" t="s">
        <v>9</v>
      </c>
      <c r="U131" s="173">
        <v>1.046</v>
      </c>
      <c r="V131" t="s">
        <v>9</v>
      </c>
      <c r="W131" s="173">
        <v>1.0429999999999999</v>
      </c>
      <c r="X131" t="s">
        <v>9</v>
      </c>
      <c r="Y131" s="173">
        <v>1.0489999999999999</v>
      </c>
      <c r="Z131" t="s">
        <v>9</v>
      </c>
      <c r="AA131" s="173">
        <v>1.046</v>
      </c>
      <c r="AB131" t="s">
        <v>9</v>
      </c>
      <c r="AC131" s="173">
        <v>1.052</v>
      </c>
      <c r="AD131" t="s">
        <v>9</v>
      </c>
      <c r="AE131" s="173">
        <v>1.046</v>
      </c>
      <c r="AF131" t="s">
        <v>9</v>
      </c>
      <c r="AG131" s="173">
        <v>1.0329999999999999</v>
      </c>
      <c r="AH131" t="s">
        <v>9</v>
      </c>
      <c r="AI131" s="71" t="str">
        <f t="shared" si="3"/>
        <v>down</v>
      </c>
      <c r="AJ131" s="57"/>
      <c r="AK131" s="168"/>
      <c r="AL131" s="57"/>
    </row>
    <row r="132" spans="1:38" x14ac:dyDescent="0.2">
      <c r="A132" t="s">
        <v>482</v>
      </c>
      <c r="B132" t="s">
        <v>483</v>
      </c>
      <c r="C132" s="53" t="s">
        <v>512</v>
      </c>
      <c r="D132" s="54" t="s">
        <v>106</v>
      </c>
      <c r="E132" s="50" t="s">
        <v>289</v>
      </c>
      <c r="F132" s="55" t="s">
        <v>290</v>
      </c>
      <c r="G132" s="69">
        <v>1.212</v>
      </c>
      <c r="H132" s="70">
        <v>1.1639999999999999</v>
      </c>
      <c r="I132" s="173">
        <v>1.145</v>
      </c>
      <c r="J132" t="str">
        <f t="shared" si="2"/>
        <v>yes</v>
      </c>
      <c r="K132" s="173">
        <v>1.1459999999999999</v>
      </c>
      <c r="L132" t="s">
        <v>9</v>
      </c>
      <c r="M132" s="173">
        <v>1.1459999999999999</v>
      </c>
      <c r="N132" t="s">
        <v>9</v>
      </c>
      <c r="O132" s="173">
        <v>1.143</v>
      </c>
      <c r="P132" t="s">
        <v>9</v>
      </c>
      <c r="Q132" s="173">
        <v>1.1399999999999999</v>
      </c>
      <c r="R132" t="s">
        <v>9</v>
      </c>
      <c r="S132" s="173">
        <v>1.143</v>
      </c>
      <c r="T132" t="s">
        <v>9</v>
      </c>
      <c r="U132" s="173">
        <v>1.141</v>
      </c>
      <c r="V132" t="s">
        <v>9</v>
      </c>
      <c r="W132" s="173">
        <v>1.1339999999999999</v>
      </c>
      <c r="X132" t="s">
        <v>9</v>
      </c>
      <c r="Y132" s="173">
        <v>1.1419999999999999</v>
      </c>
      <c r="Z132" t="s">
        <v>9</v>
      </c>
      <c r="AA132" s="173">
        <v>1.145</v>
      </c>
      <c r="AB132" t="s">
        <v>9</v>
      </c>
      <c r="AC132" s="173">
        <v>1.1539999999999999</v>
      </c>
      <c r="AD132" t="s">
        <v>9</v>
      </c>
      <c r="AE132" s="173">
        <v>1.149</v>
      </c>
      <c r="AF132" t="s">
        <v>9</v>
      </c>
      <c r="AG132" s="173">
        <v>1.1479999999999999</v>
      </c>
      <c r="AH132" t="s">
        <v>9</v>
      </c>
      <c r="AI132" s="71" t="str">
        <f t="shared" si="3"/>
        <v>down</v>
      </c>
      <c r="AJ132" s="57"/>
      <c r="AK132" s="168"/>
      <c r="AL132" s="57"/>
    </row>
    <row r="133" spans="1:38" x14ac:dyDescent="0.2">
      <c r="A133" t="s">
        <v>472</v>
      </c>
      <c r="B133" t="s">
        <v>473</v>
      </c>
      <c r="C133" s="53" t="s">
        <v>509</v>
      </c>
      <c r="D133" s="54" t="s">
        <v>73</v>
      </c>
      <c r="E133" s="50" t="s">
        <v>291</v>
      </c>
      <c r="F133" s="55" t="s">
        <v>292</v>
      </c>
      <c r="G133" s="69">
        <v>1.1910000000000001</v>
      </c>
      <c r="H133" s="70" t="s">
        <v>574</v>
      </c>
      <c r="I133" s="173">
        <v>1.1379999999999999</v>
      </c>
      <c r="J133" t="str">
        <f t="shared" si="2"/>
        <v>yes</v>
      </c>
      <c r="K133" s="173">
        <v>1.137</v>
      </c>
      <c r="L133" t="s">
        <v>9</v>
      </c>
      <c r="M133" s="173">
        <v>1.1419999999999999</v>
      </c>
      <c r="N133" t="s">
        <v>9</v>
      </c>
      <c r="O133" s="173">
        <v>1.145</v>
      </c>
      <c r="P133" t="s">
        <v>9</v>
      </c>
      <c r="Q133" s="173">
        <v>1.1499999999999999</v>
      </c>
      <c r="R133" t="s">
        <v>9</v>
      </c>
      <c r="S133" s="173">
        <v>1.155</v>
      </c>
      <c r="T133" t="s">
        <v>9</v>
      </c>
      <c r="U133" s="173">
        <v>1.1559999999999999</v>
      </c>
      <c r="V133" t="s">
        <v>9</v>
      </c>
      <c r="W133" s="173">
        <v>1.153</v>
      </c>
      <c r="X133" t="s">
        <v>9</v>
      </c>
      <c r="Y133" s="173">
        <v>1.1579999999999999</v>
      </c>
      <c r="Z133" t="s">
        <v>9</v>
      </c>
      <c r="AA133" s="173">
        <v>1.161</v>
      </c>
      <c r="AB133" t="s">
        <v>9</v>
      </c>
      <c r="AC133" s="173">
        <v>1.167</v>
      </c>
      <c r="AD133" t="s">
        <v>10</v>
      </c>
      <c r="AE133" s="173">
        <v>1.1639999999999999</v>
      </c>
      <c r="AF133" t="s">
        <v>10</v>
      </c>
      <c r="AG133" s="173">
        <v>1.147</v>
      </c>
      <c r="AH133" t="s">
        <v>9</v>
      </c>
      <c r="AI133" s="71" t="str">
        <f t="shared" si="3"/>
        <v>down</v>
      </c>
      <c r="AJ133" s="57"/>
      <c r="AK133" s="168"/>
      <c r="AL133" s="57"/>
    </row>
    <row r="134" spans="1:38" x14ac:dyDescent="0.2">
      <c r="A134" t="s">
        <v>480</v>
      </c>
      <c r="B134" t="s">
        <v>481</v>
      </c>
      <c r="C134" s="53" t="s">
        <v>518</v>
      </c>
      <c r="D134" s="54" t="s">
        <v>146</v>
      </c>
      <c r="E134" s="50" t="s">
        <v>293</v>
      </c>
      <c r="F134" s="55" t="s">
        <v>294</v>
      </c>
      <c r="G134" s="69">
        <v>1.0900000000000001</v>
      </c>
      <c r="H134" s="70" t="s">
        <v>574</v>
      </c>
      <c r="I134" s="173">
        <v>0.995</v>
      </c>
      <c r="J134" t="str">
        <f t="shared" ref="J134:J197" si="4">IF(I134&lt;=H134,"yes","no")</f>
        <v>yes</v>
      </c>
      <c r="K134" s="173">
        <v>0.996</v>
      </c>
      <c r="L134" t="s">
        <v>9</v>
      </c>
      <c r="M134" s="173">
        <v>0.998</v>
      </c>
      <c r="N134" t="s">
        <v>9</v>
      </c>
      <c r="O134" s="173">
        <v>0.98899999999999999</v>
      </c>
      <c r="P134" t="s">
        <v>9</v>
      </c>
      <c r="Q134" s="173">
        <v>0.98799999999999999</v>
      </c>
      <c r="R134" t="s">
        <v>9</v>
      </c>
      <c r="S134" s="173">
        <v>0.99299999999999999</v>
      </c>
      <c r="T134" t="s">
        <v>9</v>
      </c>
      <c r="U134" s="173">
        <v>0.998</v>
      </c>
      <c r="V134" t="s">
        <v>9</v>
      </c>
      <c r="W134" s="173">
        <v>0.997</v>
      </c>
      <c r="X134" t="s">
        <v>9</v>
      </c>
      <c r="Y134" s="173">
        <v>1.006</v>
      </c>
      <c r="Z134" t="s">
        <v>9</v>
      </c>
      <c r="AA134" s="173">
        <v>0.99299999999999999</v>
      </c>
      <c r="AB134" t="s">
        <v>9</v>
      </c>
      <c r="AC134" s="173">
        <v>1.0009999999999999</v>
      </c>
      <c r="AD134" t="s">
        <v>9</v>
      </c>
      <c r="AE134" s="173">
        <v>1</v>
      </c>
      <c r="AF134" t="s">
        <v>9</v>
      </c>
      <c r="AG134" s="173">
        <v>0.996</v>
      </c>
      <c r="AH134" t="s">
        <v>9</v>
      </c>
      <c r="AI134" s="71" t="str">
        <f t="shared" ref="AI134:AI197" si="5">IF(AG134&lt;AE134,"down",IF(AG134=AE134,"same","up"))</f>
        <v>down</v>
      </c>
      <c r="AJ134" s="57"/>
      <c r="AK134" s="168"/>
      <c r="AL134" s="57"/>
    </row>
    <row r="135" spans="1:38" x14ac:dyDescent="0.2">
      <c r="A135" t="s">
        <v>480</v>
      </c>
      <c r="B135" t="s">
        <v>481</v>
      </c>
      <c r="C135" s="53" t="s">
        <v>518</v>
      </c>
      <c r="D135" s="54" t="s">
        <v>146</v>
      </c>
      <c r="E135" s="50" t="s">
        <v>295</v>
      </c>
      <c r="F135" s="55" t="s">
        <v>296</v>
      </c>
      <c r="G135" s="69">
        <v>1.1120000000000001</v>
      </c>
      <c r="H135" s="70" t="s">
        <v>574</v>
      </c>
      <c r="I135" s="173">
        <v>1.02</v>
      </c>
      <c r="J135" t="str">
        <f t="shared" si="4"/>
        <v>yes</v>
      </c>
      <c r="K135" s="173">
        <v>1.0209999999999999</v>
      </c>
      <c r="L135" t="s">
        <v>9</v>
      </c>
      <c r="M135" s="173">
        <v>1.0209999999999999</v>
      </c>
      <c r="N135" t="s">
        <v>9</v>
      </c>
      <c r="O135" s="173">
        <v>1.0189999999999999</v>
      </c>
      <c r="P135" t="s">
        <v>9</v>
      </c>
      <c r="Q135" s="173">
        <v>1.0169999999999999</v>
      </c>
      <c r="R135" t="s">
        <v>9</v>
      </c>
      <c r="S135" s="173">
        <v>1.026</v>
      </c>
      <c r="T135" t="s">
        <v>9</v>
      </c>
      <c r="U135" s="173">
        <v>1.024</v>
      </c>
      <c r="V135" t="s">
        <v>9</v>
      </c>
      <c r="W135" s="173">
        <v>1.022</v>
      </c>
      <c r="X135" t="s">
        <v>9</v>
      </c>
      <c r="Y135" s="173">
        <v>1.03</v>
      </c>
      <c r="Z135" t="s">
        <v>9</v>
      </c>
      <c r="AA135" s="173">
        <v>1.0349999999999999</v>
      </c>
      <c r="AB135" t="s">
        <v>9</v>
      </c>
      <c r="AC135" s="173">
        <v>1.0449999999999999</v>
      </c>
      <c r="AD135" t="s">
        <v>9</v>
      </c>
      <c r="AE135" s="173">
        <v>1.042</v>
      </c>
      <c r="AF135" t="s">
        <v>9</v>
      </c>
      <c r="AG135" s="173">
        <v>1.0389999999999999</v>
      </c>
      <c r="AH135" t="s">
        <v>9</v>
      </c>
      <c r="AI135" s="71" t="str">
        <f t="shared" si="5"/>
        <v>down</v>
      </c>
      <c r="AJ135" s="57"/>
      <c r="AK135" s="168"/>
      <c r="AL135" s="57"/>
    </row>
    <row r="136" spans="1:38" x14ac:dyDescent="0.2">
      <c r="A136" t="s">
        <v>480</v>
      </c>
      <c r="B136" t="s">
        <v>481</v>
      </c>
      <c r="C136" s="53" t="s">
        <v>518</v>
      </c>
      <c r="D136" s="54" t="s">
        <v>146</v>
      </c>
      <c r="E136" s="50" t="s">
        <v>297</v>
      </c>
      <c r="F136" s="55" t="s">
        <v>298</v>
      </c>
      <c r="G136" s="69">
        <v>0.996</v>
      </c>
      <c r="H136" s="70" t="s">
        <v>574</v>
      </c>
      <c r="I136" s="173">
        <v>0.95299999999999996</v>
      </c>
      <c r="J136" t="str">
        <f t="shared" si="4"/>
        <v>yes</v>
      </c>
      <c r="K136" s="173">
        <v>0.94699999999999995</v>
      </c>
      <c r="L136" t="s">
        <v>9</v>
      </c>
      <c r="M136" s="173">
        <v>0.94199999999999995</v>
      </c>
      <c r="N136" t="s">
        <v>9</v>
      </c>
      <c r="O136" s="173">
        <v>0.93899999999999995</v>
      </c>
      <c r="P136" t="s">
        <v>9</v>
      </c>
      <c r="Q136" s="173">
        <v>0.93300000000000005</v>
      </c>
      <c r="R136" t="s">
        <v>9</v>
      </c>
      <c r="S136" s="173">
        <v>0.93600000000000005</v>
      </c>
      <c r="T136" t="s">
        <v>9</v>
      </c>
      <c r="U136" s="173">
        <v>0.93600000000000005</v>
      </c>
      <c r="V136" t="s">
        <v>9</v>
      </c>
      <c r="W136" s="173">
        <v>0.92700000000000005</v>
      </c>
      <c r="X136" t="s">
        <v>9</v>
      </c>
      <c r="Y136" s="173">
        <v>0.93100000000000005</v>
      </c>
      <c r="Z136" t="s">
        <v>9</v>
      </c>
      <c r="AA136" s="173">
        <v>0.93400000000000005</v>
      </c>
      <c r="AB136" t="s">
        <v>9</v>
      </c>
      <c r="AC136" s="173">
        <v>0.93899999999999995</v>
      </c>
      <c r="AD136" t="s">
        <v>9</v>
      </c>
      <c r="AE136" s="173">
        <v>0.93200000000000005</v>
      </c>
      <c r="AF136" t="s">
        <v>9</v>
      </c>
      <c r="AG136" s="173">
        <v>0.92800000000000005</v>
      </c>
      <c r="AH136" t="s">
        <v>9</v>
      </c>
      <c r="AI136" s="71" t="str">
        <f t="shared" si="5"/>
        <v>down</v>
      </c>
      <c r="AJ136" s="57"/>
      <c r="AK136" s="168"/>
      <c r="AL136" s="57"/>
    </row>
    <row r="137" spans="1:38" x14ac:dyDescent="0.2">
      <c r="A137" t="s">
        <v>570</v>
      </c>
      <c r="B137" t="s">
        <v>569</v>
      </c>
      <c r="C137" s="53" t="s">
        <v>505</v>
      </c>
      <c r="D137" s="54" t="s">
        <v>49</v>
      </c>
      <c r="E137" s="50" t="s">
        <v>299</v>
      </c>
      <c r="F137" s="55" t="s">
        <v>300</v>
      </c>
      <c r="G137" s="69">
        <v>1.389</v>
      </c>
      <c r="H137" s="70">
        <v>1.333</v>
      </c>
      <c r="I137" s="173">
        <v>1.427</v>
      </c>
      <c r="J137" t="str">
        <f t="shared" si="4"/>
        <v>no</v>
      </c>
      <c r="K137" s="173">
        <v>1.4239999999999999</v>
      </c>
      <c r="L137" t="s">
        <v>10</v>
      </c>
      <c r="M137" s="173">
        <v>1.421</v>
      </c>
      <c r="N137" t="s">
        <v>10</v>
      </c>
      <c r="O137" s="173">
        <v>1.413</v>
      </c>
      <c r="P137" t="s">
        <v>10</v>
      </c>
      <c r="Q137" s="173">
        <v>1.4079999999999999</v>
      </c>
      <c r="R137" t="s">
        <v>10</v>
      </c>
      <c r="S137" s="173">
        <v>1.4179999999999999</v>
      </c>
      <c r="T137" t="s">
        <v>10</v>
      </c>
      <c r="U137" s="173">
        <v>1.41</v>
      </c>
      <c r="V137" t="s">
        <v>10</v>
      </c>
      <c r="W137" s="173">
        <v>1.41</v>
      </c>
      <c r="X137" t="s">
        <v>10</v>
      </c>
      <c r="Y137" s="173">
        <v>1.4139999999999999</v>
      </c>
      <c r="Z137" t="s">
        <v>10</v>
      </c>
      <c r="AA137" s="173">
        <v>1.4019999999999999</v>
      </c>
      <c r="AB137" t="s">
        <v>10</v>
      </c>
      <c r="AC137" s="173">
        <v>1.403</v>
      </c>
      <c r="AD137" t="s">
        <v>10</v>
      </c>
      <c r="AE137" s="173">
        <v>1.393</v>
      </c>
      <c r="AF137" t="s">
        <v>10</v>
      </c>
      <c r="AG137" s="173">
        <v>1.3819999999999999</v>
      </c>
      <c r="AH137" t="s">
        <v>10</v>
      </c>
      <c r="AI137" s="71" t="str">
        <f t="shared" si="5"/>
        <v>down</v>
      </c>
      <c r="AJ137" s="57"/>
      <c r="AK137" s="168"/>
      <c r="AL137" s="57"/>
    </row>
    <row r="138" spans="1:38" x14ac:dyDescent="0.2">
      <c r="A138" t="s">
        <v>468</v>
      </c>
      <c r="B138" t="s">
        <v>469</v>
      </c>
      <c r="C138" s="53" t="s">
        <v>496</v>
      </c>
      <c r="D138" s="54" t="s">
        <v>14</v>
      </c>
      <c r="E138" s="50" t="s">
        <v>301</v>
      </c>
      <c r="F138" s="55" t="s">
        <v>302</v>
      </c>
      <c r="G138" s="69">
        <v>0.98699999999999999</v>
      </c>
      <c r="H138" s="70" t="s">
        <v>574</v>
      </c>
      <c r="I138" s="173">
        <v>0.873</v>
      </c>
      <c r="J138" t="str">
        <f t="shared" si="4"/>
        <v>yes</v>
      </c>
      <c r="K138" s="173">
        <v>0.874</v>
      </c>
      <c r="L138" t="s">
        <v>9</v>
      </c>
      <c r="M138" s="173">
        <v>0.875</v>
      </c>
      <c r="N138" t="s">
        <v>9</v>
      </c>
      <c r="O138" s="173">
        <v>0.877</v>
      </c>
      <c r="P138" t="s">
        <v>9</v>
      </c>
      <c r="Q138" s="173">
        <v>0.875</v>
      </c>
      <c r="R138" t="s">
        <v>9</v>
      </c>
      <c r="S138" s="173">
        <v>0.879</v>
      </c>
      <c r="T138" t="s">
        <v>9</v>
      </c>
      <c r="U138" s="173">
        <v>0.875</v>
      </c>
      <c r="V138" t="s">
        <v>9</v>
      </c>
      <c r="W138" s="173">
        <v>0.872</v>
      </c>
      <c r="X138" t="s">
        <v>9</v>
      </c>
      <c r="Y138" s="173">
        <v>0.876</v>
      </c>
      <c r="Z138" t="s">
        <v>9</v>
      </c>
      <c r="AA138" s="173">
        <v>0.871</v>
      </c>
      <c r="AB138" t="s">
        <v>9</v>
      </c>
      <c r="AC138" s="173">
        <v>0.877</v>
      </c>
      <c r="AD138" t="s">
        <v>9</v>
      </c>
      <c r="AE138" s="173">
        <v>0.872</v>
      </c>
      <c r="AF138" t="s">
        <v>9</v>
      </c>
      <c r="AG138" s="173">
        <v>0.86499999999999999</v>
      </c>
      <c r="AH138" t="s">
        <v>9</v>
      </c>
      <c r="AI138" s="71" t="str">
        <f t="shared" si="5"/>
        <v>down</v>
      </c>
      <c r="AJ138" s="57"/>
      <c r="AK138" s="168"/>
      <c r="AL138" s="57"/>
    </row>
    <row r="139" spans="1:38" x14ac:dyDescent="0.2">
      <c r="A139" t="s">
        <v>484</v>
      </c>
      <c r="B139" t="s">
        <v>116</v>
      </c>
      <c r="C139" s="53" t="s">
        <v>514</v>
      </c>
      <c r="D139" s="54" t="s">
        <v>116</v>
      </c>
      <c r="E139" s="50" t="s">
        <v>303</v>
      </c>
      <c r="F139" s="55" t="s">
        <v>304</v>
      </c>
      <c r="G139" s="69">
        <v>1.196</v>
      </c>
      <c r="H139" s="70" t="s">
        <v>574</v>
      </c>
      <c r="I139" s="173">
        <v>1.111</v>
      </c>
      <c r="J139" t="str">
        <f t="shared" si="4"/>
        <v>yes</v>
      </c>
      <c r="K139" s="173">
        <v>1.113</v>
      </c>
      <c r="L139" t="s">
        <v>9</v>
      </c>
      <c r="M139" s="173">
        <v>1.1200000000000001</v>
      </c>
      <c r="N139" t="s">
        <v>9</v>
      </c>
      <c r="O139" s="173">
        <v>1.1180000000000001</v>
      </c>
      <c r="P139" t="s">
        <v>9</v>
      </c>
      <c r="Q139" s="173">
        <v>1.117</v>
      </c>
      <c r="R139" t="s">
        <v>9</v>
      </c>
      <c r="S139" s="173">
        <v>1.1200000000000001</v>
      </c>
      <c r="T139" t="s">
        <v>9</v>
      </c>
      <c r="U139" s="173">
        <v>1.1040000000000001</v>
      </c>
      <c r="V139" t="s">
        <v>9</v>
      </c>
      <c r="W139" s="173">
        <v>1.1000000000000001</v>
      </c>
      <c r="X139" t="s">
        <v>9</v>
      </c>
      <c r="Y139" s="173">
        <v>1.109</v>
      </c>
      <c r="Z139" t="s">
        <v>9</v>
      </c>
      <c r="AA139" s="173">
        <v>1.125</v>
      </c>
      <c r="AB139" t="s">
        <v>9</v>
      </c>
      <c r="AC139" s="173">
        <v>1.1279999999999999</v>
      </c>
      <c r="AD139" t="s">
        <v>9</v>
      </c>
      <c r="AE139" s="173">
        <v>1.117</v>
      </c>
      <c r="AF139" t="s">
        <v>9</v>
      </c>
      <c r="AG139" s="173">
        <v>1.1000000000000001</v>
      </c>
      <c r="AH139" t="s">
        <v>9</v>
      </c>
      <c r="AI139" s="71" t="str">
        <f t="shared" si="5"/>
        <v>down</v>
      </c>
      <c r="AJ139" s="57"/>
      <c r="AK139" s="168"/>
      <c r="AL139" s="57"/>
    </row>
    <row r="140" spans="1:38" x14ac:dyDescent="0.2">
      <c r="A140" t="s">
        <v>470</v>
      </c>
      <c r="B140" t="s">
        <v>471</v>
      </c>
      <c r="C140" s="53" t="s">
        <v>497</v>
      </c>
      <c r="D140" s="54" t="s">
        <v>17</v>
      </c>
      <c r="E140" s="50" t="s">
        <v>305</v>
      </c>
      <c r="F140" s="55" t="s">
        <v>306</v>
      </c>
      <c r="G140" s="69">
        <v>1.1870000000000001</v>
      </c>
      <c r="H140" s="70" t="s">
        <v>574</v>
      </c>
      <c r="I140" s="173">
        <v>1.079</v>
      </c>
      <c r="J140" t="str">
        <f t="shared" si="4"/>
        <v>yes</v>
      </c>
      <c r="K140" s="173">
        <v>1.08</v>
      </c>
      <c r="L140" t="s">
        <v>9</v>
      </c>
      <c r="M140" s="173">
        <v>1.0820000000000001</v>
      </c>
      <c r="N140" t="s">
        <v>9</v>
      </c>
      <c r="O140" s="173">
        <v>1.0780000000000001</v>
      </c>
      <c r="P140" t="s">
        <v>9</v>
      </c>
      <c r="Q140" s="173">
        <v>1.0740000000000001</v>
      </c>
      <c r="R140" t="s">
        <v>9</v>
      </c>
      <c r="S140" s="173">
        <v>1.0760000000000001</v>
      </c>
      <c r="T140" t="s">
        <v>9</v>
      </c>
      <c r="U140" s="173">
        <v>1.07</v>
      </c>
      <c r="V140" t="s">
        <v>9</v>
      </c>
      <c r="W140" s="173">
        <v>1.0660000000000001</v>
      </c>
      <c r="X140" t="s">
        <v>9</v>
      </c>
      <c r="Y140" s="173">
        <v>1.069</v>
      </c>
      <c r="Z140" t="s">
        <v>9</v>
      </c>
      <c r="AA140" s="173">
        <v>1.0669999999999999</v>
      </c>
      <c r="AB140" t="s">
        <v>9</v>
      </c>
      <c r="AC140" s="173">
        <v>1.0720000000000001</v>
      </c>
      <c r="AD140" t="s">
        <v>9</v>
      </c>
      <c r="AE140" s="173">
        <v>1.0549999999999999</v>
      </c>
      <c r="AF140" t="s">
        <v>9</v>
      </c>
      <c r="AG140" s="173">
        <v>1.0349999999999999</v>
      </c>
      <c r="AH140" t="s">
        <v>9</v>
      </c>
      <c r="AI140" s="71" t="str">
        <f t="shared" si="5"/>
        <v>down</v>
      </c>
      <c r="AJ140" s="57"/>
      <c r="AK140" s="168"/>
      <c r="AL140" s="57"/>
    </row>
    <row r="141" spans="1:38" x14ac:dyDescent="0.2">
      <c r="A141" t="s">
        <v>476</v>
      </c>
      <c r="B141" t="s">
        <v>477</v>
      </c>
      <c r="C141" s="53" t="s">
        <v>511</v>
      </c>
      <c r="D141" s="54" t="s">
        <v>99</v>
      </c>
      <c r="E141" s="50" t="s">
        <v>307</v>
      </c>
      <c r="F141" s="55" t="s">
        <v>308</v>
      </c>
      <c r="G141" s="69">
        <v>1.3076074631481291</v>
      </c>
      <c r="H141" s="70">
        <v>1.2549999999999999</v>
      </c>
      <c r="I141" s="173">
        <v>1.252</v>
      </c>
      <c r="J141" t="str">
        <f t="shared" si="4"/>
        <v>yes</v>
      </c>
      <c r="K141" s="173">
        <v>1.25</v>
      </c>
      <c r="L141" t="s">
        <v>9</v>
      </c>
      <c r="M141" s="173">
        <v>1.252</v>
      </c>
      <c r="N141" t="s">
        <v>9</v>
      </c>
      <c r="O141" s="173">
        <v>1.2490000000000001</v>
      </c>
      <c r="P141" t="s">
        <v>9</v>
      </c>
      <c r="Q141" s="173">
        <v>1.252</v>
      </c>
      <c r="R141" t="s">
        <v>9</v>
      </c>
      <c r="S141" s="173">
        <v>1.2569999999999999</v>
      </c>
      <c r="T141" t="s">
        <v>10</v>
      </c>
      <c r="U141" s="173">
        <v>1.2529999999999999</v>
      </c>
      <c r="V141" t="s">
        <v>9</v>
      </c>
      <c r="W141" s="173">
        <v>1.2549999999999999</v>
      </c>
      <c r="X141" t="s">
        <v>9</v>
      </c>
      <c r="Y141" s="173">
        <v>1.264</v>
      </c>
      <c r="Z141" t="s">
        <v>10</v>
      </c>
      <c r="AA141" s="173">
        <v>1.2649999999999999</v>
      </c>
      <c r="AB141" t="s">
        <v>10</v>
      </c>
      <c r="AC141" s="173">
        <v>1.2709999999999999</v>
      </c>
      <c r="AD141" t="s">
        <v>10</v>
      </c>
      <c r="AE141" s="173">
        <v>1.2549999999999999</v>
      </c>
      <c r="AF141" t="s">
        <v>9</v>
      </c>
      <c r="AG141" s="173">
        <v>1.2490000000000001</v>
      </c>
      <c r="AH141" t="s">
        <v>9</v>
      </c>
      <c r="AI141" s="71" t="str">
        <f t="shared" si="5"/>
        <v>down</v>
      </c>
      <c r="AJ141" s="57"/>
      <c r="AK141" s="168"/>
      <c r="AL141" s="57"/>
    </row>
    <row r="142" spans="1:38" x14ac:dyDescent="0.2">
      <c r="A142" t="s">
        <v>470</v>
      </c>
      <c r="B142" t="s">
        <v>471</v>
      </c>
      <c r="C142" s="53" t="s">
        <v>502</v>
      </c>
      <c r="D142" s="54" t="s">
        <v>36</v>
      </c>
      <c r="E142" s="50" t="s">
        <v>309</v>
      </c>
      <c r="F142" s="55" t="s">
        <v>310</v>
      </c>
      <c r="G142" s="69">
        <v>0.89600000000000002</v>
      </c>
      <c r="H142" s="70" t="s">
        <v>574</v>
      </c>
      <c r="I142" s="173">
        <v>0.83499999999999996</v>
      </c>
      <c r="J142" t="str">
        <f t="shared" si="4"/>
        <v>yes</v>
      </c>
      <c r="K142" s="173">
        <v>0.83599999999999997</v>
      </c>
      <c r="L142" t="s">
        <v>9</v>
      </c>
      <c r="M142" s="173">
        <v>0.84</v>
      </c>
      <c r="N142" t="s">
        <v>9</v>
      </c>
      <c r="O142" s="173">
        <v>0.84</v>
      </c>
      <c r="P142" t="s">
        <v>9</v>
      </c>
      <c r="Q142" s="173">
        <v>0.83499999999999996</v>
      </c>
      <c r="R142" t="s">
        <v>9</v>
      </c>
      <c r="S142" s="173">
        <v>0.83599999999999997</v>
      </c>
      <c r="T142" t="s">
        <v>9</v>
      </c>
      <c r="U142" s="173">
        <v>0.83199999999999996</v>
      </c>
      <c r="V142" t="s">
        <v>9</v>
      </c>
      <c r="W142" s="173">
        <v>0.83099999999999996</v>
      </c>
      <c r="X142" t="s">
        <v>9</v>
      </c>
      <c r="Y142" s="173">
        <v>0.83499999999999996</v>
      </c>
      <c r="Z142" t="s">
        <v>9</v>
      </c>
      <c r="AA142" s="173">
        <v>0.83799999999999997</v>
      </c>
      <c r="AB142" t="s">
        <v>9</v>
      </c>
      <c r="AC142" s="173">
        <v>0.84599999999999997</v>
      </c>
      <c r="AD142" t="s">
        <v>9</v>
      </c>
      <c r="AE142" s="173">
        <v>0.83899999999999997</v>
      </c>
      <c r="AF142" t="s">
        <v>9</v>
      </c>
      <c r="AG142" s="173">
        <v>0.83099999999999996</v>
      </c>
      <c r="AH142" t="s">
        <v>9</v>
      </c>
      <c r="AI142" s="71" t="str">
        <f t="shared" si="5"/>
        <v>down</v>
      </c>
      <c r="AJ142" s="57"/>
      <c r="AK142" s="168"/>
      <c r="AL142" s="57"/>
    </row>
    <row r="143" spans="1:38" x14ac:dyDescent="0.2">
      <c r="A143" t="s">
        <v>464</v>
      </c>
      <c r="B143" t="s">
        <v>465</v>
      </c>
      <c r="C143" s="53" t="s">
        <v>498</v>
      </c>
      <c r="D143" s="54" t="s">
        <v>22</v>
      </c>
      <c r="E143" s="50" t="s">
        <v>311</v>
      </c>
      <c r="F143" s="55" t="s">
        <v>312</v>
      </c>
      <c r="G143" s="69">
        <v>1.236</v>
      </c>
      <c r="H143" s="70">
        <v>1.1870000000000001</v>
      </c>
      <c r="I143" s="173">
        <v>1.1919999999999999</v>
      </c>
      <c r="J143" t="str">
        <f t="shared" si="4"/>
        <v>no</v>
      </c>
      <c r="K143" s="173">
        <v>1.198</v>
      </c>
      <c r="L143" t="s">
        <v>10</v>
      </c>
      <c r="M143" s="173">
        <v>1.2030000000000001</v>
      </c>
      <c r="N143" t="s">
        <v>10</v>
      </c>
      <c r="O143" s="173">
        <v>1.204</v>
      </c>
      <c r="P143" t="s">
        <v>10</v>
      </c>
      <c r="Q143" s="173">
        <v>1.2070000000000001</v>
      </c>
      <c r="R143" t="s">
        <v>10</v>
      </c>
      <c r="S143" s="173">
        <v>1.2190000000000001</v>
      </c>
      <c r="T143" t="s">
        <v>10</v>
      </c>
      <c r="U143" s="173">
        <v>1.2130000000000001</v>
      </c>
      <c r="V143" t="s">
        <v>10</v>
      </c>
      <c r="W143" s="173">
        <v>1.21</v>
      </c>
      <c r="X143" t="s">
        <v>10</v>
      </c>
      <c r="Y143" s="173">
        <v>1.222</v>
      </c>
      <c r="Z143" t="s">
        <v>10</v>
      </c>
      <c r="AA143" s="173">
        <v>1.228</v>
      </c>
      <c r="AB143" t="s">
        <v>10</v>
      </c>
      <c r="AC143" s="173">
        <v>1.244</v>
      </c>
      <c r="AD143" t="s">
        <v>10</v>
      </c>
      <c r="AE143" s="173">
        <v>1.2509999999999999</v>
      </c>
      <c r="AF143" t="s">
        <v>10</v>
      </c>
      <c r="AG143" s="173">
        <v>1.25</v>
      </c>
      <c r="AH143" t="s">
        <v>10</v>
      </c>
      <c r="AI143" s="71" t="str">
        <f t="shared" si="5"/>
        <v>down</v>
      </c>
      <c r="AJ143" s="57"/>
      <c r="AK143" s="168"/>
      <c r="AL143" s="57"/>
    </row>
    <row r="144" spans="1:38" x14ac:dyDescent="0.2">
      <c r="A144" t="s">
        <v>480</v>
      </c>
      <c r="B144" t="s">
        <v>481</v>
      </c>
      <c r="C144" s="53" t="s">
        <v>518</v>
      </c>
      <c r="D144" s="54" t="s">
        <v>146</v>
      </c>
      <c r="E144" s="50" t="s">
        <v>313</v>
      </c>
      <c r="F144" s="55" t="s">
        <v>314</v>
      </c>
      <c r="G144" s="69">
        <v>0.96799999999999997</v>
      </c>
      <c r="H144" s="70" t="s">
        <v>574</v>
      </c>
      <c r="I144" s="173">
        <v>0.90500000000000003</v>
      </c>
      <c r="J144" t="str">
        <f t="shared" si="4"/>
        <v>yes</v>
      </c>
      <c r="K144" s="173">
        <v>0.90500000000000003</v>
      </c>
      <c r="L144" t="s">
        <v>9</v>
      </c>
      <c r="M144" s="173">
        <v>0.90500000000000003</v>
      </c>
      <c r="N144" t="s">
        <v>9</v>
      </c>
      <c r="O144" s="173">
        <v>0.9</v>
      </c>
      <c r="P144" t="s">
        <v>9</v>
      </c>
      <c r="Q144" s="173">
        <v>0.89700000000000002</v>
      </c>
      <c r="R144" t="s">
        <v>9</v>
      </c>
      <c r="S144" s="173">
        <v>0.89800000000000002</v>
      </c>
      <c r="T144" t="s">
        <v>9</v>
      </c>
      <c r="U144" s="173">
        <v>0.88800000000000001</v>
      </c>
      <c r="V144" t="s">
        <v>9</v>
      </c>
      <c r="W144" s="173">
        <v>0.88900000000000001</v>
      </c>
      <c r="X144" t="s">
        <v>9</v>
      </c>
      <c r="Y144" s="173">
        <v>0.89400000000000002</v>
      </c>
      <c r="Z144" t="s">
        <v>9</v>
      </c>
      <c r="AA144" s="173">
        <v>0.89800000000000002</v>
      </c>
      <c r="AB144" t="s">
        <v>9</v>
      </c>
      <c r="AC144" s="173">
        <v>0.90600000000000003</v>
      </c>
      <c r="AD144" t="s">
        <v>9</v>
      </c>
      <c r="AE144" s="173">
        <v>0.90100000000000002</v>
      </c>
      <c r="AF144" t="s">
        <v>9</v>
      </c>
      <c r="AG144" s="173">
        <v>0.89200000000000002</v>
      </c>
      <c r="AH144" t="s">
        <v>9</v>
      </c>
      <c r="AI144" s="71" t="str">
        <f t="shared" si="5"/>
        <v>down</v>
      </c>
      <c r="AJ144" s="57"/>
      <c r="AK144" s="168"/>
      <c r="AL144" s="57"/>
    </row>
    <row r="145" spans="1:38" x14ac:dyDescent="0.2">
      <c r="A145" t="s">
        <v>570</v>
      </c>
      <c r="B145" t="s">
        <v>569</v>
      </c>
      <c r="C145" s="53" t="s">
        <v>505</v>
      </c>
      <c r="D145" s="54" t="s">
        <v>49</v>
      </c>
      <c r="E145" s="50" t="s">
        <v>315</v>
      </c>
      <c r="F145" s="55" t="s">
        <v>316</v>
      </c>
      <c r="G145" s="69">
        <v>1.284</v>
      </c>
      <c r="H145" s="70">
        <v>1.2330000000000001</v>
      </c>
      <c r="I145" s="173">
        <v>1.2070000000000001</v>
      </c>
      <c r="J145" t="str">
        <f t="shared" si="4"/>
        <v>yes</v>
      </c>
      <c r="K145" s="173">
        <v>1.2070000000000001</v>
      </c>
      <c r="L145" t="s">
        <v>9</v>
      </c>
      <c r="M145" s="173">
        <v>1.21</v>
      </c>
      <c r="N145" t="s">
        <v>9</v>
      </c>
      <c r="O145" s="173">
        <v>1.204</v>
      </c>
      <c r="P145" t="s">
        <v>9</v>
      </c>
      <c r="Q145" s="173">
        <v>1.204</v>
      </c>
      <c r="R145" t="s">
        <v>9</v>
      </c>
      <c r="S145" s="173">
        <v>1.212</v>
      </c>
      <c r="T145" t="s">
        <v>9</v>
      </c>
      <c r="U145" s="173">
        <v>1.2110000000000001</v>
      </c>
      <c r="V145" t="s">
        <v>9</v>
      </c>
      <c r="W145" s="173">
        <v>1.212</v>
      </c>
      <c r="X145" t="s">
        <v>9</v>
      </c>
      <c r="Y145" s="173">
        <v>1.222</v>
      </c>
      <c r="Z145" t="s">
        <v>9</v>
      </c>
      <c r="AA145" s="173">
        <v>1.2170000000000001</v>
      </c>
      <c r="AB145" t="s">
        <v>9</v>
      </c>
      <c r="AC145" s="173">
        <v>1.2290000000000001</v>
      </c>
      <c r="AD145" t="s">
        <v>9</v>
      </c>
      <c r="AE145" s="173">
        <v>1.2250000000000001</v>
      </c>
      <c r="AF145" t="s">
        <v>9</v>
      </c>
      <c r="AG145" s="173">
        <v>1.2190000000000001</v>
      </c>
      <c r="AH145" t="s">
        <v>9</v>
      </c>
      <c r="AI145" s="71" t="str">
        <f t="shared" si="5"/>
        <v>down</v>
      </c>
      <c r="AJ145" s="57"/>
      <c r="AK145" s="168"/>
      <c r="AL145" s="57"/>
    </row>
    <row r="146" spans="1:38" x14ac:dyDescent="0.2">
      <c r="A146" t="s">
        <v>476</v>
      </c>
      <c r="B146" t="s">
        <v>477</v>
      </c>
      <c r="C146" s="53" t="s">
        <v>503</v>
      </c>
      <c r="D146" s="54" t="s">
        <v>39</v>
      </c>
      <c r="E146" s="50" t="s">
        <v>317</v>
      </c>
      <c r="F146" s="55" t="s">
        <v>318</v>
      </c>
      <c r="G146" s="69">
        <v>1.17</v>
      </c>
      <c r="H146" s="70" t="s">
        <v>574</v>
      </c>
      <c r="I146" s="173">
        <v>1.081</v>
      </c>
      <c r="J146" t="str">
        <f t="shared" si="4"/>
        <v>yes</v>
      </c>
      <c r="K146" s="173">
        <v>1.0860000000000001</v>
      </c>
      <c r="L146" t="s">
        <v>9</v>
      </c>
      <c r="M146" s="173">
        <v>1.0880000000000001</v>
      </c>
      <c r="N146" t="s">
        <v>9</v>
      </c>
      <c r="O146" s="173">
        <v>1.085</v>
      </c>
      <c r="P146" t="s">
        <v>9</v>
      </c>
      <c r="Q146" s="173">
        <v>1.087</v>
      </c>
      <c r="R146" t="s">
        <v>9</v>
      </c>
      <c r="S146" s="173">
        <v>1.093</v>
      </c>
      <c r="T146" t="s">
        <v>9</v>
      </c>
      <c r="U146" s="173">
        <v>1.089</v>
      </c>
      <c r="V146" t="s">
        <v>9</v>
      </c>
      <c r="W146" s="173">
        <v>1.087</v>
      </c>
      <c r="X146" t="s">
        <v>9</v>
      </c>
      <c r="Y146" s="173">
        <v>1.0940000000000001</v>
      </c>
      <c r="Z146" t="s">
        <v>9</v>
      </c>
      <c r="AA146" s="173">
        <v>1.095</v>
      </c>
      <c r="AB146" t="s">
        <v>9</v>
      </c>
      <c r="AC146" s="173">
        <v>1.105</v>
      </c>
      <c r="AD146" t="s">
        <v>9</v>
      </c>
      <c r="AE146" s="173">
        <v>1.1000000000000001</v>
      </c>
      <c r="AF146" t="s">
        <v>9</v>
      </c>
      <c r="AG146" s="173">
        <v>1.089</v>
      </c>
      <c r="AH146" t="s">
        <v>9</v>
      </c>
      <c r="AI146" s="71" t="str">
        <f t="shared" si="5"/>
        <v>down</v>
      </c>
      <c r="AJ146" s="57"/>
      <c r="AK146" s="168"/>
      <c r="AL146" s="57"/>
    </row>
    <row r="147" spans="1:38" x14ac:dyDescent="0.2">
      <c r="A147" t="s">
        <v>464</v>
      </c>
      <c r="B147" t="s">
        <v>465</v>
      </c>
      <c r="C147" s="53" t="s">
        <v>516</v>
      </c>
      <c r="D147" s="54" t="s">
        <v>132</v>
      </c>
      <c r="E147" s="50" t="s">
        <v>319</v>
      </c>
      <c r="F147" s="55" t="s">
        <v>320</v>
      </c>
      <c r="G147" s="69">
        <v>1.2490000000000001</v>
      </c>
      <c r="H147" s="70">
        <v>1.1990000000000001</v>
      </c>
      <c r="I147" s="173">
        <v>1.2090000000000001</v>
      </c>
      <c r="J147" t="str">
        <f t="shared" si="4"/>
        <v>no</v>
      </c>
      <c r="K147" s="173">
        <v>1.214</v>
      </c>
      <c r="L147" t="s">
        <v>10</v>
      </c>
      <c r="M147" s="173">
        <v>1.2210000000000001</v>
      </c>
      <c r="N147" t="s">
        <v>10</v>
      </c>
      <c r="O147" s="173">
        <v>1.222</v>
      </c>
      <c r="P147" t="s">
        <v>10</v>
      </c>
      <c r="Q147" s="173">
        <v>1.218</v>
      </c>
      <c r="R147" t="s">
        <v>10</v>
      </c>
      <c r="S147" s="173">
        <v>1.2230000000000001</v>
      </c>
      <c r="T147" t="s">
        <v>10</v>
      </c>
      <c r="U147" s="173">
        <v>1.2210000000000001</v>
      </c>
      <c r="V147" t="s">
        <v>10</v>
      </c>
      <c r="W147" s="173">
        <v>1.2110000000000001</v>
      </c>
      <c r="X147" t="s">
        <v>10</v>
      </c>
      <c r="Y147" s="173">
        <v>1.212</v>
      </c>
      <c r="Z147" t="s">
        <v>10</v>
      </c>
      <c r="AA147" s="173">
        <v>1.206</v>
      </c>
      <c r="AB147" t="s">
        <v>10</v>
      </c>
      <c r="AC147" s="173">
        <v>1.2130000000000001</v>
      </c>
      <c r="AD147" t="s">
        <v>10</v>
      </c>
      <c r="AE147" s="173">
        <v>1.2050000000000001</v>
      </c>
      <c r="AF147" t="s">
        <v>10</v>
      </c>
      <c r="AG147" s="173">
        <v>1.196</v>
      </c>
      <c r="AH147" t="s">
        <v>9</v>
      </c>
      <c r="AI147" s="71" t="str">
        <f t="shared" si="5"/>
        <v>down</v>
      </c>
      <c r="AJ147" s="57"/>
      <c r="AK147" s="168"/>
      <c r="AL147" s="57"/>
    </row>
    <row r="148" spans="1:38" x14ac:dyDescent="0.2">
      <c r="A148" t="s">
        <v>480</v>
      </c>
      <c r="B148" t="s">
        <v>481</v>
      </c>
      <c r="C148" s="53" t="s">
        <v>510</v>
      </c>
      <c r="D148" s="54" t="s">
        <v>78</v>
      </c>
      <c r="E148" s="50" t="s">
        <v>321</v>
      </c>
      <c r="F148" s="55" t="s">
        <v>322</v>
      </c>
      <c r="G148" s="69">
        <v>1.1910000000000001</v>
      </c>
      <c r="H148" s="70" t="s">
        <v>574</v>
      </c>
      <c r="I148" s="173">
        <v>1.0960000000000001</v>
      </c>
      <c r="J148" t="str">
        <f t="shared" si="4"/>
        <v>yes</v>
      </c>
      <c r="K148" s="173">
        <v>1.097</v>
      </c>
      <c r="L148" t="s">
        <v>9</v>
      </c>
      <c r="M148" s="173">
        <v>1.099</v>
      </c>
      <c r="N148" t="s">
        <v>9</v>
      </c>
      <c r="O148" s="173">
        <v>1.095</v>
      </c>
      <c r="P148" t="s">
        <v>9</v>
      </c>
      <c r="Q148" s="173">
        <v>1.0920000000000001</v>
      </c>
      <c r="R148" t="s">
        <v>9</v>
      </c>
      <c r="S148" s="173">
        <v>1.0980000000000001</v>
      </c>
      <c r="T148" t="s">
        <v>9</v>
      </c>
      <c r="U148" s="173">
        <v>1.0960000000000001</v>
      </c>
      <c r="V148" t="s">
        <v>9</v>
      </c>
      <c r="W148" s="173">
        <v>1.0940000000000001</v>
      </c>
      <c r="X148" t="s">
        <v>9</v>
      </c>
      <c r="Y148" s="173">
        <v>1.0980000000000001</v>
      </c>
      <c r="Z148" t="s">
        <v>9</v>
      </c>
      <c r="AA148" s="173">
        <v>1.101</v>
      </c>
      <c r="AB148" t="s">
        <v>9</v>
      </c>
      <c r="AC148" s="173">
        <v>1.1080000000000001</v>
      </c>
      <c r="AD148" t="s">
        <v>9</v>
      </c>
      <c r="AE148" s="173">
        <v>1.1020000000000001</v>
      </c>
      <c r="AF148" t="s">
        <v>9</v>
      </c>
      <c r="AG148" s="173">
        <v>1.0980000000000001</v>
      </c>
      <c r="AH148" t="s">
        <v>9</v>
      </c>
      <c r="AI148" s="71" t="str">
        <f t="shared" si="5"/>
        <v>down</v>
      </c>
      <c r="AJ148" s="57"/>
      <c r="AK148" s="168"/>
      <c r="AL148" s="57"/>
    </row>
    <row r="149" spans="1:38" x14ac:dyDescent="0.2">
      <c r="A149" t="s">
        <v>464</v>
      </c>
      <c r="B149" t="s">
        <v>465</v>
      </c>
      <c r="C149" s="53" t="s">
        <v>498</v>
      </c>
      <c r="D149" s="54" t="s">
        <v>22</v>
      </c>
      <c r="E149" s="50" t="s">
        <v>323</v>
      </c>
      <c r="F149" s="55" t="s">
        <v>324</v>
      </c>
      <c r="G149" s="69">
        <v>1.1930000000000001</v>
      </c>
      <c r="H149" s="70" t="s">
        <v>574</v>
      </c>
      <c r="I149" s="173">
        <v>1.1080000000000001</v>
      </c>
      <c r="J149" t="str">
        <f t="shared" si="4"/>
        <v>yes</v>
      </c>
      <c r="K149" s="173">
        <v>1.107</v>
      </c>
      <c r="L149" t="s">
        <v>9</v>
      </c>
      <c r="M149" s="173">
        <v>1.107</v>
      </c>
      <c r="N149" t="s">
        <v>9</v>
      </c>
      <c r="O149" s="173">
        <v>1.1040000000000001</v>
      </c>
      <c r="P149" t="s">
        <v>9</v>
      </c>
      <c r="Q149" s="173">
        <v>1.1040000000000001</v>
      </c>
      <c r="R149" t="s">
        <v>9</v>
      </c>
      <c r="S149" s="173">
        <v>1.109</v>
      </c>
      <c r="T149" t="s">
        <v>9</v>
      </c>
      <c r="U149" s="173">
        <v>1.1080000000000001</v>
      </c>
      <c r="V149" t="s">
        <v>9</v>
      </c>
      <c r="W149" s="173">
        <v>1.107</v>
      </c>
      <c r="X149" t="s">
        <v>9</v>
      </c>
      <c r="Y149" s="173">
        <v>1.1120000000000001</v>
      </c>
      <c r="Z149" t="s">
        <v>9</v>
      </c>
      <c r="AA149" s="173">
        <v>1.105</v>
      </c>
      <c r="AB149" t="s">
        <v>9</v>
      </c>
      <c r="AC149" s="173">
        <v>1.1140000000000001</v>
      </c>
      <c r="AD149" t="s">
        <v>9</v>
      </c>
      <c r="AE149" s="173">
        <v>1.1080000000000001</v>
      </c>
      <c r="AF149" t="s">
        <v>9</v>
      </c>
      <c r="AG149" s="173">
        <v>1.1100000000000001</v>
      </c>
      <c r="AH149" t="s">
        <v>9</v>
      </c>
      <c r="AI149" s="71" t="str">
        <f t="shared" si="5"/>
        <v>up</v>
      </c>
      <c r="AJ149" s="57"/>
      <c r="AK149" s="168"/>
      <c r="AL149" s="57"/>
    </row>
    <row r="150" spans="1:38" x14ac:dyDescent="0.2">
      <c r="A150" t="s">
        <v>480</v>
      </c>
      <c r="B150" t="s">
        <v>481</v>
      </c>
      <c r="C150" s="53" t="s">
        <v>510</v>
      </c>
      <c r="D150" s="54" t="s">
        <v>78</v>
      </c>
      <c r="E150" s="50" t="s">
        <v>325</v>
      </c>
      <c r="F150" s="55" t="s">
        <v>326</v>
      </c>
      <c r="G150" s="69">
        <v>1.1160000000000001</v>
      </c>
      <c r="H150" s="70" t="s">
        <v>574</v>
      </c>
      <c r="I150" s="173">
        <v>1.0269999999999999</v>
      </c>
      <c r="J150" t="str">
        <f t="shared" si="4"/>
        <v>yes</v>
      </c>
      <c r="K150" s="173">
        <v>1.0269999999999999</v>
      </c>
      <c r="L150" t="s">
        <v>9</v>
      </c>
      <c r="M150" s="173">
        <v>1.03</v>
      </c>
      <c r="N150" t="s">
        <v>9</v>
      </c>
      <c r="O150" s="173">
        <v>1.0269999999999999</v>
      </c>
      <c r="P150" t="s">
        <v>9</v>
      </c>
      <c r="Q150" s="173">
        <v>1.0269999999999999</v>
      </c>
      <c r="R150" t="s">
        <v>9</v>
      </c>
      <c r="S150" s="173">
        <v>1.0349999999999999</v>
      </c>
      <c r="T150" t="s">
        <v>9</v>
      </c>
      <c r="U150" s="173">
        <v>1.0329999999999999</v>
      </c>
      <c r="V150" t="s">
        <v>9</v>
      </c>
      <c r="W150" s="173">
        <v>1.0309999999999999</v>
      </c>
      <c r="X150" t="s">
        <v>9</v>
      </c>
      <c r="Y150" s="173">
        <v>1.0409999999999999</v>
      </c>
      <c r="Z150" t="s">
        <v>9</v>
      </c>
      <c r="AA150" s="173">
        <v>1.042</v>
      </c>
      <c r="AB150" t="s">
        <v>9</v>
      </c>
      <c r="AC150" s="173">
        <v>1.0469999999999999</v>
      </c>
      <c r="AD150" t="s">
        <v>9</v>
      </c>
      <c r="AE150" s="173">
        <v>1.0409999999999999</v>
      </c>
      <c r="AF150" t="s">
        <v>9</v>
      </c>
      <c r="AG150" s="173">
        <v>1.0389999999999999</v>
      </c>
      <c r="AH150" t="s">
        <v>9</v>
      </c>
      <c r="AI150" s="71" t="str">
        <f t="shared" si="5"/>
        <v>down</v>
      </c>
      <c r="AJ150" s="57"/>
      <c r="AK150" s="168"/>
      <c r="AL150" s="57"/>
    </row>
    <row r="151" spans="1:38" x14ac:dyDescent="0.2">
      <c r="A151" t="s">
        <v>468</v>
      </c>
      <c r="B151" t="s">
        <v>469</v>
      </c>
      <c r="C151" s="53" t="s">
        <v>496</v>
      </c>
      <c r="D151" s="54" t="s">
        <v>14</v>
      </c>
      <c r="E151" s="50" t="s">
        <v>327</v>
      </c>
      <c r="F151" s="55" t="s">
        <v>328</v>
      </c>
      <c r="G151" s="69">
        <v>1.2350000000000001</v>
      </c>
      <c r="H151" s="70">
        <v>1.1859999999999999</v>
      </c>
      <c r="I151" s="173">
        <v>1.216</v>
      </c>
      <c r="J151" t="str">
        <f t="shared" si="4"/>
        <v>no</v>
      </c>
      <c r="K151" s="173">
        <v>1.214</v>
      </c>
      <c r="L151" t="s">
        <v>10</v>
      </c>
      <c r="M151" s="173">
        <v>1.2150000000000001</v>
      </c>
      <c r="N151" t="s">
        <v>10</v>
      </c>
      <c r="O151" s="173">
        <v>1.214</v>
      </c>
      <c r="P151" t="s">
        <v>10</v>
      </c>
      <c r="Q151" s="173">
        <v>1.218</v>
      </c>
      <c r="R151" t="s">
        <v>10</v>
      </c>
      <c r="S151" s="173">
        <v>1.2250000000000001</v>
      </c>
      <c r="T151" t="s">
        <v>10</v>
      </c>
      <c r="U151" s="173">
        <v>1.252</v>
      </c>
      <c r="V151" t="s">
        <v>10</v>
      </c>
      <c r="W151" s="173">
        <v>1.25</v>
      </c>
      <c r="X151" t="s">
        <v>10</v>
      </c>
      <c r="Y151" s="173">
        <v>1.2569999999999999</v>
      </c>
      <c r="Z151" t="s">
        <v>10</v>
      </c>
      <c r="AA151" s="173">
        <v>1.224</v>
      </c>
      <c r="AB151" t="s">
        <v>10</v>
      </c>
      <c r="AC151" s="173">
        <v>1.2450000000000001</v>
      </c>
      <c r="AD151" t="s">
        <v>10</v>
      </c>
      <c r="AE151" s="173">
        <v>1.2330000000000001</v>
      </c>
      <c r="AF151" t="s">
        <v>10</v>
      </c>
      <c r="AG151" s="173">
        <v>1.216</v>
      </c>
      <c r="AH151" t="s">
        <v>10</v>
      </c>
      <c r="AI151" s="71" t="str">
        <f t="shared" si="5"/>
        <v>down</v>
      </c>
      <c r="AJ151" s="57"/>
      <c r="AK151" s="168"/>
      <c r="AL151" s="57"/>
    </row>
    <row r="152" spans="1:38" x14ac:dyDescent="0.2">
      <c r="A152" t="s">
        <v>476</v>
      </c>
      <c r="B152" t="s">
        <v>477</v>
      </c>
      <c r="C152" s="53" t="s">
        <v>503</v>
      </c>
      <c r="D152" s="54" t="s">
        <v>39</v>
      </c>
      <c r="E152" s="50" t="s">
        <v>329</v>
      </c>
      <c r="F152" s="55" t="s">
        <v>330</v>
      </c>
      <c r="G152" s="69">
        <v>1.2</v>
      </c>
      <c r="H152" s="70" t="s">
        <v>574</v>
      </c>
      <c r="I152" s="173">
        <v>1.052</v>
      </c>
      <c r="J152" t="str">
        <f t="shared" si="4"/>
        <v>yes</v>
      </c>
      <c r="K152" s="173">
        <v>1.0489999999999999</v>
      </c>
      <c r="L152" t="s">
        <v>9</v>
      </c>
      <c r="M152" s="173">
        <v>1.05</v>
      </c>
      <c r="N152" t="s">
        <v>9</v>
      </c>
      <c r="O152" s="173">
        <v>1.046</v>
      </c>
      <c r="P152" t="s">
        <v>9</v>
      </c>
      <c r="Q152" s="173">
        <v>1.048</v>
      </c>
      <c r="R152" t="s">
        <v>9</v>
      </c>
      <c r="S152" s="173">
        <v>1.056</v>
      </c>
      <c r="T152" t="s">
        <v>9</v>
      </c>
      <c r="U152" s="173">
        <v>1.0529999999999999</v>
      </c>
      <c r="V152" t="s">
        <v>9</v>
      </c>
      <c r="W152" s="173">
        <v>1.0569999999999999</v>
      </c>
      <c r="X152" t="s">
        <v>9</v>
      </c>
      <c r="Y152" s="173">
        <v>1.06</v>
      </c>
      <c r="Z152" t="s">
        <v>9</v>
      </c>
      <c r="AA152" s="173">
        <v>1.056</v>
      </c>
      <c r="AB152" t="s">
        <v>9</v>
      </c>
      <c r="AC152" s="173">
        <v>1.0549999999999999</v>
      </c>
      <c r="AD152" t="s">
        <v>9</v>
      </c>
      <c r="AE152" s="173">
        <v>1.0469999999999999</v>
      </c>
      <c r="AF152" t="s">
        <v>9</v>
      </c>
      <c r="AG152" s="173">
        <v>1.0409999999999999</v>
      </c>
      <c r="AH152" t="s">
        <v>9</v>
      </c>
      <c r="AI152" s="71" t="str">
        <f t="shared" si="5"/>
        <v>down</v>
      </c>
      <c r="AJ152" s="57"/>
      <c r="AK152" s="168"/>
      <c r="AL152" s="57"/>
    </row>
    <row r="153" spans="1:38" x14ac:dyDescent="0.2">
      <c r="A153" t="s">
        <v>478</v>
      </c>
      <c r="B153" t="s">
        <v>479</v>
      </c>
      <c r="C153" s="53" t="s">
        <v>508</v>
      </c>
      <c r="D153" s="54" t="s">
        <v>64</v>
      </c>
      <c r="E153" s="50" t="s">
        <v>331</v>
      </c>
      <c r="F153" s="55" t="s">
        <v>332</v>
      </c>
      <c r="G153" s="69">
        <v>1.0760000000000001</v>
      </c>
      <c r="H153" s="70" t="s">
        <v>574</v>
      </c>
      <c r="I153" s="173">
        <v>1.006</v>
      </c>
      <c r="J153" t="str">
        <f t="shared" si="4"/>
        <v>yes</v>
      </c>
      <c r="K153" s="173">
        <v>1.006</v>
      </c>
      <c r="L153" t="s">
        <v>9</v>
      </c>
      <c r="M153" s="173">
        <v>1.004</v>
      </c>
      <c r="N153" t="s">
        <v>9</v>
      </c>
      <c r="O153" s="173">
        <v>1.0009999999999999</v>
      </c>
      <c r="P153" t="s">
        <v>9</v>
      </c>
      <c r="Q153" s="173">
        <v>0.998</v>
      </c>
      <c r="R153" t="s">
        <v>9</v>
      </c>
      <c r="S153" s="173">
        <v>1.0009999999999999</v>
      </c>
      <c r="T153" t="s">
        <v>9</v>
      </c>
      <c r="U153" s="173">
        <v>0.996</v>
      </c>
      <c r="V153" t="s">
        <v>9</v>
      </c>
      <c r="W153" s="173">
        <v>0.99199999999999999</v>
      </c>
      <c r="X153" t="s">
        <v>9</v>
      </c>
      <c r="Y153" s="173">
        <v>0.997</v>
      </c>
      <c r="Z153" t="s">
        <v>9</v>
      </c>
      <c r="AA153" s="173">
        <v>0.997</v>
      </c>
      <c r="AB153" t="s">
        <v>9</v>
      </c>
      <c r="AC153" s="173">
        <v>1.0009999999999999</v>
      </c>
      <c r="AD153" t="s">
        <v>9</v>
      </c>
      <c r="AE153" s="173">
        <v>0.99199999999999999</v>
      </c>
      <c r="AF153" t="s">
        <v>9</v>
      </c>
      <c r="AG153" s="173">
        <v>0.98499999999999999</v>
      </c>
      <c r="AH153" t="s">
        <v>9</v>
      </c>
      <c r="AI153" s="71" t="str">
        <f t="shared" si="5"/>
        <v>down</v>
      </c>
      <c r="AJ153" s="57"/>
      <c r="AK153" s="168"/>
      <c r="AL153" s="57"/>
    </row>
    <row r="154" spans="1:38" x14ac:dyDescent="0.2">
      <c r="A154" t="s">
        <v>485</v>
      </c>
      <c r="B154" t="s">
        <v>486</v>
      </c>
      <c r="C154" s="53" t="s">
        <v>517</v>
      </c>
      <c r="D154" s="54" t="s">
        <v>141</v>
      </c>
      <c r="E154" s="50" t="s">
        <v>333</v>
      </c>
      <c r="F154" s="55" t="s">
        <v>334</v>
      </c>
      <c r="G154" s="69">
        <v>1.252</v>
      </c>
      <c r="H154" s="70">
        <v>1.202</v>
      </c>
      <c r="I154" s="173">
        <v>1.135</v>
      </c>
      <c r="J154" t="str">
        <f t="shared" si="4"/>
        <v>yes</v>
      </c>
      <c r="K154" s="173">
        <v>1.1259999999999999</v>
      </c>
      <c r="L154" t="s">
        <v>9</v>
      </c>
      <c r="M154" s="173">
        <v>1.1240000000000001</v>
      </c>
      <c r="N154" t="s">
        <v>9</v>
      </c>
      <c r="O154" s="173">
        <v>1.113</v>
      </c>
      <c r="P154" t="s">
        <v>9</v>
      </c>
      <c r="Q154" s="173">
        <v>1.111</v>
      </c>
      <c r="R154" t="s">
        <v>9</v>
      </c>
      <c r="S154" s="173">
        <v>1.117</v>
      </c>
      <c r="T154" t="s">
        <v>9</v>
      </c>
      <c r="U154" s="173">
        <v>1.111</v>
      </c>
      <c r="V154" t="s">
        <v>9</v>
      </c>
      <c r="W154" s="173">
        <v>1.1100000000000001</v>
      </c>
      <c r="X154" t="s">
        <v>9</v>
      </c>
      <c r="Y154" s="173">
        <v>1.117</v>
      </c>
      <c r="Z154" t="s">
        <v>9</v>
      </c>
      <c r="AA154" s="173">
        <v>1.1140000000000001</v>
      </c>
      <c r="AB154" t="s">
        <v>9</v>
      </c>
      <c r="AC154" s="173">
        <v>1.121</v>
      </c>
      <c r="AD154" t="s">
        <v>9</v>
      </c>
      <c r="AE154" s="173">
        <v>1.107</v>
      </c>
      <c r="AF154" t="s">
        <v>9</v>
      </c>
      <c r="AG154" s="173">
        <v>1.083</v>
      </c>
      <c r="AH154" t="s">
        <v>9</v>
      </c>
      <c r="AI154" s="71" t="str">
        <f t="shared" si="5"/>
        <v>down</v>
      </c>
      <c r="AJ154" s="57"/>
      <c r="AK154" s="168"/>
      <c r="AL154" s="57"/>
    </row>
    <row r="155" spans="1:38" x14ac:dyDescent="0.2">
      <c r="A155" t="s">
        <v>478</v>
      </c>
      <c r="B155" t="s">
        <v>479</v>
      </c>
      <c r="C155" s="53" t="s">
        <v>520</v>
      </c>
      <c r="D155" s="54" t="s">
        <v>208</v>
      </c>
      <c r="E155" s="50" t="s">
        <v>335</v>
      </c>
      <c r="F155" s="55" t="s">
        <v>336</v>
      </c>
      <c r="G155" s="69">
        <v>1.1140000000000001</v>
      </c>
      <c r="H155" s="70" t="s">
        <v>574</v>
      </c>
      <c r="I155" s="173">
        <v>1.081</v>
      </c>
      <c r="J155" t="str">
        <f t="shared" si="4"/>
        <v>yes</v>
      </c>
      <c r="K155" s="173">
        <v>1.0820000000000001</v>
      </c>
      <c r="L155" t="s">
        <v>9</v>
      </c>
      <c r="M155" s="173">
        <v>1.083</v>
      </c>
      <c r="N155" t="s">
        <v>9</v>
      </c>
      <c r="O155" s="173">
        <v>1.0760000000000001</v>
      </c>
      <c r="P155" t="s">
        <v>9</v>
      </c>
      <c r="Q155" s="173">
        <v>1.075</v>
      </c>
      <c r="R155" t="s">
        <v>9</v>
      </c>
      <c r="S155" s="173">
        <v>1.077</v>
      </c>
      <c r="T155" t="s">
        <v>9</v>
      </c>
      <c r="U155" s="173">
        <v>1.073</v>
      </c>
      <c r="V155" t="s">
        <v>9</v>
      </c>
      <c r="W155" s="173">
        <v>1.0680000000000001</v>
      </c>
      <c r="X155" t="s">
        <v>9</v>
      </c>
      <c r="Y155" s="173">
        <v>1.0760000000000001</v>
      </c>
      <c r="Z155" t="s">
        <v>9</v>
      </c>
      <c r="AA155" s="173">
        <v>1.077</v>
      </c>
      <c r="AB155" t="s">
        <v>9</v>
      </c>
      <c r="AC155" s="173">
        <v>1.089</v>
      </c>
      <c r="AD155" t="s">
        <v>9</v>
      </c>
      <c r="AE155" s="173">
        <v>1.0820000000000001</v>
      </c>
      <c r="AF155" t="s">
        <v>9</v>
      </c>
      <c r="AG155" s="173">
        <v>1.073</v>
      </c>
      <c r="AH155" t="s">
        <v>9</v>
      </c>
      <c r="AI155" s="71" t="str">
        <f t="shared" si="5"/>
        <v>down</v>
      </c>
      <c r="AJ155" s="57"/>
      <c r="AK155" s="168"/>
      <c r="AL155" s="57"/>
    </row>
    <row r="156" spans="1:38" x14ac:dyDescent="0.2">
      <c r="A156" t="s">
        <v>484</v>
      </c>
      <c r="B156" t="s">
        <v>116</v>
      </c>
      <c r="C156" s="53" t="s">
        <v>514</v>
      </c>
      <c r="D156" s="54" t="s">
        <v>116</v>
      </c>
      <c r="E156" s="50" t="s">
        <v>337</v>
      </c>
      <c r="F156" s="55" t="s">
        <v>338</v>
      </c>
      <c r="G156" s="69">
        <v>1.0549999999999999</v>
      </c>
      <c r="H156" s="70" t="s">
        <v>574</v>
      </c>
      <c r="I156" s="173">
        <v>0.98</v>
      </c>
      <c r="J156" t="str">
        <f t="shared" si="4"/>
        <v>yes</v>
      </c>
      <c r="K156" s="173">
        <v>0.97899999999999998</v>
      </c>
      <c r="L156" t="s">
        <v>9</v>
      </c>
      <c r="M156" s="173">
        <v>0.98099999999999998</v>
      </c>
      <c r="N156" t="s">
        <v>9</v>
      </c>
      <c r="O156" s="173">
        <v>0.96499999999999997</v>
      </c>
      <c r="P156" t="s">
        <v>9</v>
      </c>
      <c r="Q156" s="173">
        <v>0.95699999999999996</v>
      </c>
      <c r="R156" t="s">
        <v>9</v>
      </c>
      <c r="S156" s="173">
        <v>0.95399999999999996</v>
      </c>
      <c r="T156" t="s">
        <v>9</v>
      </c>
      <c r="U156" s="173">
        <v>0.95899999999999996</v>
      </c>
      <c r="V156" t="s">
        <v>9</v>
      </c>
      <c r="W156" s="173">
        <v>0.94799999999999995</v>
      </c>
      <c r="X156" t="s">
        <v>9</v>
      </c>
      <c r="Y156" s="173">
        <v>0.94599999999999995</v>
      </c>
      <c r="Z156" t="s">
        <v>9</v>
      </c>
      <c r="AA156" s="173">
        <v>0.93100000000000005</v>
      </c>
      <c r="AB156" t="s">
        <v>9</v>
      </c>
      <c r="AC156" s="173">
        <v>0.93200000000000005</v>
      </c>
      <c r="AD156" t="s">
        <v>9</v>
      </c>
      <c r="AE156" s="173">
        <v>0.91900000000000004</v>
      </c>
      <c r="AF156" t="s">
        <v>9</v>
      </c>
      <c r="AG156" s="173">
        <v>0.90800000000000003</v>
      </c>
      <c r="AH156" t="s">
        <v>9</v>
      </c>
      <c r="AI156" s="71" t="str">
        <f t="shared" si="5"/>
        <v>down</v>
      </c>
      <c r="AJ156" s="57"/>
      <c r="AK156" s="168"/>
      <c r="AL156" s="57"/>
    </row>
    <row r="157" spans="1:38" x14ac:dyDescent="0.2">
      <c r="A157" t="s">
        <v>478</v>
      </c>
      <c r="B157" t="s">
        <v>479</v>
      </c>
      <c r="C157" s="53" t="s">
        <v>508</v>
      </c>
      <c r="D157" s="54" t="s">
        <v>64</v>
      </c>
      <c r="E157" s="50" t="s">
        <v>339</v>
      </c>
      <c r="F157" s="55" t="s">
        <v>340</v>
      </c>
      <c r="G157" s="69">
        <v>1.0920000000000001</v>
      </c>
      <c r="H157" s="70" t="s">
        <v>574</v>
      </c>
      <c r="I157" s="173">
        <v>0.98899999999999999</v>
      </c>
      <c r="J157" t="str">
        <f t="shared" si="4"/>
        <v>yes</v>
      </c>
      <c r="K157" s="173">
        <v>0.98599999999999999</v>
      </c>
      <c r="L157" t="s">
        <v>9</v>
      </c>
      <c r="M157" s="173">
        <v>0.97899999999999998</v>
      </c>
      <c r="N157" t="s">
        <v>9</v>
      </c>
      <c r="O157" s="173">
        <v>0.97099999999999997</v>
      </c>
      <c r="P157" t="s">
        <v>9</v>
      </c>
      <c r="Q157" s="173">
        <v>0.96399999999999997</v>
      </c>
      <c r="R157" t="s">
        <v>9</v>
      </c>
      <c r="S157" s="173">
        <v>0.96599999999999997</v>
      </c>
      <c r="T157" t="s">
        <v>9</v>
      </c>
      <c r="U157" s="173">
        <v>0.95899999999999996</v>
      </c>
      <c r="V157" t="s">
        <v>9</v>
      </c>
      <c r="W157" s="173">
        <v>0.95299999999999996</v>
      </c>
      <c r="X157" t="s">
        <v>9</v>
      </c>
      <c r="Y157" s="173">
        <v>0.95599999999999996</v>
      </c>
      <c r="Z157" t="s">
        <v>9</v>
      </c>
      <c r="AA157" s="173">
        <v>0.95599999999999996</v>
      </c>
      <c r="AB157" t="s">
        <v>9</v>
      </c>
      <c r="AC157" s="173">
        <v>0.96099999999999997</v>
      </c>
      <c r="AD157" t="s">
        <v>9</v>
      </c>
      <c r="AE157" s="173">
        <v>0.95099999999999996</v>
      </c>
      <c r="AF157" t="s">
        <v>9</v>
      </c>
      <c r="AG157" s="173">
        <v>0.93700000000000006</v>
      </c>
      <c r="AH157" t="s">
        <v>9</v>
      </c>
      <c r="AI157" s="71" t="str">
        <f t="shared" si="5"/>
        <v>down</v>
      </c>
      <c r="AJ157" s="57"/>
      <c r="AK157" s="168"/>
      <c r="AL157" s="57"/>
    </row>
    <row r="158" spans="1:38" x14ac:dyDescent="0.2">
      <c r="A158" t="s">
        <v>466</v>
      </c>
      <c r="B158" t="s">
        <v>467</v>
      </c>
      <c r="C158" s="53" t="s">
        <v>495</v>
      </c>
      <c r="D158" s="54" t="s">
        <v>11</v>
      </c>
      <c r="E158" s="50" t="s">
        <v>341</v>
      </c>
      <c r="F158" s="55" t="s">
        <v>342</v>
      </c>
      <c r="G158" s="69">
        <v>1.2529999999999999</v>
      </c>
      <c r="H158" s="70">
        <v>1.2030000000000001</v>
      </c>
      <c r="I158" s="173">
        <v>1.1850000000000001</v>
      </c>
      <c r="J158" t="str">
        <f t="shared" si="4"/>
        <v>yes</v>
      </c>
      <c r="K158" s="173">
        <v>1.1830000000000001</v>
      </c>
      <c r="L158" t="s">
        <v>9</v>
      </c>
      <c r="M158" s="173">
        <v>1.1839999999999999</v>
      </c>
      <c r="N158" t="s">
        <v>9</v>
      </c>
      <c r="O158" s="173">
        <v>1.177</v>
      </c>
      <c r="P158" t="s">
        <v>9</v>
      </c>
      <c r="Q158" s="173">
        <v>1.1719999999999999</v>
      </c>
      <c r="R158" t="s">
        <v>9</v>
      </c>
      <c r="S158" s="173">
        <v>1.1719999999999999</v>
      </c>
      <c r="T158" t="s">
        <v>9</v>
      </c>
      <c r="U158" s="173">
        <v>1.1659999999999999</v>
      </c>
      <c r="V158" t="s">
        <v>9</v>
      </c>
      <c r="W158" s="173">
        <v>1.159</v>
      </c>
      <c r="X158" t="s">
        <v>9</v>
      </c>
      <c r="Y158" s="173">
        <v>1.163</v>
      </c>
      <c r="Z158" t="s">
        <v>9</v>
      </c>
      <c r="AA158" s="173">
        <v>1.163</v>
      </c>
      <c r="AB158" t="s">
        <v>9</v>
      </c>
      <c r="AC158" s="173">
        <v>1.1739999999999999</v>
      </c>
      <c r="AD158" t="s">
        <v>9</v>
      </c>
      <c r="AE158" s="173">
        <v>1.161</v>
      </c>
      <c r="AF158" t="s">
        <v>9</v>
      </c>
      <c r="AG158" s="173">
        <v>1.1519999999999999</v>
      </c>
      <c r="AH158" t="s">
        <v>9</v>
      </c>
      <c r="AI158" s="71" t="str">
        <f t="shared" si="5"/>
        <v>down</v>
      </c>
      <c r="AJ158" s="57"/>
      <c r="AK158" s="168"/>
      <c r="AL158" s="57"/>
    </row>
    <row r="159" spans="1:38" x14ac:dyDescent="0.2">
      <c r="A159" t="s">
        <v>474</v>
      </c>
      <c r="B159" t="s">
        <v>475</v>
      </c>
      <c r="C159" s="53" t="s">
        <v>515</v>
      </c>
      <c r="D159" s="54" t="s">
        <v>129</v>
      </c>
      <c r="E159" s="50" t="s">
        <v>343</v>
      </c>
      <c r="F159" s="55" t="s">
        <v>344</v>
      </c>
      <c r="G159" s="69">
        <v>1.2310000000000001</v>
      </c>
      <c r="H159" s="70">
        <v>1.1819999999999999</v>
      </c>
      <c r="I159" s="173">
        <v>1.137</v>
      </c>
      <c r="J159" t="str">
        <f t="shared" si="4"/>
        <v>yes</v>
      </c>
      <c r="K159" s="173">
        <v>1.143</v>
      </c>
      <c r="L159" t="s">
        <v>9</v>
      </c>
      <c r="M159" s="173">
        <v>1.143</v>
      </c>
      <c r="N159" t="s">
        <v>9</v>
      </c>
      <c r="O159" s="173">
        <v>1.141</v>
      </c>
      <c r="P159" t="s">
        <v>9</v>
      </c>
      <c r="Q159" s="173">
        <v>1.1399999999999999</v>
      </c>
      <c r="R159" t="s">
        <v>9</v>
      </c>
      <c r="S159" s="173">
        <v>1.147</v>
      </c>
      <c r="T159" t="s">
        <v>9</v>
      </c>
      <c r="U159" s="173">
        <v>1.147</v>
      </c>
      <c r="V159" t="s">
        <v>9</v>
      </c>
      <c r="W159" s="173">
        <v>1.1499999999999999</v>
      </c>
      <c r="X159" t="s">
        <v>9</v>
      </c>
      <c r="Y159" s="173">
        <v>1.161</v>
      </c>
      <c r="Z159" t="s">
        <v>9</v>
      </c>
      <c r="AA159" s="173">
        <v>1.1639999999999999</v>
      </c>
      <c r="AB159" t="s">
        <v>9</v>
      </c>
      <c r="AC159" s="173">
        <v>1.1830000000000001</v>
      </c>
      <c r="AD159" t="s">
        <v>10</v>
      </c>
      <c r="AE159" s="173">
        <v>1.1890000000000001</v>
      </c>
      <c r="AF159" t="s">
        <v>10</v>
      </c>
      <c r="AG159" s="173">
        <v>1.1950000000000001</v>
      </c>
      <c r="AH159" t="s">
        <v>10</v>
      </c>
      <c r="AI159" s="71" t="str">
        <f t="shared" si="5"/>
        <v>up</v>
      </c>
      <c r="AJ159" s="57"/>
      <c r="AK159" s="168"/>
      <c r="AL159" s="57"/>
    </row>
    <row r="160" spans="1:38" x14ac:dyDescent="0.2">
      <c r="A160" t="s">
        <v>570</v>
      </c>
      <c r="B160" t="s">
        <v>569</v>
      </c>
      <c r="C160" s="53" t="s">
        <v>505</v>
      </c>
      <c r="D160" s="54" t="s">
        <v>49</v>
      </c>
      <c r="E160" s="50" t="s">
        <v>345</v>
      </c>
      <c r="F160" s="55" t="s">
        <v>346</v>
      </c>
      <c r="G160" s="69">
        <v>1.234</v>
      </c>
      <c r="H160" s="70">
        <v>1.1850000000000001</v>
      </c>
      <c r="I160" s="173">
        <v>1.1870000000000001</v>
      </c>
      <c r="J160" t="str">
        <f t="shared" si="4"/>
        <v>no</v>
      </c>
      <c r="K160" s="173">
        <v>1.1910000000000001</v>
      </c>
      <c r="L160" t="s">
        <v>10</v>
      </c>
      <c r="M160" s="173">
        <v>1.1919999999999999</v>
      </c>
      <c r="N160" t="s">
        <v>10</v>
      </c>
      <c r="O160" s="173">
        <v>1.1930000000000001</v>
      </c>
      <c r="P160" t="s">
        <v>10</v>
      </c>
      <c r="Q160" s="173">
        <v>1.1930000000000001</v>
      </c>
      <c r="R160" t="s">
        <v>10</v>
      </c>
      <c r="S160" s="173">
        <v>1.2050000000000001</v>
      </c>
      <c r="T160" t="s">
        <v>10</v>
      </c>
      <c r="U160" s="173">
        <v>1.202</v>
      </c>
      <c r="V160" t="s">
        <v>10</v>
      </c>
      <c r="W160" s="173">
        <v>1.2030000000000001</v>
      </c>
      <c r="X160" t="s">
        <v>10</v>
      </c>
      <c r="Y160" s="173">
        <v>1.2050000000000001</v>
      </c>
      <c r="Z160" t="s">
        <v>10</v>
      </c>
      <c r="AA160" s="173">
        <v>1.196</v>
      </c>
      <c r="AB160" t="s">
        <v>10</v>
      </c>
      <c r="AC160" s="173">
        <v>1.202</v>
      </c>
      <c r="AD160" t="s">
        <v>10</v>
      </c>
      <c r="AE160" s="173">
        <v>1.1930000000000001</v>
      </c>
      <c r="AF160" t="s">
        <v>10</v>
      </c>
      <c r="AG160" s="173">
        <v>1.177</v>
      </c>
      <c r="AH160" t="s">
        <v>9</v>
      </c>
      <c r="AI160" s="71" t="str">
        <f t="shared" si="5"/>
        <v>down</v>
      </c>
      <c r="AJ160" s="57"/>
      <c r="AK160" s="168"/>
      <c r="AL160" s="57"/>
    </row>
    <row r="161" spans="1:38" x14ac:dyDescent="0.2">
      <c r="A161" t="s">
        <v>472</v>
      </c>
      <c r="B161" t="s">
        <v>473</v>
      </c>
      <c r="C161" s="53" t="s">
        <v>509</v>
      </c>
      <c r="D161" s="54" t="s">
        <v>73</v>
      </c>
      <c r="E161" s="50" t="s">
        <v>347</v>
      </c>
      <c r="F161" s="55" t="s">
        <v>348</v>
      </c>
      <c r="G161" s="69">
        <v>1.0669999999999999</v>
      </c>
      <c r="H161" s="70" t="s">
        <v>574</v>
      </c>
      <c r="I161" s="173">
        <v>1.022</v>
      </c>
      <c r="J161" t="str">
        <f t="shared" si="4"/>
        <v>yes</v>
      </c>
      <c r="K161" s="173">
        <v>1.02</v>
      </c>
      <c r="L161" t="s">
        <v>9</v>
      </c>
      <c r="M161" s="173">
        <v>1.0249999999999999</v>
      </c>
      <c r="N161" t="s">
        <v>9</v>
      </c>
      <c r="O161" s="173">
        <v>1.0229999999999999</v>
      </c>
      <c r="P161" t="s">
        <v>9</v>
      </c>
      <c r="Q161" s="173">
        <v>1.02</v>
      </c>
      <c r="R161" t="s">
        <v>9</v>
      </c>
      <c r="S161" s="173">
        <v>1.024</v>
      </c>
      <c r="T161" t="s">
        <v>9</v>
      </c>
      <c r="U161" s="173">
        <v>1.016</v>
      </c>
      <c r="V161" t="s">
        <v>9</v>
      </c>
      <c r="W161" s="173">
        <v>1.0109999999999999</v>
      </c>
      <c r="X161" t="s">
        <v>9</v>
      </c>
      <c r="Y161" s="173">
        <v>1.0149999999999999</v>
      </c>
      <c r="Z161" t="s">
        <v>9</v>
      </c>
      <c r="AA161" s="173">
        <v>1.014</v>
      </c>
      <c r="AB161" t="s">
        <v>9</v>
      </c>
      <c r="AC161" s="173">
        <v>1.024</v>
      </c>
      <c r="AD161" t="s">
        <v>9</v>
      </c>
      <c r="AE161" s="173">
        <v>1.024</v>
      </c>
      <c r="AF161" t="s">
        <v>9</v>
      </c>
      <c r="AG161" s="173">
        <v>1.0189999999999999</v>
      </c>
      <c r="AH161" t="s">
        <v>9</v>
      </c>
      <c r="AI161" s="71" t="str">
        <f t="shared" si="5"/>
        <v>down</v>
      </c>
      <c r="AJ161" s="57"/>
      <c r="AK161" s="168"/>
      <c r="AL161" s="57"/>
    </row>
    <row r="162" spans="1:38" x14ac:dyDescent="0.2">
      <c r="A162" t="s">
        <v>468</v>
      </c>
      <c r="B162" t="s">
        <v>469</v>
      </c>
      <c r="C162" s="53" t="s">
        <v>496</v>
      </c>
      <c r="D162" s="54" t="s">
        <v>14</v>
      </c>
      <c r="E162" s="50" t="s">
        <v>349</v>
      </c>
      <c r="F162" s="55" t="s">
        <v>350</v>
      </c>
      <c r="G162" s="69">
        <v>1.1020000000000001</v>
      </c>
      <c r="H162" s="70" t="s">
        <v>574</v>
      </c>
      <c r="I162" s="173">
        <v>1.022</v>
      </c>
      <c r="J162" t="str">
        <f t="shared" si="4"/>
        <v>yes</v>
      </c>
      <c r="K162" s="173">
        <v>1.0249999999999999</v>
      </c>
      <c r="L162" t="s">
        <v>9</v>
      </c>
      <c r="M162" s="173">
        <v>1.0249999999999999</v>
      </c>
      <c r="N162" t="s">
        <v>9</v>
      </c>
      <c r="O162" s="173">
        <v>1.02</v>
      </c>
      <c r="P162" t="s">
        <v>9</v>
      </c>
      <c r="Q162" s="173">
        <v>1.016</v>
      </c>
      <c r="R162" t="s">
        <v>9</v>
      </c>
      <c r="S162" s="173">
        <v>1.0189999999999999</v>
      </c>
      <c r="T162" t="s">
        <v>9</v>
      </c>
      <c r="U162" s="173">
        <v>1.0189999999999999</v>
      </c>
      <c r="V162" t="s">
        <v>9</v>
      </c>
      <c r="W162" s="173">
        <v>1.0089999999999999</v>
      </c>
      <c r="X162" t="s">
        <v>9</v>
      </c>
      <c r="Y162" s="173">
        <v>1.008</v>
      </c>
      <c r="Z162" t="s">
        <v>9</v>
      </c>
      <c r="AA162" s="173">
        <v>0.99</v>
      </c>
      <c r="AB162" t="s">
        <v>9</v>
      </c>
      <c r="AC162" s="173">
        <v>0.996</v>
      </c>
      <c r="AD162" t="s">
        <v>9</v>
      </c>
      <c r="AE162" s="173">
        <v>0.98799999999999999</v>
      </c>
      <c r="AF162" t="s">
        <v>9</v>
      </c>
      <c r="AG162" s="173">
        <v>0.96699999999999997</v>
      </c>
      <c r="AH162" t="s">
        <v>9</v>
      </c>
      <c r="AI162" s="71" t="str">
        <f t="shared" si="5"/>
        <v>down</v>
      </c>
      <c r="AJ162" s="57"/>
      <c r="AK162" s="168"/>
      <c r="AL162" s="57"/>
    </row>
    <row r="163" spans="1:38" x14ac:dyDescent="0.2">
      <c r="A163" t="s">
        <v>485</v>
      </c>
      <c r="B163" t="s">
        <v>486</v>
      </c>
      <c r="C163" s="53" t="s">
        <v>519</v>
      </c>
      <c r="D163" s="54" t="s">
        <v>165</v>
      </c>
      <c r="E163" s="50" t="s">
        <v>351</v>
      </c>
      <c r="F163" s="55" t="s">
        <v>352</v>
      </c>
      <c r="G163" s="69">
        <v>1.2490000000000001</v>
      </c>
      <c r="H163" s="70">
        <v>1.1990000000000001</v>
      </c>
      <c r="I163" s="173">
        <v>1.224</v>
      </c>
      <c r="J163" t="str">
        <f t="shared" si="4"/>
        <v>no</v>
      </c>
      <c r="K163" s="173">
        <v>1.224</v>
      </c>
      <c r="L163" t="s">
        <v>10</v>
      </c>
      <c r="M163" s="173">
        <v>1.2330000000000001</v>
      </c>
      <c r="N163" t="s">
        <v>10</v>
      </c>
      <c r="O163" s="173">
        <v>1.2310000000000001</v>
      </c>
      <c r="P163" t="s">
        <v>10</v>
      </c>
      <c r="Q163" s="173">
        <v>1.2290000000000001</v>
      </c>
      <c r="R163" t="s">
        <v>10</v>
      </c>
      <c r="S163" s="173">
        <v>1.2350000000000001</v>
      </c>
      <c r="T163" t="s">
        <v>10</v>
      </c>
      <c r="U163" s="173">
        <v>1.2370000000000001</v>
      </c>
      <c r="V163" t="s">
        <v>10</v>
      </c>
      <c r="W163" s="173">
        <v>1.238</v>
      </c>
      <c r="X163" t="s">
        <v>10</v>
      </c>
      <c r="Y163" s="173">
        <v>1.2490000000000001</v>
      </c>
      <c r="Z163" t="s">
        <v>10</v>
      </c>
      <c r="AA163" s="173">
        <v>1.26</v>
      </c>
      <c r="AB163" t="s">
        <v>10</v>
      </c>
      <c r="AC163" s="173">
        <v>1.2609999999999999</v>
      </c>
      <c r="AD163" t="s">
        <v>10</v>
      </c>
      <c r="AE163" s="173">
        <v>1.248</v>
      </c>
      <c r="AF163" t="s">
        <v>10</v>
      </c>
      <c r="AG163" s="173">
        <v>1.2370000000000001</v>
      </c>
      <c r="AH163" t="s">
        <v>10</v>
      </c>
      <c r="AI163" s="71" t="str">
        <f t="shared" si="5"/>
        <v>down</v>
      </c>
      <c r="AJ163" s="57"/>
      <c r="AK163" s="168"/>
      <c r="AL163" s="57"/>
    </row>
    <row r="164" spans="1:38" x14ac:dyDescent="0.2">
      <c r="A164" t="s">
        <v>482</v>
      </c>
      <c r="B164" t="s">
        <v>483</v>
      </c>
      <c r="C164" s="53" t="s">
        <v>513</v>
      </c>
      <c r="D164" s="54" t="s">
        <v>109</v>
      </c>
      <c r="E164" s="50" t="s">
        <v>353</v>
      </c>
      <c r="F164" s="55" t="s">
        <v>354</v>
      </c>
      <c r="G164" s="69">
        <v>1.51</v>
      </c>
      <c r="H164" s="70">
        <v>1.45</v>
      </c>
      <c r="I164" s="173">
        <v>1.36</v>
      </c>
      <c r="J164" t="str">
        <f t="shared" si="4"/>
        <v>yes</v>
      </c>
      <c r="K164" s="173">
        <v>1.361</v>
      </c>
      <c r="L164" t="s">
        <v>9</v>
      </c>
      <c r="M164" s="173">
        <v>1.3620000000000001</v>
      </c>
      <c r="N164" t="s">
        <v>9</v>
      </c>
      <c r="O164" s="173">
        <v>1.3560000000000001</v>
      </c>
      <c r="P164" t="s">
        <v>9</v>
      </c>
      <c r="Q164" s="173">
        <v>1.351</v>
      </c>
      <c r="R164" t="s">
        <v>9</v>
      </c>
      <c r="S164" s="173">
        <v>1.361</v>
      </c>
      <c r="T164" t="s">
        <v>9</v>
      </c>
      <c r="U164" s="173">
        <v>1.3620000000000001</v>
      </c>
      <c r="V164" t="s">
        <v>9</v>
      </c>
      <c r="W164" s="173">
        <v>1.365</v>
      </c>
      <c r="X164" t="s">
        <v>9</v>
      </c>
      <c r="Y164" s="173">
        <v>1.377</v>
      </c>
      <c r="Z164" t="s">
        <v>9</v>
      </c>
      <c r="AA164" s="173">
        <v>1.3819999999999999</v>
      </c>
      <c r="AB164" t="s">
        <v>9</v>
      </c>
      <c r="AC164" s="173">
        <v>1.3939999999999999</v>
      </c>
      <c r="AD164" t="s">
        <v>9</v>
      </c>
      <c r="AE164" s="173">
        <v>1.3839999999999999</v>
      </c>
      <c r="AF164" t="s">
        <v>9</v>
      </c>
      <c r="AG164" s="173">
        <v>1.3759999999999999</v>
      </c>
      <c r="AH164" t="s">
        <v>9</v>
      </c>
      <c r="AI164" s="71" t="str">
        <f t="shared" si="5"/>
        <v>down</v>
      </c>
      <c r="AJ164" s="57"/>
      <c r="AK164" s="168"/>
      <c r="AL164" s="57"/>
    </row>
    <row r="165" spans="1:38" x14ac:dyDescent="0.2">
      <c r="A165" t="s">
        <v>482</v>
      </c>
      <c r="B165" t="s">
        <v>483</v>
      </c>
      <c r="C165" s="53" t="s">
        <v>512</v>
      </c>
      <c r="D165" s="54" t="s">
        <v>106</v>
      </c>
      <c r="E165" s="50" t="s">
        <v>355</v>
      </c>
      <c r="F165" s="55" t="s">
        <v>356</v>
      </c>
      <c r="G165" s="69">
        <v>1.23</v>
      </c>
      <c r="H165" s="70">
        <v>1.181</v>
      </c>
      <c r="I165" s="173">
        <v>1.1919999999999999</v>
      </c>
      <c r="J165" t="str">
        <f t="shared" si="4"/>
        <v>no</v>
      </c>
      <c r="K165" s="173">
        <v>1.194</v>
      </c>
      <c r="L165" t="s">
        <v>10</v>
      </c>
      <c r="M165" s="173">
        <v>1.202</v>
      </c>
      <c r="N165" t="s">
        <v>10</v>
      </c>
      <c r="O165" s="173">
        <v>1.2070000000000001</v>
      </c>
      <c r="P165" t="s">
        <v>10</v>
      </c>
      <c r="Q165" s="173">
        <v>1.208</v>
      </c>
      <c r="R165" t="s">
        <v>10</v>
      </c>
      <c r="S165" s="173">
        <v>1.216</v>
      </c>
      <c r="T165" t="s">
        <v>10</v>
      </c>
      <c r="U165" s="173">
        <v>1.2150000000000001</v>
      </c>
      <c r="V165" t="s">
        <v>10</v>
      </c>
      <c r="W165" s="173">
        <v>1.2150000000000001</v>
      </c>
      <c r="X165" t="s">
        <v>10</v>
      </c>
      <c r="Y165" s="173">
        <v>1.228</v>
      </c>
      <c r="Z165" t="s">
        <v>10</v>
      </c>
      <c r="AA165" s="173">
        <v>1.23</v>
      </c>
      <c r="AB165" t="s">
        <v>10</v>
      </c>
      <c r="AC165" s="173">
        <v>1.2330000000000001</v>
      </c>
      <c r="AD165" t="s">
        <v>10</v>
      </c>
      <c r="AE165" s="173">
        <v>1.2270000000000001</v>
      </c>
      <c r="AF165" t="s">
        <v>10</v>
      </c>
      <c r="AG165" s="173">
        <v>1.224</v>
      </c>
      <c r="AH165" t="s">
        <v>10</v>
      </c>
      <c r="AI165" s="71" t="str">
        <f t="shared" si="5"/>
        <v>down</v>
      </c>
      <c r="AJ165" s="57"/>
      <c r="AK165" s="168"/>
      <c r="AL165" s="57"/>
    </row>
    <row r="166" spans="1:38" x14ac:dyDescent="0.2">
      <c r="A166" t="s">
        <v>476</v>
      </c>
      <c r="B166" t="s">
        <v>477</v>
      </c>
      <c r="C166" s="53" t="s">
        <v>511</v>
      </c>
      <c r="D166" s="54" t="s">
        <v>99</v>
      </c>
      <c r="E166" s="50" t="s">
        <v>357</v>
      </c>
      <c r="F166" s="55" t="s">
        <v>358</v>
      </c>
      <c r="G166" s="69">
        <v>1.113</v>
      </c>
      <c r="H166" s="70" t="s">
        <v>574</v>
      </c>
      <c r="I166" s="173">
        <v>1.0269999999999999</v>
      </c>
      <c r="J166" t="str">
        <f t="shared" si="4"/>
        <v>yes</v>
      </c>
      <c r="K166" s="173">
        <v>1.0249999999999999</v>
      </c>
      <c r="L166" t="s">
        <v>9</v>
      </c>
      <c r="M166" s="173">
        <v>1.026</v>
      </c>
      <c r="N166" t="s">
        <v>9</v>
      </c>
      <c r="O166" s="173">
        <v>1.0209999999999999</v>
      </c>
      <c r="P166" t="s">
        <v>9</v>
      </c>
      <c r="Q166" s="173">
        <v>1.016</v>
      </c>
      <c r="R166" t="s">
        <v>9</v>
      </c>
      <c r="S166" s="173">
        <v>1.02</v>
      </c>
      <c r="T166" t="s">
        <v>9</v>
      </c>
      <c r="U166" s="173">
        <v>1.0169999999999999</v>
      </c>
      <c r="V166" t="s">
        <v>9</v>
      </c>
      <c r="W166" s="173">
        <v>1.018</v>
      </c>
      <c r="X166" t="s">
        <v>9</v>
      </c>
      <c r="Y166" s="173">
        <v>1.0229999999999999</v>
      </c>
      <c r="Z166" t="s">
        <v>9</v>
      </c>
      <c r="AA166" s="173">
        <v>1.0269999999999999</v>
      </c>
      <c r="AB166" t="s">
        <v>9</v>
      </c>
      <c r="AC166" s="173">
        <v>1.034</v>
      </c>
      <c r="AD166" t="s">
        <v>9</v>
      </c>
      <c r="AE166" s="173">
        <v>1.0289999999999999</v>
      </c>
      <c r="AF166" t="s">
        <v>9</v>
      </c>
      <c r="AG166" s="173">
        <v>1.026</v>
      </c>
      <c r="AH166" t="s">
        <v>9</v>
      </c>
      <c r="AI166" s="71" t="str">
        <f t="shared" si="5"/>
        <v>down</v>
      </c>
      <c r="AJ166" s="57"/>
      <c r="AK166" s="168"/>
      <c r="AL166" s="57"/>
    </row>
    <row r="167" spans="1:38" x14ac:dyDescent="0.2">
      <c r="A167" t="s">
        <v>474</v>
      </c>
      <c r="B167" t="s">
        <v>475</v>
      </c>
      <c r="C167" s="53" t="s">
        <v>515</v>
      </c>
      <c r="D167" s="54" t="s">
        <v>129</v>
      </c>
      <c r="E167" s="50" t="s">
        <v>359</v>
      </c>
      <c r="F167" s="55" t="s">
        <v>360</v>
      </c>
      <c r="G167" s="69">
        <v>1.1060000000000001</v>
      </c>
      <c r="H167" s="70" t="s">
        <v>574</v>
      </c>
      <c r="I167" s="173">
        <v>1.022</v>
      </c>
      <c r="J167" t="str">
        <f t="shared" si="4"/>
        <v>yes</v>
      </c>
      <c r="K167" s="173">
        <v>1.0269999999999999</v>
      </c>
      <c r="L167" t="s">
        <v>9</v>
      </c>
      <c r="M167" s="173">
        <v>1.032</v>
      </c>
      <c r="N167" t="s">
        <v>9</v>
      </c>
      <c r="O167" s="173">
        <v>1.034</v>
      </c>
      <c r="P167" t="s">
        <v>9</v>
      </c>
      <c r="Q167" s="173">
        <v>1.0389999999999999</v>
      </c>
      <c r="R167" t="s">
        <v>9</v>
      </c>
      <c r="S167" s="173">
        <v>1.0489999999999999</v>
      </c>
      <c r="T167" t="s">
        <v>9</v>
      </c>
      <c r="U167" s="173">
        <v>1.054</v>
      </c>
      <c r="V167" t="s">
        <v>9</v>
      </c>
      <c r="W167" s="173">
        <v>1.0589999999999999</v>
      </c>
      <c r="X167" t="s">
        <v>9</v>
      </c>
      <c r="Y167" s="173">
        <v>1.0720000000000001</v>
      </c>
      <c r="Z167" t="s">
        <v>9</v>
      </c>
      <c r="AA167" s="173">
        <v>1.0840000000000001</v>
      </c>
      <c r="AB167" t="s">
        <v>9</v>
      </c>
      <c r="AC167" s="173">
        <v>1.099</v>
      </c>
      <c r="AD167" t="s">
        <v>9</v>
      </c>
      <c r="AE167" s="173">
        <v>1.099</v>
      </c>
      <c r="AF167" t="s">
        <v>9</v>
      </c>
      <c r="AG167" s="173">
        <v>1.0920000000000001</v>
      </c>
      <c r="AH167" t="s">
        <v>9</v>
      </c>
      <c r="AI167" s="71" t="str">
        <f t="shared" si="5"/>
        <v>down</v>
      </c>
      <c r="AJ167" s="57"/>
      <c r="AK167" s="168"/>
      <c r="AL167" s="57"/>
    </row>
    <row r="168" spans="1:38" x14ac:dyDescent="0.2">
      <c r="A168" t="s">
        <v>476</v>
      </c>
      <c r="B168" t="s">
        <v>477</v>
      </c>
      <c r="C168" s="53" t="s">
        <v>511</v>
      </c>
      <c r="D168" s="54" t="s">
        <v>99</v>
      </c>
      <c r="E168" s="50" t="s">
        <v>361</v>
      </c>
      <c r="F168" s="55" t="s">
        <v>362</v>
      </c>
      <c r="G168" s="69">
        <v>1.2</v>
      </c>
      <c r="H168" s="70" t="s">
        <v>574</v>
      </c>
      <c r="I168" s="173">
        <v>1.1100000000000001</v>
      </c>
      <c r="J168" t="str">
        <f t="shared" si="4"/>
        <v>yes</v>
      </c>
      <c r="K168" s="173">
        <v>1.115</v>
      </c>
      <c r="L168" t="s">
        <v>9</v>
      </c>
      <c r="M168" s="173">
        <v>1.117</v>
      </c>
      <c r="N168" t="s">
        <v>9</v>
      </c>
      <c r="O168" s="173">
        <v>1.1100000000000001</v>
      </c>
      <c r="P168" t="s">
        <v>9</v>
      </c>
      <c r="Q168" s="173">
        <v>1.113</v>
      </c>
      <c r="R168" t="s">
        <v>9</v>
      </c>
      <c r="S168" s="173">
        <v>1.123</v>
      </c>
      <c r="T168" t="s">
        <v>9</v>
      </c>
      <c r="U168" s="173">
        <v>1.121</v>
      </c>
      <c r="V168" t="s">
        <v>9</v>
      </c>
      <c r="W168" s="173">
        <v>1.121</v>
      </c>
      <c r="X168" t="s">
        <v>9</v>
      </c>
      <c r="Y168" s="173">
        <v>1.1339999999999999</v>
      </c>
      <c r="Z168" t="s">
        <v>9</v>
      </c>
      <c r="AA168" s="173">
        <v>1.1359999999999999</v>
      </c>
      <c r="AB168" t="s">
        <v>9</v>
      </c>
      <c r="AC168" s="173">
        <v>1.147</v>
      </c>
      <c r="AD168" t="s">
        <v>9</v>
      </c>
      <c r="AE168" s="173">
        <v>1.139</v>
      </c>
      <c r="AF168" t="s">
        <v>9</v>
      </c>
      <c r="AG168" s="173">
        <v>1.131</v>
      </c>
      <c r="AH168" t="s">
        <v>9</v>
      </c>
      <c r="AI168" s="71" t="str">
        <f t="shared" si="5"/>
        <v>down</v>
      </c>
      <c r="AJ168" s="57"/>
      <c r="AK168" s="168"/>
      <c r="AL168" s="57"/>
    </row>
    <row r="169" spans="1:38" x14ac:dyDescent="0.2">
      <c r="A169" t="s">
        <v>484</v>
      </c>
      <c r="B169" t="s">
        <v>116</v>
      </c>
      <c r="C169" s="53" t="s">
        <v>514</v>
      </c>
      <c r="D169" s="54" t="s">
        <v>116</v>
      </c>
      <c r="E169" s="50" t="s">
        <v>363</v>
      </c>
      <c r="F169" s="55" t="s">
        <v>364</v>
      </c>
      <c r="G169" s="69">
        <v>1.0580000000000001</v>
      </c>
      <c r="H169" s="70" t="s">
        <v>574</v>
      </c>
      <c r="I169" s="173">
        <v>0.93899999999999995</v>
      </c>
      <c r="J169" t="str">
        <f t="shared" si="4"/>
        <v>yes</v>
      </c>
      <c r="K169" s="173">
        <v>0.94799999999999995</v>
      </c>
      <c r="L169" t="s">
        <v>9</v>
      </c>
      <c r="M169" s="173">
        <v>0.95099999999999996</v>
      </c>
      <c r="N169" t="s">
        <v>9</v>
      </c>
      <c r="O169" s="173">
        <v>0.95199999999999996</v>
      </c>
      <c r="P169" t="s">
        <v>9</v>
      </c>
      <c r="Q169" s="173">
        <v>0.95499999999999996</v>
      </c>
      <c r="R169" t="s">
        <v>9</v>
      </c>
      <c r="S169" s="173">
        <v>0.96099999999999997</v>
      </c>
      <c r="T169" t="s">
        <v>9</v>
      </c>
      <c r="U169" s="173">
        <v>0.96399999999999997</v>
      </c>
      <c r="V169" t="s">
        <v>9</v>
      </c>
      <c r="W169" s="173">
        <v>0.96399999999999997</v>
      </c>
      <c r="X169" t="s">
        <v>9</v>
      </c>
      <c r="Y169" s="173">
        <v>0.97599999999999998</v>
      </c>
      <c r="Z169" t="s">
        <v>9</v>
      </c>
      <c r="AA169" s="173">
        <v>0.96699999999999997</v>
      </c>
      <c r="AB169" t="s">
        <v>9</v>
      </c>
      <c r="AC169" s="173">
        <v>0.97699999999999998</v>
      </c>
      <c r="AD169" t="s">
        <v>9</v>
      </c>
      <c r="AE169" s="173">
        <v>0.97199999999999998</v>
      </c>
      <c r="AF169" t="s">
        <v>9</v>
      </c>
      <c r="AG169" s="173">
        <v>0.96499999999999997</v>
      </c>
      <c r="AH169" t="s">
        <v>9</v>
      </c>
      <c r="AI169" s="71" t="str">
        <f t="shared" si="5"/>
        <v>down</v>
      </c>
      <c r="AJ169" s="57"/>
      <c r="AK169" s="168"/>
      <c r="AL169" s="57"/>
    </row>
    <row r="170" spans="1:38" x14ac:dyDescent="0.2">
      <c r="A170" t="s">
        <v>472</v>
      </c>
      <c r="B170" t="s">
        <v>473</v>
      </c>
      <c r="C170" s="53" t="s">
        <v>499</v>
      </c>
      <c r="D170" s="54" t="s">
        <v>25</v>
      </c>
      <c r="E170" s="50" t="s">
        <v>365</v>
      </c>
      <c r="F170" s="55" t="s">
        <v>366</v>
      </c>
      <c r="G170" s="69">
        <v>1.466</v>
      </c>
      <c r="H170" s="70">
        <v>1.407</v>
      </c>
      <c r="I170" s="173">
        <v>1.302</v>
      </c>
      <c r="J170" t="str">
        <f t="shared" si="4"/>
        <v>yes</v>
      </c>
      <c r="K170" s="173">
        <v>1.302</v>
      </c>
      <c r="L170" t="s">
        <v>9</v>
      </c>
      <c r="M170" s="173">
        <v>1.2969999999999999</v>
      </c>
      <c r="N170" t="s">
        <v>9</v>
      </c>
      <c r="O170" s="173">
        <v>1.288</v>
      </c>
      <c r="P170" t="s">
        <v>9</v>
      </c>
      <c r="Q170" s="173">
        <v>1.2769999999999999</v>
      </c>
      <c r="R170" t="s">
        <v>9</v>
      </c>
      <c r="S170" s="173">
        <v>1.2749999999999999</v>
      </c>
      <c r="T170" t="s">
        <v>9</v>
      </c>
      <c r="U170" s="173">
        <v>1.26</v>
      </c>
      <c r="V170" t="s">
        <v>9</v>
      </c>
      <c r="W170" s="173">
        <v>1.246</v>
      </c>
      <c r="X170" t="s">
        <v>9</v>
      </c>
      <c r="Y170" s="173">
        <v>1.248</v>
      </c>
      <c r="Z170" t="s">
        <v>9</v>
      </c>
      <c r="AA170" s="173">
        <v>1.244</v>
      </c>
      <c r="AB170" t="s">
        <v>9</v>
      </c>
      <c r="AC170" s="173">
        <v>1.2370000000000001</v>
      </c>
      <c r="AD170" t="s">
        <v>9</v>
      </c>
      <c r="AE170" s="173">
        <v>1.2090000000000001</v>
      </c>
      <c r="AF170" t="s">
        <v>9</v>
      </c>
      <c r="AG170" s="173">
        <v>1.179</v>
      </c>
      <c r="AH170" t="s">
        <v>9</v>
      </c>
      <c r="AI170" s="71" t="str">
        <f t="shared" si="5"/>
        <v>down</v>
      </c>
      <c r="AJ170" s="57"/>
      <c r="AK170" s="168"/>
      <c r="AL170" s="57"/>
    </row>
    <row r="171" spans="1:38" x14ac:dyDescent="0.2">
      <c r="A171" t="s">
        <v>480</v>
      </c>
      <c r="B171" t="s">
        <v>481</v>
      </c>
      <c r="C171" s="53" t="s">
        <v>518</v>
      </c>
      <c r="D171" s="54" t="s">
        <v>146</v>
      </c>
      <c r="E171" s="50" t="s">
        <v>367</v>
      </c>
      <c r="F171" s="55" t="s">
        <v>368</v>
      </c>
      <c r="G171" s="69">
        <v>0.97099999999999997</v>
      </c>
      <c r="H171" s="70" t="s">
        <v>574</v>
      </c>
      <c r="I171" s="173">
        <v>0.88300000000000001</v>
      </c>
      <c r="J171" t="str">
        <f t="shared" si="4"/>
        <v>yes</v>
      </c>
      <c r="K171" s="173">
        <v>0.88400000000000001</v>
      </c>
      <c r="L171" t="s">
        <v>9</v>
      </c>
      <c r="M171" s="173">
        <v>0.88300000000000001</v>
      </c>
      <c r="N171" t="s">
        <v>9</v>
      </c>
      <c r="O171" s="173">
        <v>0.88</v>
      </c>
      <c r="P171" t="s">
        <v>9</v>
      </c>
      <c r="Q171" s="173">
        <v>0.877</v>
      </c>
      <c r="R171" t="s">
        <v>9</v>
      </c>
      <c r="S171" s="173">
        <v>0.88200000000000001</v>
      </c>
      <c r="T171" t="s">
        <v>9</v>
      </c>
      <c r="U171" s="173">
        <v>0.88</v>
      </c>
      <c r="V171" t="s">
        <v>9</v>
      </c>
      <c r="W171" s="173">
        <v>0.878</v>
      </c>
      <c r="X171" t="s">
        <v>9</v>
      </c>
      <c r="Y171" s="173">
        <v>0.88700000000000001</v>
      </c>
      <c r="Z171" t="s">
        <v>9</v>
      </c>
      <c r="AA171" s="173">
        <v>0.89</v>
      </c>
      <c r="AB171" t="s">
        <v>9</v>
      </c>
      <c r="AC171" s="173">
        <v>0.89900000000000002</v>
      </c>
      <c r="AD171" t="s">
        <v>9</v>
      </c>
      <c r="AE171" s="173">
        <v>0.89500000000000002</v>
      </c>
      <c r="AF171" t="s">
        <v>9</v>
      </c>
      <c r="AG171" s="173">
        <v>0.89200000000000002</v>
      </c>
      <c r="AH171" t="s">
        <v>9</v>
      </c>
      <c r="AI171" s="71" t="str">
        <f t="shared" si="5"/>
        <v>down</v>
      </c>
      <c r="AJ171" s="57"/>
      <c r="AK171" s="168"/>
      <c r="AL171" s="57"/>
    </row>
    <row r="172" spans="1:38" x14ac:dyDescent="0.2">
      <c r="A172" t="s">
        <v>485</v>
      </c>
      <c r="B172" t="s">
        <v>486</v>
      </c>
      <c r="C172" s="53" t="s">
        <v>519</v>
      </c>
      <c r="D172" s="54" t="s">
        <v>165</v>
      </c>
      <c r="E172" s="50" t="s">
        <v>369</v>
      </c>
      <c r="F172" s="55" t="s">
        <v>370</v>
      </c>
      <c r="G172" s="69">
        <v>1.242</v>
      </c>
      <c r="H172" s="70">
        <v>1.1919999999999999</v>
      </c>
      <c r="I172" s="173">
        <v>1.1819999999999999</v>
      </c>
      <c r="J172" t="str">
        <f t="shared" si="4"/>
        <v>yes</v>
      </c>
      <c r="K172" s="173">
        <v>1.181</v>
      </c>
      <c r="L172" t="s">
        <v>9</v>
      </c>
      <c r="M172" s="173">
        <v>1.1759999999999999</v>
      </c>
      <c r="N172" t="s">
        <v>9</v>
      </c>
      <c r="O172" s="173">
        <v>1.165</v>
      </c>
      <c r="P172" t="s">
        <v>9</v>
      </c>
      <c r="Q172" s="173">
        <v>1.1559999999999999</v>
      </c>
      <c r="R172" t="s">
        <v>9</v>
      </c>
      <c r="S172" s="173">
        <v>1.1579999999999999</v>
      </c>
      <c r="T172" t="s">
        <v>9</v>
      </c>
      <c r="U172" s="173">
        <v>1.157</v>
      </c>
      <c r="V172" t="s">
        <v>9</v>
      </c>
      <c r="W172" s="173">
        <v>1.1519999999999999</v>
      </c>
      <c r="X172" t="s">
        <v>9</v>
      </c>
      <c r="Y172" s="173">
        <v>1.1539999999999999</v>
      </c>
      <c r="Z172" t="s">
        <v>9</v>
      </c>
      <c r="AA172" s="173">
        <v>1.157</v>
      </c>
      <c r="AB172" t="s">
        <v>9</v>
      </c>
      <c r="AC172" s="173">
        <v>1.159</v>
      </c>
      <c r="AD172" t="s">
        <v>9</v>
      </c>
      <c r="AE172" s="173">
        <v>1.143</v>
      </c>
      <c r="AF172" t="s">
        <v>9</v>
      </c>
      <c r="AG172" s="173">
        <v>1.133</v>
      </c>
      <c r="AH172" t="s">
        <v>9</v>
      </c>
      <c r="AI172" s="71" t="str">
        <f t="shared" si="5"/>
        <v>down</v>
      </c>
      <c r="AJ172" s="57"/>
      <c r="AK172" s="168"/>
      <c r="AL172" s="57"/>
    </row>
    <row r="173" spans="1:38" x14ac:dyDescent="0.2">
      <c r="A173" t="s">
        <v>470</v>
      </c>
      <c r="B173" t="s">
        <v>471</v>
      </c>
      <c r="C173" s="53" t="s">
        <v>502</v>
      </c>
      <c r="D173" s="54" t="s">
        <v>36</v>
      </c>
      <c r="E173" s="50" t="s">
        <v>371</v>
      </c>
      <c r="F173" s="55" t="s">
        <v>372</v>
      </c>
      <c r="G173" s="69">
        <v>0.94199999999999995</v>
      </c>
      <c r="H173" s="70" t="s">
        <v>574</v>
      </c>
      <c r="I173" s="173">
        <v>0.79300000000000004</v>
      </c>
      <c r="J173" t="str">
        <f t="shared" si="4"/>
        <v>yes</v>
      </c>
      <c r="K173" s="173">
        <v>0.79300000000000004</v>
      </c>
      <c r="L173" t="s">
        <v>9</v>
      </c>
      <c r="M173" s="173">
        <v>0.79100000000000004</v>
      </c>
      <c r="N173" t="s">
        <v>9</v>
      </c>
      <c r="O173" s="173">
        <v>0.78300000000000003</v>
      </c>
      <c r="P173" t="s">
        <v>9</v>
      </c>
      <c r="Q173" s="173">
        <v>0.77900000000000003</v>
      </c>
      <c r="R173" t="s">
        <v>9</v>
      </c>
      <c r="S173" s="173">
        <v>0.78</v>
      </c>
      <c r="T173" t="s">
        <v>9</v>
      </c>
      <c r="U173" s="173">
        <v>0.77500000000000002</v>
      </c>
      <c r="V173" t="s">
        <v>9</v>
      </c>
      <c r="W173" s="173">
        <v>0.77200000000000002</v>
      </c>
      <c r="X173" t="s">
        <v>9</v>
      </c>
      <c r="Y173" s="173">
        <v>0.77300000000000002</v>
      </c>
      <c r="Z173" t="s">
        <v>9</v>
      </c>
      <c r="AA173" s="173">
        <v>0.77100000000000002</v>
      </c>
      <c r="AB173" t="s">
        <v>9</v>
      </c>
      <c r="AC173" s="173">
        <v>0.77600000000000002</v>
      </c>
      <c r="AD173" t="s">
        <v>9</v>
      </c>
      <c r="AE173" s="173">
        <v>0.76600000000000001</v>
      </c>
      <c r="AF173" t="s">
        <v>9</v>
      </c>
      <c r="AG173" s="173">
        <v>0.75600000000000001</v>
      </c>
      <c r="AH173" t="s">
        <v>9</v>
      </c>
      <c r="AI173" s="71" t="str">
        <f t="shared" si="5"/>
        <v>down</v>
      </c>
      <c r="AJ173" s="57"/>
      <c r="AK173" s="168"/>
      <c r="AL173" s="57"/>
    </row>
    <row r="174" spans="1:38" x14ac:dyDescent="0.2">
      <c r="A174" t="s">
        <v>485</v>
      </c>
      <c r="B174" t="s">
        <v>486</v>
      </c>
      <c r="C174" s="53" t="s">
        <v>519</v>
      </c>
      <c r="D174" s="54" t="s">
        <v>165</v>
      </c>
      <c r="E174" s="50" t="s">
        <v>373</v>
      </c>
      <c r="F174" s="55" t="s">
        <v>374</v>
      </c>
      <c r="G174" s="69">
        <v>1.407</v>
      </c>
      <c r="H174" s="70">
        <v>1.351</v>
      </c>
      <c r="I174" s="173">
        <v>1.397</v>
      </c>
      <c r="J174" t="str">
        <f t="shared" si="4"/>
        <v>no</v>
      </c>
      <c r="K174" s="173">
        <v>1.399</v>
      </c>
      <c r="L174" t="s">
        <v>10</v>
      </c>
      <c r="M174" s="173">
        <v>1.407</v>
      </c>
      <c r="N174" t="s">
        <v>10</v>
      </c>
      <c r="O174" s="173">
        <v>1.401</v>
      </c>
      <c r="P174" t="s">
        <v>10</v>
      </c>
      <c r="Q174" s="173">
        <v>1.4059999999999999</v>
      </c>
      <c r="R174" t="s">
        <v>10</v>
      </c>
      <c r="S174" s="173">
        <v>1.4159999999999999</v>
      </c>
      <c r="T174" t="s">
        <v>10</v>
      </c>
      <c r="U174" s="173">
        <v>1.413</v>
      </c>
      <c r="V174" t="s">
        <v>10</v>
      </c>
      <c r="W174" s="173">
        <v>1.411</v>
      </c>
      <c r="X174" t="s">
        <v>10</v>
      </c>
      <c r="Y174" s="173">
        <v>1.423</v>
      </c>
      <c r="Z174" t="s">
        <v>10</v>
      </c>
      <c r="AA174" s="173">
        <v>1.429</v>
      </c>
      <c r="AB174" t="s">
        <v>10</v>
      </c>
      <c r="AC174" s="173">
        <v>1.446</v>
      </c>
      <c r="AD174" t="s">
        <v>10</v>
      </c>
      <c r="AE174" s="173">
        <v>1.4359999999999999</v>
      </c>
      <c r="AF174" t="s">
        <v>10</v>
      </c>
      <c r="AG174" s="173">
        <v>1.429</v>
      </c>
      <c r="AH174" t="s">
        <v>10</v>
      </c>
      <c r="AI174" s="71" t="str">
        <f t="shared" si="5"/>
        <v>down</v>
      </c>
      <c r="AJ174" s="57"/>
      <c r="AK174" s="168"/>
      <c r="AL174" s="57"/>
    </row>
    <row r="175" spans="1:38" x14ac:dyDescent="0.2">
      <c r="A175" t="s">
        <v>480</v>
      </c>
      <c r="B175" t="s">
        <v>481</v>
      </c>
      <c r="C175" s="53" t="s">
        <v>510</v>
      </c>
      <c r="D175" s="54" t="s">
        <v>78</v>
      </c>
      <c r="E175" s="50" t="s">
        <v>375</v>
      </c>
      <c r="F175" s="55" t="s">
        <v>376</v>
      </c>
      <c r="G175" s="69">
        <v>1.292</v>
      </c>
      <c r="H175" s="70">
        <v>1.24</v>
      </c>
      <c r="I175" s="173">
        <v>1.159</v>
      </c>
      <c r="J175" t="str">
        <f t="shared" si="4"/>
        <v>yes</v>
      </c>
      <c r="K175" s="173">
        <v>1.163</v>
      </c>
      <c r="L175" t="s">
        <v>9</v>
      </c>
      <c r="M175" s="173">
        <v>1.165</v>
      </c>
      <c r="N175" t="s">
        <v>9</v>
      </c>
      <c r="O175" s="173">
        <v>1.1659999999999999</v>
      </c>
      <c r="P175" t="s">
        <v>9</v>
      </c>
      <c r="Q175" s="173">
        <v>1.169</v>
      </c>
      <c r="R175" t="s">
        <v>9</v>
      </c>
      <c r="S175" s="173">
        <v>1.181</v>
      </c>
      <c r="T175" t="s">
        <v>9</v>
      </c>
      <c r="U175" s="173">
        <v>1.181</v>
      </c>
      <c r="V175" t="s">
        <v>9</v>
      </c>
      <c r="W175" s="173">
        <v>1.1819999999999999</v>
      </c>
      <c r="X175" t="s">
        <v>9</v>
      </c>
      <c r="Y175" s="173">
        <v>1.1890000000000001</v>
      </c>
      <c r="Z175" t="s">
        <v>9</v>
      </c>
      <c r="AA175" s="173">
        <v>1.196</v>
      </c>
      <c r="AB175" t="s">
        <v>9</v>
      </c>
      <c r="AC175" s="173">
        <v>1.2050000000000001</v>
      </c>
      <c r="AD175" t="s">
        <v>9</v>
      </c>
      <c r="AE175" s="173">
        <v>1.1990000000000001</v>
      </c>
      <c r="AF175" t="s">
        <v>9</v>
      </c>
      <c r="AG175" s="173">
        <v>1.1879999999999999</v>
      </c>
      <c r="AH175" t="s">
        <v>9</v>
      </c>
      <c r="AI175" s="71" t="str">
        <f t="shared" si="5"/>
        <v>down</v>
      </c>
      <c r="AJ175" s="57"/>
      <c r="AK175" s="168"/>
      <c r="AL175" s="57"/>
    </row>
    <row r="176" spans="1:38" x14ac:dyDescent="0.2">
      <c r="A176" t="s">
        <v>570</v>
      </c>
      <c r="B176" t="s">
        <v>569</v>
      </c>
      <c r="C176" s="53" t="s">
        <v>505</v>
      </c>
      <c r="D176" s="54" t="s">
        <v>49</v>
      </c>
      <c r="E176" s="50" t="s">
        <v>377</v>
      </c>
      <c r="F176" s="55" t="s">
        <v>378</v>
      </c>
      <c r="G176" s="69">
        <v>1.21</v>
      </c>
      <c r="H176" s="70">
        <v>1.1619999999999999</v>
      </c>
      <c r="I176" s="173">
        <v>1.224</v>
      </c>
      <c r="J176" t="str">
        <f t="shared" si="4"/>
        <v>no</v>
      </c>
      <c r="K176" s="173">
        <v>1.224</v>
      </c>
      <c r="L176" t="s">
        <v>10</v>
      </c>
      <c r="M176" s="173">
        <v>1.2230000000000001</v>
      </c>
      <c r="N176" t="s">
        <v>10</v>
      </c>
      <c r="O176" s="173">
        <v>1.218</v>
      </c>
      <c r="P176" t="s">
        <v>10</v>
      </c>
      <c r="Q176" s="173">
        <v>1.2130000000000001</v>
      </c>
      <c r="R176" t="s">
        <v>10</v>
      </c>
      <c r="S176" s="173">
        <v>1.218</v>
      </c>
      <c r="T176" t="s">
        <v>10</v>
      </c>
      <c r="U176" s="173">
        <v>1.2170000000000001</v>
      </c>
      <c r="V176" t="s">
        <v>10</v>
      </c>
      <c r="W176" s="173">
        <v>1.214</v>
      </c>
      <c r="X176" t="s">
        <v>10</v>
      </c>
      <c r="Y176" s="173">
        <v>1.216</v>
      </c>
      <c r="Z176" t="s">
        <v>10</v>
      </c>
      <c r="AA176" s="173">
        <v>1.2130000000000001</v>
      </c>
      <c r="AB176" t="s">
        <v>10</v>
      </c>
      <c r="AC176" s="173">
        <v>1.218</v>
      </c>
      <c r="AD176" t="s">
        <v>10</v>
      </c>
      <c r="AE176" s="173">
        <v>1.2070000000000001</v>
      </c>
      <c r="AF176" t="s">
        <v>10</v>
      </c>
      <c r="AG176" s="173">
        <v>1.1950000000000001</v>
      </c>
      <c r="AH176" t="s">
        <v>10</v>
      </c>
      <c r="AI176" s="71" t="str">
        <f t="shared" si="5"/>
        <v>down</v>
      </c>
      <c r="AJ176" s="57"/>
      <c r="AK176" s="168"/>
      <c r="AL176" s="57"/>
    </row>
    <row r="177" spans="1:38" x14ac:dyDescent="0.2">
      <c r="A177" t="s">
        <v>480</v>
      </c>
      <c r="B177" t="s">
        <v>481</v>
      </c>
      <c r="C177" s="53" t="s">
        <v>510</v>
      </c>
      <c r="D177" s="54" t="s">
        <v>78</v>
      </c>
      <c r="E177" s="50" t="s">
        <v>379</v>
      </c>
      <c r="F177" s="55" t="s">
        <v>380</v>
      </c>
      <c r="G177" s="69">
        <v>1.2529999999999999</v>
      </c>
      <c r="H177" s="70">
        <v>1.2030000000000001</v>
      </c>
      <c r="I177" s="173">
        <v>1.18</v>
      </c>
      <c r="J177" t="str">
        <f t="shared" si="4"/>
        <v>yes</v>
      </c>
      <c r="K177" s="173">
        <v>1.1879999999999999</v>
      </c>
      <c r="L177" t="s">
        <v>9</v>
      </c>
      <c r="M177" s="173">
        <v>1.19</v>
      </c>
      <c r="N177" t="s">
        <v>9</v>
      </c>
      <c r="O177" s="173">
        <v>1.1870000000000001</v>
      </c>
      <c r="P177" t="s">
        <v>9</v>
      </c>
      <c r="Q177" s="173">
        <v>1.19</v>
      </c>
      <c r="R177" t="s">
        <v>9</v>
      </c>
      <c r="S177" s="173">
        <v>1.202</v>
      </c>
      <c r="T177" t="s">
        <v>9</v>
      </c>
      <c r="U177" s="173">
        <v>1.2030000000000001</v>
      </c>
      <c r="V177" t="s">
        <v>9</v>
      </c>
      <c r="W177" s="173">
        <v>1.21</v>
      </c>
      <c r="X177" t="s">
        <v>10</v>
      </c>
      <c r="Y177" s="173">
        <v>1.2230000000000001</v>
      </c>
      <c r="Z177" t="s">
        <v>10</v>
      </c>
      <c r="AA177" s="173">
        <v>1.23</v>
      </c>
      <c r="AB177" t="s">
        <v>10</v>
      </c>
      <c r="AC177" s="173">
        <v>1.2370000000000001</v>
      </c>
      <c r="AD177" t="s">
        <v>10</v>
      </c>
      <c r="AE177" s="173">
        <v>1.2230000000000001</v>
      </c>
      <c r="AF177" t="s">
        <v>10</v>
      </c>
      <c r="AG177" s="173">
        <v>1.2050000000000001</v>
      </c>
      <c r="AH177" t="s">
        <v>10</v>
      </c>
      <c r="AI177" s="71" t="str">
        <f t="shared" si="5"/>
        <v>down</v>
      </c>
      <c r="AJ177" s="57"/>
      <c r="AK177" s="168"/>
      <c r="AL177" s="57"/>
    </row>
    <row r="178" spans="1:38" x14ac:dyDescent="0.2">
      <c r="A178" t="s">
        <v>482</v>
      </c>
      <c r="B178" t="s">
        <v>483</v>
      </c>
      <c r="C178" s="53" t="s">
        <v>512</v>
      </c>
      <c r="D178" s="54" t="s">
        <v>106</v>
      </c>
      <c r="E178" s="50" t="s">
        <v>381</v>
      </c>
      <c r="F178" s="55" t="s">
        <v>382</v>
      </c>
      <c r="G178" s="69">
        <v>1.363</v>
      </c>
      <c r="H178" s="70">
        <v>1.3080000000000001</v>
      </c>
      <c r="I178" s="173">
        <v>1.3089999999999999</v>
      </c>
      <c r="J178" t="str">
        <f t="shared" si="4"/>
        <v>no</v>
      </c>
      <c r="K178" s="173">
        <v>1.3080000000000001</v>
      </c>
      <c r="L178" t="s">
        <v>9</v>
      </c>
      <c r="M178" s="173">
        <v>1.3089999999999999</v>
      </c>
      <c r="N178" t="s">
        <v>10</v>
      </c>
      <c r="O178" s="173">
        <v>1.306</v>
      </c>
      <c r="P178" t="s">
        <v>9</v>
      </c>
      <c r="Q178" s="173">
        <v>1.302</v>
      </c>
      <c r="R178" t="s">
        <v>9</v>
      </c>
      <c r="S178" s="173">
        <v>1.3069999999999999</v>
      </c>
      <c r="T178" t="s">
        <v>9</v>
      </c>
      <c r="U178" s="173">
        <v>1.304</v>
      </c>
      <c r="V178" t="s">
        <v>9</v>
      </c>
      <c r="W178" s="173">
        <v>1.304</v>
      </c>
      <c r="X178" t="s">
        <v>9</v>
      </c>
      <c r="Y178" s="173">
        <v>1.3129999999999999</v>
      </c>
      <c r="Z178" t="s">
        <v>10</v>
      </c>
      <c r="AA178" s="173">
        <v>1.3129999999999999</v>
      </c>
      <c r="AB178" t="s">
        <v>10</v>
      </c>
      <c r="AC178" s="173">
        <v>1.323</v>
      </c>
      <c r="AD178" t="s">
        <v>10</v>
      </c>
      <c r="AE178" s="173">
        <v>1.321</v>
      </c>
      <c r="AF178" t="s">
        <v>10</v>
      </c>
      <c r="AG178" s="173">
        <v>1.319</v>
      </c>
      <c r="AH178" t="s">
        <v>10</v>
      </c>
      <c r="AI178" s="71" t="str">
        <f t="shared" si="5"/>
        <v>down</v>
      </c>
      <c r="AJ178" s="57"/>
      <c r="AK178" s="168"/>
      <c r="AL178" s="57"/>
    </row>
    <row r="179" spans="1:38" x14ac:dyDescent="0.2">
      <c r="A179" t="s">
        <v>466</v>
      </c>
      <c r="B179" t="s">
        <v>467</v>
      </c>
      <c r="C179" s="53" t="s">
        <v>507</v>
      </c>
      <c r="D179" s="54" t="s">
        <v>61</v>
      </c>
      <c r="E179" s="50" t="s">
        <v>383</v>
      </c>
      <c r="F179" s="55" t="s">
        <v>384</v>
      </c>
      <c r="G179" s="69">
        <v>1.1220000000000001</v>
      </c>
      <c r="H179" s="70" t="s">
        <v>574</v>
      </c>
      <c r="I179" s="173">
        <v>1.012</v>
      </c>
      <c r="J179" t="str">
        <f t="shared" si="4"/>
        <v>yes</v>
      </c>
      <c r="K179" s="173">
        <v>1.0149999999999999</v>
      </c>
      <c r="L179" t="s">
        <v>9</v>
      </c>
      <c r="M179" s="173">
        <v>1.0169999999999999</v>
      </c>
      <c r="N179" t="s">
        <v>9</v>
      </c>
      <c r="O179" s="173">
        <v>1.0149999999999999</v>
      </c>
      <c r="P179" t="s">
        <v>9</v>
      </c>
      <c r="Q179" s="173">
        <v>1.016</v>
      </c>
      <c r="R179" t="s">
        <v>9</v>
      </c>
      <c r="S179" s="173">
        <v>1.022</v>
      </c>
      <c r="T179" t="s">
        <v>9</v>
      </c>
      <c r="U179" s="173">
        <v>1.0209999999999999</v>
      </c>
      <c r="V179" t="s">
        <v>9</v>
      </c>
      <c r="W179" s="173">
        <v>1.0189999999999999</v>
      </c>
      <c r="X179" t="s">
        <v>9</v>
      </c>
      <c r="Y179" s="173">
        <v>1.026</v>
      </c>
      <c r="Z179" t="s">
        <v>9</v>
      </c>
      <c r="AA179" s="173">
        <v>1.0329999999999999</v>
      </c>
      <c r="AB179" t="s">
        <v>9</v>
      </c>
      <c r="AC179" s="173">
        <v>1.0449999999999999</v>
      </c>
      <c r="AD179" t="s">
        <v>9</v>
      </c>
      <c r="AE179" s="173">
        <v>1.038</v>
      </c>
      <c r="AF179" t="s">
        <v>9</v>
      </c>
      <c r="AG179" s="173">
        <v>1.03</v>
      </c>
      <c r="AH179" t="s">
        <v>9</v>
      </c>
      <c r="AI179" s="71" t="str">
        <f t="shared" si="5"/>
        <v>down</v>
      </c>
      <c r="AJ179" s="57"/>
      <c r="AK179" s="168"/>
      <c r="AL179" s="57"/>
    </row>
    <row r="180" spans="1:38" x14ac:dyDescent="0.2">
      <c r="A180" t="s">
        <v>466</v>
      </c>
      <c r="B180" t="s">
        <v>467</v>
      </c>
      <c r="C180" s="53" t="s">
        <v>507</v>
      </c>
      <c r="D180" s="54" t="s">
        <v>61</v>
      </c>
      <c r="E180" s="50" t="s">
        <v>385</v>
      </c>
      <c r="F180" s="55" t="s">
        <v>386</v>
      </c>
      <c r="G180" s="69">
        <v>1.006</v>
      </c>
      <c r="H180" s="70" t="s">
        <v>574</v>
      </c>
      <c r="I180" s="173">
        <v>0.97799999999999998</v>
      </c>
      <c r="J180" t="str">
        <f t="shared" si="4"/>
        <v>yes</v>
      </c>
      <c r="K180" s="173">
        <v>0.98499999999999999</v>
      </c>
      <c r="L180" t="s">
        <v>9</v>
      </c>
      <c r="M180" s="173">
        <v>0.98799999999999999</v>
      </c>
      <c r="N180" t="s">
        <v>9</v>
      </c>
      <c r="O180" s="173">
        <v>0.98599999999999999</v>
      </c>
      <c r="P180" t="s">
        <v>9</v>
      </c>
      <c r="Q180" s="173">
        <v>0.98899999999999999</v>
      </c>
      <c r="R180" t="s">
        <v>9</v>
      </c>
      <c r="S180" s="173">
        <v>0.99099999999999999</v>
      </c>
      <c r="T180" t="s">
        <v>9</v>
      </c>
      <c r="U180" s="173">
        <v>0.98499999999999999</v>
      </c>
      <c r="V180" t="s">
        <v>9</v>
      </c>
      <c r="W180" s="173">
        <v>0.98499999999999999</v>
      </c>
      <c r="X180" t="s">
        <v>9</v>
      </c>
      <c r="Y180" s="173">
        <v>0.98899999999999999</v>
      </c>
      <c r="Z180" t="s">
        <v>9</v>
      </c>
      <c r="AA180" s="173">
        <v>0.98699999999999999</v>
      </c>
      <c r="AB180" t="s">
        <v>9</v>
      </c>
      <c r="AC180" s="173">
        <v>0.995</v>
      </c>
      <c r="AD180" t="s">
        <v>9</v>
      </c>
      <c r="AE180" s="173">
        <v>0.98799999999999999</v>
      </c>
      <c r="AF180" t="s">
        <v>9</v>
      </c>
      <c r="AG180" s="173">
        <v>0.97499999999999998</v>
      </c>
      <c r="AH180" t="s">
        <v>9</v>
      </c>
      <c r="AI180" s="71" t="str">
        <f t="shared" si="5"/>
        <v>down</v>
      </c>
      <c r="AJ180" s="57"/>
      <c r="AK180" s="168"/>
      <c r="AL180" s="57"/>
    </row>
    <row r="181" spans="1:38" x14ac:dyDescent="0.2">
      <c r="A181" t="s">
        <v>470</v>
      </c>
      <c r="B181" t="s">
        <v>471</v>
      </c>
      <c r="C181" s="53" t="s">
        <v>502</v>
      </c>
      <c r="D181" s="54" t="s">
        <v>36</v>
      </c>
      <c r="E181" s="50" t="s">
        <v>387</v>
      </c>
      <c r="F181" s="55" t="s">
        <v>388</v>
      </c>
      <c r="G181" s="69">
        <v>1.2649999999999999</v>
      </c>
      <c r="H181" s="70">
        <v>1.214</v>
      </c>
      <c r="I181" s="173">
        <v>1.048</v>
      </c>
      <c r="J181" t="str">
        <f t="shared" si="4"/>
        <v>yes</v>
      </c>
      <c r="K181" s="173">
        <v>1.046</v>
      </c>
      <c r="L181" t="s">
        <v>9</v>
      </c>
      <c r="M181" s="173">
        <v>1.0449999999999999</v>
      </c>
      <c r="N181" t="s">
        <v>9</v>
      </c>
      <c r="O181" s="173">
        <v>1.0429999999999999</v>
      </c>
      <c r="P181" t="s">
        <v>9</v>
      </c>
      <c r="Q181" s="173">
        <v>1.044</v>
      </c>
      <c r="R181" t="s">
        <v>9</v>
      </c>
      <c r="S181" s="173">
        <v>1.0489999999999999</v>
      </c>
      <c r="T181" t="s">
        <v>9</v>
      </c>
      <c r="U181" s="173">
        <v>1.0449999999999999</v>
      </c>
      <c r="V181" t="s">
        <v>9</v>
      </c>
      <c r="W181" s="173">
        <v>1.044</v>
      </c>
      <c r="X181" t="s">
        <v>9</v>
      </c>
      <c r="Y181" s="173">
        <v>1.0509999999999999</v>
      </c>
      <c r="Z181" t="s">
        <v>9</v>
      </c>
      <c r="AA181" s="173">
        <v>1.0640000000000001</v>
      </c>
      <c r="AB181" t="s">
        <v>9</v>
      </c>
      <c r="AC181" s="173">
        <v>1.08</v>
      </c>
      <c r="AD181" t="s">
        <v>9</v>
      </c>
      <c r="AE181" s="173">
        <v>1.073</v>
      </c>
      <c r="AF181" t="s">
        <v>9</v>
      </c>
      <c r="AG181" s="173">
        <v>1.0660000000000001</v>
      </c>
      <c r="AH181" t="s">
        <v>9</v>
      </c>
      <c r="AI181" s="71" t="str">
        <f t="shared" si="5"/>
        <v>down</v>
      </c>
      <c r="AJ181" s="57"/>
      <c r="AK181" s="168"/>
      <c r="AL181" s="57"/>
    </row>
    <row r="182" spans="1:38" x14ac:dyDescent="0.2">
      <c r="A182" t="s">
        <v>466</v>
      </c>
      <c r="B182" t="s">
        <v>467</v>
      </c>
      <c r="C182" s="53" t="s">
        <v>495</v>
      </c>
      <c r="D182" s="54" t="s">
        <v>11</v>
      </c>
      <c r="E182" s="50" t="s">
        <v>389</v>
      </c>
      <c r="F182" s="55" t="s">
        <v>390</v>
      </c>
      <c r="G182" s="69">
        <v>1.284</v>
      </c>
      <c r="H182" s="70">
        <v>1.2330000000000001</v>
      </c>
      <c r="I182" s="173">
        <v>1.1919999999999999</v>
      </c>
      <c r="J182" t="str">
        <f t="shared" si="4"/>
        <v>yes</v>
      </c>
      <c r="K182" s="173">
        <v>1.1950000000000001</v>
      </c>
      <c r="L182" t="s">
        <v>9</v>
      </c>
      <c r="M182" s="173">
        <v>1.196</v>
      </c>
      <c r="N182" t="s">
        <v>9</v>
      </c>
      <c r="O182" s="173">
        <v>1.1879999999999999</v>
      </c>
      <c r="P182" t="s">
        <v>9</v>
      </c>
      <c r="Q182" s="173">
        <v>1.1890000000000001</v>
      </c>
      <c r="R182" t="s">
        <v>9</v>
      </c>
      <c r="S182" s="173">
        <v>1.196</v>
      </c>
      <c r="T182" t="s">
        <v>9</v>
      </c>
      <c r="U182" s="173">
        <v>1.1919999999999999</v>
      </c>
      <c r="V182" t="s">
        <v>9</v>
      </c>
      <c r="W182" s="173">
        <v>1.1970000000000001</v>
      </c>
      <c r="X182" t="s">
        <v>9</v>
      </c>
      <c r="Y182" s="173">
        <v>1.2090000000000001</v>
      </c>
      <c r="Z182" t="s">
        <v>9</v>
      </c>
      <c r="AA182" s="173">
        <v>1.22</v>
      </c>
      <c r="AB182" t="s">
        <v>9</v>
      </c>
      <c r="AC182" s="173">
        <v>1.2370000000000001</v>
      </c>
      <c r="AD182" t="s">
        <v>10</v>
      </c>
      <c r="AE182" s="173">
        <v>1.228</v>
      </c>
      <c r="AF182" t="s">
        <v>9</v>
      </c>
      <c r="AG182" s="173">
        <v>1.226</v>
      </c>
      <c r="AH182" t="s">
        <v>9</v>
      </c>
      <c r="AI182" s="71" t="str">
        <f t="shared" si="5"/>
        <v>down</v>
      </c>
      <c r="AJ182" s="57"/>
      <c r="AK182" s="168"/>
      <c r="AL182" s="57"/>
    </row>
    <row r="183" spans="1:38" x14ac:dyDescent="0.2">
      <c r="A183" t="s">
        <v>468</v>
      </c>
      <c r="B183" t="s">
        <v>469</v>
      </c>
      <c r="C183" s="53" t="s">
        <v>500</v>
      </c>
      <c r="D183" s="54" t="s">
        <v>30</v>
      </c>
      <c r="E183" s="50" t="s">
        <v>391</v>
      </c>
      <c r="F183" s="55" t="s">
        <v>392</v>
      </c>
      <c r="G183" s="69">
        <v>1.1579999999999999</v>
      </c>
      <c r="H183" s="70" t="s">
        <v>574</v>
      </c>
      <c r="I183" s="173">
        <v>1.036</v>
      </c>
      <c r="J183" t="str">
        <f t="shared" si="4"/>
        <v>yes</v>
      </c>
      <c r="K183" s="173">
        <v>1.038</v>
      </c>
      <c r="L183" t="s">
        <v>9</v>
      </c>
      <c r="M183" s="173">
        <v>1.0389999999999999</v>
      </c>
      <c r="N183" t="s">
        <v>9</v>
      </c>
      <c r="O183" s="173">
        <v>1.0389999999999999</v>
      </c>
      <c r="P183" t="s">
        <v>9</v>
      </c>
      <c r="Q183" s="173">
        <v>1.038</v>
      </c>
      <c r="R183" t="s">
        <v>9</v>
      </c>
      <c r="S183" s="173">
        <v>1.044</v>
      </c>
      <c r="T183" t="s">
        <v>9</v>
      </c>
      <c r="U183" s="173">
        <v>1.0509999999999999</v>
      </c>
      <c r="V183" t="s">
        <v>9</v>
      </c>
      <c r="W183" s="173">
        <v>1.0469999999999999</v>
      </c>
      <c r="X183" t="s">
        <v>9</v>
      </c>
      <c r="Y183" s="173">
        <v>1.054</v>
      </c>
      <c r="Z183" t="s">
        <v>9</v>
      </c>
      <c r="AA183" s="173">
        <v>1.0429999999999999</v>
      </c>
      <c r="AB183" t="s">
        <v>9</v>
      </c>
      <c r="AC183" s="173">
        <v>1.048</v>
      </c>
      <c r="AD183" t="s">
        <v>9</v>
      </c>
      <c r="AE183" s="173">
        <v>1.042</v>
      </c>
      <c r="AF183" t="s">
        <v>9</v>
      </c>
      <c r="AG183" s="173">
        <v>1.0369999999999999</v>
      </c>
      <c r="AH183" t="s">
        <v>9</v>
      </c>
      <c r="AI183" s="71" t="str">
        <f t="shared" si="5"/>
        <v>down</v>
      </c>
      <c r="AJ183" s="57"/>
      <c r="AK183" s="168"/>
      <c r="AL183" s="57"/>
    </row>
    <row r="184" spans="1:38" x14ac:dyDescent="0.2">
      <c r="A184" t="s">
        <v>570</v>
      </c>
      <c r="B184" t="s">
        <v>569</v>
      </c>
      <c r="C184" s="53" t="s">
        <v>505</v>
      </c>
      <c r="D184" s="54" t="s">
        <v>49</v>
      </c>
      <c r="E184" s="50" t="s">
        <v>393</v>
      </c>
      <c r="F184" s="55" t="s">
        <v>394</v>
      </c>
      <c r="G184" s="69">
        <v>1.151</v>
      </c>
      <c r="H184" s="70" t="s">
        <v>574</v>
      </c>
      <c r="I184" s="173">
        <v>1.1020000000000001</v>
      </c>
      <c r="J184" t="str">
        <f t="shared" si="4"/>
        <v>yes</v>
      </c>
      <c r="K184" s="173">
        <v>1.097</v>
      </c>
      <c r="L184" t="s">
        <v>9</v>
      </c>
      <c r="M184" s="173">
        <v>1.101</v>
      </c>
      <c r="N184" t="s">
        <v>9</v>
      </c>
      <c r="O184" s="173">
        <v>1.099</v>
      </c>
      <c r="P184" t="s">
        <v>9</v>
      </c>
      <c r="Q184" s="173">
        <v>1.105</v>
      </c>
      <c r="R184" t="s">
        <v>9</v>
      </c>
      <c r="S184" s="173">
        <v>1.1120000000000001</v>
      </c>
      <c r="T184" t="s">
        <v>9</v>
      </c>
      <c r="U184" s="173">
        <v>1.1080000000000001</v>
      </c>
      <c r="V184" t="s">
        <v>9</v>
      </c>
      <c r="W184" s="173">
        <v>1.107</v>
      </c>
      <c r="X184" t="s">
        <v>9</v>
      </c>
      <c r="Y184" s="173">
        <v>1.1160000000000001</v>
      </c>
      <c r="Z184" t="s">
        <v>9</v>
      </c>
      <c r="AA184" s="173">
        <v>1.119</v>
      </c>
      <c r="AB184" t="s">
        <v>9</v>
      </c>
      <c r="AC184" s="173">
        <v>1.125</v>
      </c>
      <c r="AD184" t="s">
        <v>9</v>
      </c>
      <c r="AE184" s="173">
        <v>1.1180000000000001</v>
      </c>
      <c r="AF184" t="s">
        <v>9</v>
      </c>
      <c r="AG184" s="173">
        <v>1.109</v>
      </c>
      <c r="AH184" t="s">
        <v>9</v>
      </c>
      <c r="AI184" s="71" t="str">
        <f t="shared" si="5"/>
        <v>down</v>
      </c>
      <c r="AJ184" s="57"/>
      <c r="AK184" s="168"/>
      <c r="AL184" s="57"/>
    </row>
    <row r="185" spans="1:38" x14ac:dyDescent="0.2">
      <c r="A185" t="s">
        <v>480</v>
      </c>
      <c r="B185" t="s">
        <v>481</v>
      </c>
      <c r="C185" s="53" t="s">
        <v>510</v>
      </c>
      <c r="D185" s="54" t="s">
        <v>78</v>
      </c>
      <c r="E185" s="50" t="s">
        <v>395</v>
      </c>
      <c r="F185" s="55" t="s">
        <v>396</v>
      </c>
      <c r="G185" s="69">
        <v>1.1319999999999999</v>
      </c>
      <c r="H185" s="70" t="s">
        <v>574</v>
      </c>
      <c r="I185" s="173">
        <v>1.073</v>
      </c>
      <c r="J185" t="str">
        <f t="shared" si="4"/>
        <v>yes</v>
      </c>
      <c r="K185" s="173">
        <v>1.069</v>
      </c>
      <c r="L185" t="s">
        <v>9</v>
      </c>
      <c r="M185" s="173">
        <v>1.0649999999999999</v>
      </c>
      <c r="N185" t="s">
        <v>9</v>
      </c>
      <c r="O185" s="173">
        <v>1.06</v>
      </c>
      <c r="P185" t="s">
        <v>9</v>
      </c>
      <c r="Q185" s="173">
        <v>1.06</v>
      </c>
      <c r="R185" t="s">
        <v>9</v>
      </c>
      <c r="S185" s="173">
        <v>1.0660000000000001</v>
      </c>
      <c r="T185" t="s">
        <v>9</v>
      </c>
      <c r="U185" s="173">
        <v>1.06</v>
      </c>
      <c r="V185" t="s">
        <v>9</v>
      </c>
      <c r="W185" s="173">
        <v>1.0569999999999999</v>
      </c>
      <c r="X185" t="s">
        <v>9</v>
      </c>
      <c r="Y185" s="173">
        <v>1.0620000000000001</v>
      </c>
      <c r="Z185" t="s">
        <v>9</v>
      </c>
      <c r="AA185" s="173">
        <v>1.054</v>
      </c>
      <c r="AB185" t="s">
        <v>9</v>
      </c>
      <c r="AC185" s="173">
        <v>1.056</v>
      </c>
      <c r="AD185" t="s">
        <v>9</v>
      </c>
      <c r="AE185" s="173">
        <v>1.042</v>
      </c>
      <c r="AF185" t="s">
        <v>9</v>
      </c>
      <c r="AG185" s="173">
        <v>1.026</v>
      </c>
      <c r="AH185" t="s">
        <v>9</v>
      </c>
      <c r="AI185" s="71" t="str">
        <f t="shared" si="5"/>
        <v>down</v>
      </c>
      <c r="AJ185" s="57"/>
      <c r="AK185" s="168"/>
      <c r="AL185" s="57"/>
    </row>
    <row r="186" spans="1:38" x14ac:dyDescent="0.2">
      <c r="A186" t="s">
        <v>466</v>
      </c>
      <c r="B186" t="s">
        <v>467</v>
      </c>
      <c r="C186" s="53" t="s">
        <v>495</v>
      </c>
      <c r="D186" s="54" t="s">
        <v>11</v>
      </c>
      <c r="E186" s="50" t="s">
        <v>397</v>
      </c>
      <c r="F186" s="55" t="s">
        <v>398</v>
      </c>
      <c r="G186" s="69">
        <v>1.179</v>
      </c>
      <c r="H186" s="70" t="s">
        <v>574</v>
      </c>
      <c r="I186" s="173">
        <v>1.145</v>
      </c>
      <c r="J186" t="str">
        <f t="shared" si="4"/>
        <v>yes</v>
      </c>
      <c r="K186" s="173">
        <v>1.145</v>
      </c>
      <c r="L186" t="s">
        <v>9</v>
      </c>
      <c r="M186" s="173">
        <v>1.1459999999999999</v>
      </c>
      <c r="N186" t="s">
        <v>9</v>
      </c>
      <c r="O186" s="173">
        <v>1.141</v>
      </c>
      <c r="P186" t="s">
        <v>9</v>
      </c>
      <c r="Q186" s="173">
        <v>1.133</v>
      </c>
      <c r="R186" t="s">
        <v>9</v>
      </c>
      <c r="S186" s="173">
        <v>1.1359999999999999</v>
      </c>
      <c r="T186" t="s">
        <v>9</v>
      </c>
      <c r="U186" s="173">
        <v>1.127</v>
      </c>
      <c r="V186" t="s">
        <v>9</v>
      </c>
      <c r="W186" s="173">
        <v>1.1200000000000001</v>
      </c>
      <c r="X186" t="s">
        <v>9</v>
      </c>
      <c r="Y186" s="173">
        <v>1.125</v>
      </c>
      <c r="Z186" t="s">
        <v>9</v>
      </c>
      <c r="AA186" s="173">
        <v>1.1259999999999999</v>
      </c>
      <c r="AB186" t="s">
        <v>9</v>
      </c>
      <c r="AC186" s="173">
        <v>1.137</v>
      </c>
      <c r="AD186" t="s">
        <v>9</v>
      </c>
      <c r="AE186" s="173">
        <v>1.127</v>
      </c>
      <c r="AF186" t="s">
        <v>9</v>
      </c>
      <c r="AG186" s="173">
        <v>1.119</v>
      </c>
      <c r="AH186" t="s">
        <v>9</v>
      </c>
      <c r="AI186" s="71" t="str">
        <f t="shared" si="5"/>
        <v>down</v>
      </c>
      <c r="AJ186" s="57"/>
      <c r="AK186" s="168"/>
      <c r="AL186" s="57"/>
    </row>
    <row r="187" spans="1:38" x14ac:dyDescent="0.2">
      <c r="A187" t="s">
        <v>472</v>
      </c>
      <c r="B187" t="s">
        <v>473</v>
      </c>
      <c r="C187" s="53" t="s">
        <v>499</v>
      </c>
      <c r="D187" s="54" t="s">
        <v>25</v>
      </c>
      <c r="E187" s="50" t="s">
        <v>399</v>
      </c>
      <c r="F187" s="55" t="s">
        <v>400</v>
      </c>
      <c r="G187" s="69">
        <v>1.1719999999999999</v>
      </c>
      <c r="H187" s="70" t="s">
        <v>574</v>
      </c>
      <c r="I187" s="173">
        <v>1.135</v>
      </c>
      <c r="J187" t="str">
        <f t="shared" si="4"/>
        <v>yes</v>
      </c>
      <c r="K187" s="173">
        <v>1.1359999999999999</v>
      </c>
      <c r="L187" t="s">
        <v>9</v>
      </c>
      <c r="M187" s="173">
        <v>1.1399999999999999</v>
      </c>
      <c r="N187" t="s">
        <v>9</v>
      </c>
      <c r="O187" s="173">
        <v>1.141</v>
      </c>
      <c r="P187" t="s">
        <v>9</v>
      </c>
      <c r="Q187" s="173">
        <v>1.141</v>
      </c>
      <c r="R187" t="s">
        <v>9</v>
      </c>
      <c r="S187" s="173">
        <v>1.1459999999999999</v>
      </c>
      <c r="T187" t="s">
        <v>9</v>
      </c>
      <c r="U187" s="173">
        <v>1.135</v>
      </c>
      <c r="V187" t="s">
        <v>9</v>
      </c>
      <c r="W187" s="173">
        <v>1.1279999999999999</v>
      </c>
      <c r="X187" t="s">
        <v>9</v>
      </c>
      <c r="Y187" s="173">
        <v>1.1279999999999999</v>
      </c>
      <c r="Z187" t="s">
        <v>9</v>
      </c>
      <c r="AA187" s="173">
        <v>1.1379999999999999</v>
      </c>
      <c r="AB187" t="s">
        <v>9</v>
      </c>
      <c r="AC187" s="173">
        <v>1.151</v>
      </c>
      <c r="AD187" t="s">
        <v>9</v>
      </c>
      <c r="AE187" s="173">
        <v>1.1439999999999999</v>
      </c>
      <c r="AF187" t="s">
        <v>9</v>
      </c>
      <c r="AG187" s="173">
        <v>1.1399999999999999</v>
      </c>
      <c r="AH187" t="s">
        <v>9</v>
      </c>
      <c r="AI187" s="71" t="str">
        <f t="shared" si="5"/>
        <v>down</v>
      </c>
      <c r="AJ187" s="57"/>
      <c r="AK187" s="168"/>
      <c r="AL187" s="57"/>
    </row>
    <row r="188" spans="1:38" x14ac:dyDescent="0.2">
      <c r="A188" t="s">
        <v>470</v>
      </c>
      <c r="B188" t="s">
        <v>471</v>
      </c>
      <c r="C188" s="53" t="s">
        <v>497</v>
      </c>
      <c r="D188" s="54" t="s">
        <v>17</v>
      </c>
      <c r="E188" s="50" t="s">
        <v>401</v>
      </c>
      <c r="F188" s="55" t="s">
        <v>402</v>
      </c>
      <c r="G188" s="69">
        <v>0.90900000000000003</v>
      </c>
      <c r="H188" s="70" t="s">
        <v>574</v>
      </c>
      <c r="I188" s="173">
        <v>0.83299999999999996</v>
      </c>
      <c r="J188" t="str">
        <f t="shared" si="4"/>
        <v>yes</v>
      </c>
      <c r="K188" s="173">
        <v>0.83499999999999996</v>
      </c>
      <c r="L188" t="s">
        <v>9</v>
      </c>
      <c r="M188" s="173">
        <v>0.83499999999999996</v>
      </c>
      <c r="N188" t="s">
        <v>9</v>
      </c>
      <c r="O188" s="173">
        <v>0.83</v>
      </c>
      <c r="P188" t="s">
        <v>9</v>
      </c>
      <c r="Q188" s="173">
        <v>0.83099999999999996</v>
      </c>
      <c r="R188" t="s">
        <v>9</v>
      </c>
      <c r="S188" s="173">
        <v>0.83699999999999997</v>
      </c>
      <c r="T188" t="s">
        <v>9</v>
      </c>
      <c r="U188" s="173">
        <v>0.83899999999999997</v>
      </c>
      <c r="V188" t="s">
        <v>9</v>
      </c>
      <c r="W188" s="173">
        <v>0.84399999999999997</v>
      </c>
      <c r="X188" t="s">
        <v>9</v>
      </c>
      <c r="Y188" s="173">
        <v>0.85099999999999998</v>
      </c>
      <c r="Z188" t="s">
        <v>9</v>
      </c>
      <c r="AA188" s="173">
        <v>0.85</v>
      </c>
      <c r="AB188" t="s">
        <v>9</v>
      </c>
      <c r="AC188" s="173">
        <v>0.85899999999999999</v>
      </c>
      <c r="AD188" t="s">
        <v>9</v>
      </c>
      <c r="AE188" s="173">
        <v>0.85499999999999998</v>
      </c>
      <c r="AF188" t="s">
        <v>9</v>
      </c>
      <c r="AG188" s="173">
        <v>0.84399999999999997</v>
      </c>
      <c r="AH188" t="s">
        <v>9</v>
      </c>
      <c r="AI188" s="71" t="str">
        <f t="shared" si="5"/>
        <v>down</v>
      </c>
      <c r="AJ188" s="57"/>
      <c r="AK188" s="168"/>
      <c r="AL188" s="57"/>
    </row>
    <row r="189" spans="1:38" x14ac:dyDescent="0.2">
      <c r="A189" t="s">
        <v>570</v>
      </c>
      <c r="B189" t="s">
        <v>569</v>
      </c>
      <c r="C189" s="53" t="s">
        <v>505</v>
      </c>
      <c r="D189" s="54" t="s">
        <v>49</v>
      </c>
      <c r="E189" s="50" t="s">
        <v>403</v>
      </c>
      <c r="F189" s="55" t="s">
        <v>404</v>
      </c>
      <c r="G189" s="69">
        <v>1.1759999999999999</v>
      </c>
      <c r="H189" s="70" t="s">
        <v>574</v>
      </c>
      <c r="I189" s="173">
        <v>1.101</v>
      </c>
      <c r="J189" t="str">
        <f t="shared" si="4"/>
        <v>yes</v>
      </c>
      <c r="K189" s="173">
        <v>1.099</v>
      </c>
      <c r="L189" t="s">
        <v>9</v>
      </c>
      <c r="M189" s="173">
        <v>1.099</v>
      </c>
      <c r="N189" t="s">
        <v>9</v>
      </c>
      <c r="O189" s="173">
        <v>1.1000000000000001</v>
      </c>
      <c r="P189" t="s">
        <v>9</v>
      </c>
      <c r="Q189" s="173">
        <v>1.097</v>
      </c>
      <c r="R189" t="s">
        <v>9</v>
      </c>
      <c r="S189" s="173">
        <v>1.1020000000000001</v>
      </c>
      <c r="T189" t="s">
        <v>9</v>
      </c>
      <c r="U189" s="173">
        <v>1.0940000000000001</v>
      </c>
      <c r="V189" t="s">
        <v>9</v>
      </c>
      <c r="W189" s="173">
        <v>1.095</v>
      </c>
      <c r="X189" t="s">
        <v>9</v>
      </c>
      <c r="Y189" s="173">
        <v>1.0940000000000001</v>
      </c>
      <c r="Z189" t="s">
        <v>9</v>
      </c>
      <c r="AA189" s="173">
        <v>1.0920000000000001</v>
      </c>
      <c r="AB189" t="s">
        <v>9</v>
      </c>
      <c r="AC189" s="173">
        <v>1.1020000000000001</v>
      </c>
      <c r="AD189" t="s">
        <v>9</v>
      </c>
      <c r="AE189" s="173">
        <v>1.097</v>
      </c>
      <c r="AF189" t="s">
        <v>9</v>
      </c>
      <c r="AG189" s="173">
        <v>1.0920000000000001</v>
      </c>
      <c r="AH189" t="s">
        <v>9</v>
      </c>
      <c r="AI189" s="71" t="str">
        <f t="shared" si="5"/>
        <v>down</v>
      </c>
      <c r="AJ189" s="57"/>
      <c r="AK189" s="168"/>
      <c r="AL189" s="57"/>
    </row>
    <row r="190" spans="1:38" x14ac:dyDescent="0.2">
      <c r="A190" t="s">
        <v>464</v>
      </c>
      <c r="B190" t="s">
        <v>465</v>
      </c>
      <c r="C190" s="53" t="s">
        <v>516</v>
      </c>
      <c r="D190" s="54" t="s">
        <v>132</v>
      </c>
      <c r="E190" s="50" t="s">
        <v>405</v>
      </c>
      <c r="F190" s="55" t="s">
        <v>406</v>
      </c>
      <c r="G190" s="69">
        <v>0.96099999999999997</v>
      </c>
      <c r="H190" s="70" t="s">
        <v>574</v>
      </c>
      <c r="I190" s="173">
        <v>0.94399999999999995</v>
      </c>
      <c r="J190" t="str">
        <f t="shared" si="4"/>
        <v>yes</v>
      </c>
      <c r="K190" s="173">
        <v>0.94499999999999995</v>
      </c>
      <c r="L190" t="s">
        <v>9</v>
      </c>
      <c r="M190" s="173">
        <v>0.94599999999999995</v>
      </c>
      <c r="N190" t="s">
        <v>9</v>
      </c>
      <c r="O190" s="173">
        <v>0.94699999999999995</v>
      </c>
      <c r="P190" t="s">
        <v>9</v>
      </c>
      <c r="Q190" s="173">
        <v>0.94799999999999995</v>
      </c>
      <c r="R190" t="s">
        <v>9</v>
      </c>
      <c r="S190" s="173">
        <v>0.95399999999999996</v>
      </c>
      <c r="T190" t="s">
        <v>9</v>
      </c>
      <c r="U190" s="173">
        <v>0.95799999999999996</v>
      </c>
      <c r="V190" t="s">
        <v>9</v>
      </c>
      <c r="W190" s="173">
        <v>0.95699999999999996</v>
      </c>
      <c r="X190" t="s">
        <v>9</v>
      </c>
      <c r="Y190" s="173">
        <v>0.96</v>
      </c>
      <c r="Z190" t="s">
        <v>9</v>
      </c>
      <c r="AA190" s="173">
        <v>0.96399999999999997</v>
      </c>
      <c r="AB190" t="s">
        <v>9</v>
      </c>
      <c r="AC190" s="173">
        <v>0.97</v>
      </c>
      <c r="AD190" t="s">
        <v>9</v>
      </c>
      <c r="AE190" s="173">
        <v>0.96199999999999997</v>
      </c>
      <c r="AF190" t="s">
        <v>9</v>
      </c>
      <c r="AG190" s="173">
        <v>0.95299999999999996</v>
      </c>
      <c r="AH190" t="s">
        <v>9</v>
      </c>
      <c r="AI190" s="71" t="str">
        <f t="shared" si="5"/>
        <v>down</v>
      </c>
      <c r="AJ190" s="57"/>
      <c r="AK190" s="168"/>
      <c r="AL190" s="57"/>
    </row>
    <row r="191" spans="1:38" x14ac:dyDescent="0.2">
      <c r="A191" t="s">
        <v>485</v>
      </c>
      <c r="B191" t="s">
        <v>486</v>
      </c>
      <c r="C191" s="53" t="s">
        <v>517</v>
      </c>
      <c r="D191" s="54" t="s">
        <v>141</v>
      </c>
      <c r="E191" s="50" t="s">
        <v>407</v>
      </c>
      <c r="F191" s="55" t="s">
        <v>408</v>
      </c>
      <c r="G191" s="69">
        <v>1.2290000000000001</v>
      </c>
      <c r="H191" s="70">
        <v>1.18</v>
      </c>
      <c r="I191" s="173">
        <v>1.0960000000000001</v>
      </c>
      <c r="J191" t="str">
        <f t="shared" si="4"/>
        <v>yes</v>
      </c>
      <c r="K191" s="173">
        <v>1.0940000000000001</v>
      </c>
      <c r="L191" t="s">
        <v>9</v>
      </c>
      <c r="M191" s="173">
        <v>1.0980000000000001</v>
      </c>
      <c r="N191" t="s">
        <v>9</v>
      </c>
      <c r="O191" s="173">
        <v>1.0920000000000001</v>
      </c>
      <c r="P191" t="s">
        <v>9</v>
      </c>
      <c r="Q191" s="173">
        <v>1.0880000000000001</v>
      </c>
      <c r="R191" t="s">
        <v>9</v>
      </c>
      <c r="S191" s="173">
        <v>1.091</v>
      </c>
      <c r="T191" t="s">
        <v>9</v>
      </c>
      <c r="U191" s="173">
        <v>1.085</v>
      </c>
      <c r="V191" t="s">
        <v>9</v>
      </c>
      <c r="W191" s="173">
        <v>1.085</v>
      </c>
      <c r="X191" t="s">
        <v>9</v>
      </c>
      <c r="Y191" s="173">
        <v>1.091</v>
      </c>
      <c r="Z191" t="s">
        <v>9</v>
      </c>
      <c r="AA191" s="173">
        <v>1.083</v>
      </c>
      <c r="AB191" t="s">
        <v>9</v>
      </c>
      <c r="AC191" s="173">
        <v>1.089</v>
      </c>
      <c r="AD191" t="s">
        <v>9</v>
      </c>
      <c r="AE191" s="173">
        <v>1.075</v>
      </c>
      <c r="AF191" t="s">
        <v>9</v>
      </c>
      <c r="AG191" s="173">
        <v>1.05</v>
      </c>
      <c r="AH191" t="s">
        <v>9</v>
      </c>
      <c r="AI191" s="71" t="str">
        <f t="shared" si="5"/>
        <v>down</v>
      </c>
      <c r="AJ191" s="57"/>
      <c r="AK191" s="168"/>
      <c r="AL191" s="57"/>
    </row>
    <row r="192" spans="1:38" x14ac:dyDescent="0.2">
      <c r="A192" t="s">
        <v>464</v>
      </c>
      <c r="B192" t="s">
        <v>465</v>
      </c>
      <c r="C192" s="53" t="s">
        <v>494</v>
      </c>
      <c r="D192" s="54" t="s">
        <v>6</v>
      </c>
      <c r="E192" s="50" t="s">
        <v>409</v>
      </c>
      <c r="F192" s="55" t="s">
        <v>410</v>
      </c>
      <c r="G192" s="69">
        <v>1.339</v>
      </c>
      <c r="H192" s="70">
        <v>1.2849999999999999</v>
      </c>
      <c r="I192" s="173">
        <v>1.2110000000000001</v>
      </c>
      <c r="J192" t="str">
        <f t="shared" si="4"/>
        <v>yes</v>
      </c>
      <c r="K192" s="173">
        <v>1.206</v>
      </c>
      <c r="L192" t="s">
        <v>9</v>
      </c>
      <c r="M192" s="173">
        <v>1.202</v>
      </c>
      <c r="N192" t="s">
        <v>9</v>
      </c>
      <c r="O192" s="173">
        <v>1.196</v>
      </c>
      <c r="P192" t="s">
        <v>9</v>
      </c>
      <c r="Q192" s="173">
        <v>1.1910000000000001</v>
      </c>
      <c r="R192" t="s">
        <v>9</v>
      </c>
      <c r="S192" s="173">
        <v>1.1950000000000001</v>
      </c>
      <c r="T192" t="s">
        <v>9</v>
      </c>
      <c r="U192" s="173">
        <v>1.1870000000000001</v>
      </c>
      <c r="V192" t="s">
        <v>9</v>
      </c>
      <c r="W192" s="173">
        <v>1.1839999999999999</v>
      </c>
      <c r="X192" t="s">
        <v>9</v>
      </c>
      <c r="Y192" s="173">
        <v>1.1919999999999999</v>
      </c>
      <c r="Z192" t="s">
        <v>9</v>
      </c>
      <c r="AA192" s="173">
        <v>1.194</v>
      </c>
      <c r="AB192" t="s">
        <v>9</v>
      </c>
      <c r="AC192" s="173">
        <v>1.2010000000000001</v>
      </c>
      <c r="AD192" t="s">
        <v>9</v>
      </c>
      <c r="AE192" s="173">
        <v>1.1950000000000001</v>
      </c>
      <c r="AF192" t="s">
        <v>9</v>
      </c>
      <c r="AG192" s="173">
        <v>1.181</v>
      </c>
      <c r="AH192" t="s">
        <v>9</v>
      </c>
      <c r="AI192" s="71" t="str">
        <f t="shared" si="5"/>
        <v>down</v>
      </c>
      <c r="AJ192" s="57"/>
      <c r="AK192" s="168"/>
      <c r="AL192" s="57"/>
    </row>
    <row r="193" spans="1:38" x14ac:dyDescent="0.2">
      <c r="A193" t="s">
        <v>476</v>
      </c>
      <c r="B193" t="s">
        <v>477</v>
      </c>
      <c r="C193" s="53" t="s">
        <v>503</v>
      </c>
      <c r="D193" s="54" t="s">
        <v>39</v>
      </c>
      <c r="E193" s="50" t="s">
        <v>411</v>
      </c>
      <c r="F193" s="55" t="s">
        <v>412</v>
      </c>
      <c r="G193" s="69">
        <v>1.262</v>
      </c>
      <c r="H193" s="70">
        <v>1.212</v>
      </c>
      <c r="I193" s="173">
        <v>1.208</v>
      </c>
      <c r="J193" t="str">
        <f t="shared" si="4"/>
        <v>yes</v>
      </c>
      <c r="K193" s="173">
        <v>1.2030000000000001</v>
      </c>
      <c r="L193" t="s">
        <v>9</v>
      </c>
      <c r="M193" s="173">
        <v>1.202</v>
      </c>
      <c r="N193" t="s">
        <v>9</v>
      </c>
      <c r="O193" s="173">
        <v>1.196</v>
      </c>
      <c r="P193" t="s">
        <v>9</v>
      </c>
      <c r="Q193" s="173">
        <v>1.1930000000000001</v>
      </c>
      <c r="R193" t="s">
        <v>9</v>
      </c>
      <c r="S193" s="173">
        <v>1.2</v>
      </c>
      <c r="T193" t="s">
        <v>9</v>
      </c>
      <c r="U193" s="173">
        <v>1.198</v>
      </c>
      <c r="V193" t="s">
        <v>9</v>
      </c>
      <c r="W193" s="173">
        <v>1.198</v>
      </c>
      <c r="X193" t="s">
        <v>9</v>
      </c>
      <c r="Y193" s="173">
        <v>1.21</v>
      </c>
      <c r="Z193" t="s">
        <v>9</v>
      </c>
      <c r="AA193" s="173">
        <v>1.216</v>
      </c>
      <c r="AB193" t="s">
        <v>10</v>
      </c>
      <c r="AC193" s="173">
        <v>1.224</v>
      </c>
      <c r="AD193" t="s">
        <v>10</v>
      </c>
      <c r="AE193" s="173">
        <v>1.222</v>
      </c>
      <c r="AF193" t="s">
        <v>10</v>
      </c>
      <c r="AG193" s="173">
        <v>1.2210000000000001</v>
      </c>
      <c r="AH193" t="s">
        <v>10</v>
      </c>
      <c r="AI193" s="71" t="str">
        <f t="shared" si="5"/>
        <v>down</v>
      </c>
      <c r="AJ193" s="57"/>
      <c r="AK193" s="168"/>
      <c r="AL193" s="57"/>
    </row>
    <row r="194" spans="1:38" x14ac:dyDescent="0.2">
      <c r="A194" t="s">
        <v>470</v>
      </c>
      <c r="B194" t="s">
        <v>471</v>
      </c>
      <c r="C194" s="53" t="s">
        <v>497</v>
      </c>
      <c r="D194" s="54" t="s">
        <v>17</v>
      </c>
      <c r="E194" s="50" t="s">
        <v>413</v>
      </c>
      <c r="F194" s="55" t="s">
        <v>414</v>
      </c>
      <c r="G194" s="69">
        <v>1.121</v>
      </c>
      <c r="H194" s="70" t="s">
        <v>574</v>
      </c>
      <c r="I194" s="173">
        <v>0.94299999999999995</v>
      </c>
      <c r="J194" t="str">
        <f t="shared" si="4"/>
        <v>yes</v>
      </c>
      <c r="K194" s="173">
        <v>0.94299999999999995</v>
      </c>
      <c r="L194" t="s">
        <v>9</v>
      </c>
      <c r="M194" s="173">
        <v>0.94</v>
      </c>
      <c r="N194" t="s">
        <v>9</v>
      </c>
      <c r="O194" s="173">
        <v>0.93400000000000005</v>
      </c>
      <c r="P194" t="s">
        <v>9</v>
      </c>
      <c r="Q194" s="173">
        <v>0.93300000000000005</v>
      </c>
      <c r="R194" t="s">
        <v>9</v>
      </c>
      <c r="S194" s="173">
        <v>0.93500000000000005</v>
      </c>
      <c r="T194" t="s">
        <v>9</v>
      </c>
      <c r="U194" s="173">
        <v>0.92700000000000005</v>
      </c>
      <c r="V194" t="s">
        <v>9</v>
      </c>
      <c r="W194" s="173">
        <v>0.92200000000000004</v>
      </c>
      <c r="X194" t="s">
        <v>9</v>
      </c>
      <c r="Y194" s="173">
        <v>0.92400000000000004</v>
      </c>
      <c r="Z194" t="s">
        <v>9</v>
      </c>
      <c r="AA194" s="173">
        <v>0.92300000000000004</v>
      </c>
      <c r="AB194" t="s">
        <v>9</v>
      </c>
      <c r="AC194" s="173">
        <v>0.93100000000000005</v>
      </c>
      <c r="AD194" t="s">
        <v>9</v>
      </c>
      <c r="AE194" s="173">
        <v>0.92200000000000004</v>
      </c>
      <c r="AF194" t="s">
        <v>9</v>
      </c>
      <c r="AG194" s="173">
        <v>0.91100000000000003</v>
      </c>
      <c r="AH194" t="s">
        <v>9</v>
      </c>
      <c r="AI194" s="71" t="str">
        <f t="shared" si="5"/>
        <v>down</v>
      </c>
      <c r="AJ194" s="57"/>
      <c r="AK194" s="168"/>
      <c r="AL194" s="57"/>
    </row>
    <row r="195" spans="1:38" x14ac:dyDescent="0.2">
      <c r="A195" t="s">
        <v>470</v>
      </c>
      <c r="B195" t="s">
        <v>471</v>
      </c>
      <c r="C195" s="53" t="s">
        <v>502</v>
      </c>
      <c r="D195" s="54" t="s">
        <v>36</v>
      </c>
      <c r="E195" s="50" t="s">
        <v>415</v>
      </c>
      <c r="F195" s="55" t="s">
        <v>416</v>
      </c>
      <c r="G195" s="69">
        <v>1.0129999999999999</v>
      </c>
      <c r="H195" s="70" t="s">
        <v>574</v>
      </c>
      <c r="I195" s="173">
        <v>0.88600000000000001</v>
      </c>
      <c r="J195" t="str">
        <f t="shared" si="4"/>
        <v>yes</v>
      </c>
      <c r="K195" s="173">
        <v>0.88600000000000001</v>
      </c>
      <c r="L195" t="s">
        <v>9</v>
      </c>
      <c r="M195" s="173">
        <v>0.88100000000000001</v>
      </c>
      <c r="N195" t="s">
        <v>9</v>
      </c>
      <c r="O195" s="173">
        <v>0.873</v>
      </c>
      <c r="P195" t="s">
        <v>9</v>
      </c>
      <c r="Q195" s="173">
        <v>0.871</v>
      </c>
      <c r="R195" t="s">
        <v>9</v>
      </c>
      <c r="S195" s="173">
        <v>0.876</v>
      </c>
      <c r="T195" t="s">
        <v>9</v>
      </c>
      <c r="U195" s="173">
        <v>0.87</v>
      </c>
      <c r="V195" t="s">
        <v>9</v>
      </c>
      <c r="W195" s="173">
        <v>0.86399999999999999</v>
      </c>
      <c r="X195" t="s">
        <v>9</v>
      </c>
      <c r="Y195" s="173">
        <v>0.86699999999999999</v>
      </c>
      <c r="Z195" t="s">
        <v>9</v>
      </c>
      <c r="AA195" s="173">
        <v>0.872</v>
      </c>
      <c r="AB195" t="s">
        <v>9</v>
      </c>
      <c r="AC195" s="173">
        <v>0.878</v>
      </c>
      <c r="AD195" t="s">
        <v>9</v>
      </c>
      <c r="AE195" s="173">
        <v>0.86899999999999999</v>
      </c>
      <c r="AF195" t="s">
        <v>9</v>
      </c>
      <c r="AG195" s="173">
        <v>0.86099999999999999</v>
      </c>
      <c r="AH195" t="s">
        <v>9</v>
      </c>
      <c r="AI195" s="71" t="str">
        <f t="shared" si="5"/>
        <v>down</v>
      </c>
      <c r="AJ195" s="57"/>
      <c r="AK195" s="168"/>
      <c r="AL195" s="57"/>
    </row>
    <row r="196" spans="1:38" x14ac:dyDescent="0.2">
      <c r="A196" t="s">
        <v>485</v>
      </c>
      <c r="B196" t="s">
        <v>486</v>
      </c>
      <c r="C196" s="53" t="s">
        <v>517</v>
      </c>
      <c r="D196" s="54" t="s">
        <v>141</v>
      </c>
      <c r="E196" s="50" t="s">
        <v>417</v>
      </c>
      <c r="F196" s="55" t="s">
        <v>418</v>
      </c>
      <c r="G196" s="69">
        <v>1.234</v>
      </c>
      <c r="H196" s="70">
        <v>1.1850000000000001</v>
      </c>
      <c r="I196" s="173">
        <v>1.135</v>
      </c>
      <c r="J196" t="str">
        <f t="shared" si="4"/>
        <v>yes</v>
      </c>
      <c r="K196" s="173">
        <v>1.135</v>
      </c>
      <c r="L196" t="s">
        <v>9</v>
      </c>
      <c r="M196" s="173">
        <v>1.1339999999999999</v>
      </c>
      <c r="N196" t="s">
        <v>9</v>
      </c>
      <c r="O196" s="173">
        <v>1.1279999999999999</v>
      </c>
      <c r="P196" t="s">
        <v>9</v>
      </c>
      <c r="Q196" s="173">
        <v>1.123</v>
      </c>
      <c r="R196" t="s">
        <v>9</v>
      </c>
      <c r="S196" s="173">
        <v>1.129</v>
      </c>
      <c r="T196" t="s">
        <v>9</v>
      </c>
      <c r="U196" s="173">
        <v>1.1240000000000001</v>
      </c>
      <c r="V196" t="s">
        <v>9</v>
      </c>
      <c r="W196" s="173">
        <v>1.123</v>
      </c>
      <c r="X196" t="s">
        <v>9</v>
      </c>
      <c r="Y196" s="173">
        <v>1.135</v>
      </c>
      <c r="Z196" t="s">
        <v>9</v>
      </c>
      <c r="AA196" s="173">
        <v>1.129</v>
      </c>
      <c r="AB196" t="s">
        <v>9</v>
      </c>
      <c r="AC196" s="173">
        <v>1.1319999999999999</v>
      </c>
      <c r="AD196" t="s">
        <v>9</v>
      </c>
      <c r="AE196" s="173">
        <v>1.121</v>
      </c>
      <c r="AF196" t="s">
        <v>9</v>
      </c>
      <c r="AG196" s="173">
        <v>1.103</v>
      </c>
      <c r="AH196" t="s">
        <v>9</v>
      </c>
      <c r="AI196" s="71" t="str">
        <f t="shared" si="5"/>
        <v>down</v>
      </c>
      <c r="AJ196" s="57"/>
      <c r="AK196" s="168"/>
      <c r="AL196" s="57"/>
    </row>
    <row r="197" spans="1:38" x14ac:dyDescent="0.2">
      <c r="A197" t="s">
        <v>476</v>
      </c>
      <c r="B197" t="s">
        <v>477</v>
      </c>
      <c r="C197" s="53" t="s">
        <v>511</v>
      </c>
      <c r="D197" s="54" t="s">
        <v>99</v>
      </c>
      <c r="E197" s="50" t="s">
        <v>419</v>
      </c>
      <c r="F197" s="55" t="s">
        <v>420</v>
      </c>
      <c r="G197" s="69">
        <v>1.232</v>
      </c>
      <c r="H197" s="70">
        <v>1.1830000000000001</v>
      </c>
      <c r="I197" s="173">
        <v>1.153</v>
      </c>
      <c r="J197" t="str">
        <f t="shared" si="4"/>
        <v>yes</v>
      </c>
      <c r="K197" s="173">
        <v>1.1539999999999999</v>
      </c>
      <c r="L197" t="s">
        <v>9</v>
      </c>
      <c r="M197" s="173">
        <v>1.1539999999999999</v>
      </c>
      <c r="N197" t="s">
        <v>9</v>
      </c>
      <c r="O197" s="173">
        <v>1.149</v>
      </c>
      <c r="P197" t="s">
        <v>9</v>
      </c>
      <c r="Q197" s="173">
        <v>1.1439999999999999</v>
      </c>
      <c r="R197" t="s">
        <v>9</v>
      </c>
      <c r="S197" s="173">
        <v>1.1479999999999999</v>
      </c>
      <c r="T197" t="s">
        <v>9</v>
      </c>
      <c r="U197" s="173">
        <v>1.141</v>
      </c>
      <c r="V197" t="s">
        <v>9</v>
      </c>
      <c r="W197" s="173">
        <v>1.133</v>
      </c>
      <c r="X197" t="s">
        <v>9</v>
      </c>
      <c r="Y197" s="173">
        <v>1.139</v>
      </c>
      <c r="Z197" t="s">
        <v>9</v>
      </c>
      <c r="AA197" s="173">
        <v>1.1419999999999999</v>
      </c>
      <c r="AB197" t="s">
        <v>9</v>
      </c>
      <c r="AC197" s="173">
        <v>1.153</v>
      </c>
      <c r="AD197" t="s">
        <v>9</v>
      </c>
      <c r="AE197" s="173">
        <v>1.143</v>
      </c>
      <c r="AF197" t="s">
        <v>9</v>
      </c>
      <c r="AG197" s="173">
        <v>1.137</v>
      </c>
      <c r="AH197" t="s">
        <v>9</v>
      </c>
      <c r="AI197" s="71" t="str">
        <f t="shared" si="5"/>
        <v>down</v>
      </c>
      <c r="AJ197" s="57"/>
      <c r="AK197" s="168"/>
      <c r="AL197" s="57"/>
    </row>
    <row r="198" spans="1:38" x14ac:dyDescent="0.2">
      <c r="A198" t="s">
        <v>485</v>
      </c>
      <c r="B198" t="s">
        <v>486</v>
      </c>
      <c r="C198" s="53" t="s">
        <v>517</v>
      </c>
      <c r="D198" s="54" t="s">
        <v>141</v>
      </c>
      <c r="E198" s="50" t="s">
        <v>421</v>
      </c>
      <c r="F198" s="55" t="s">
        <v>422</v>
      </c>
      <c r="G198" s="69">
        <v>1.119</v>
      </c>
      <c r="H198" s="70" t="s">
        <v>574</v>
      </c>
      <c r="I198" s="173">
        <v>1.04</v>
      </c>
      <c r="J198" t="str">
        <f t="shared" ref="J198:J213" si="6">IF(I198&lt;=H198,"yes","no")</f>
        <v>yes</v>
      </c>
      <c r="K198" s="173">
        <v>1.038</v>
      </c>
      <c r="L198" t="s">
        <v>9</v>
      </c>
      <c r="M198" s="173">
        <v>1.038</v>
      </c>
      <c r="N198" t="s">
        <v>9</v>
      </c>
      <c r="O198" s="173">
        <v>1.0349999999999999</v>
      </c>
      <c r="P198" t="s">
        <v>9</v>
      </c>
      <c r="Q198" s="173">
        <v>1.034</v>
      </c>
      <c r="R198" t="s">
        <v>9</v>
      </c>
      <c r="S198" s="173">
        <v>1.04</v>
      </c>
      <c r="T198" t="s">
        <v>9</v>
      </c>
      <c r="U198" s="173">
        <v>1.04</v>
      </c>
      <c r="V198" t="s">
        <v>9</v>
      </c>
      <c r="W198" s="173">
        <v>1.038</v>
      </c>
      <c r="X198" t="s">
        <v>9</v>
      </c>
      <c r="Y198" s="173">
        <v>1.0449999999999999</v>
      </c>
      <c r="Z198" t="s">
        <v>9</v>
      </c>
      <c r="AA198" s="173">
        <v>1.0489999999999999</v>
      </c>
      <c r="AB198" t="s">
        <v>9</v>
      </c>
      <c r="AC198" s="173">
        <v>1.0549999999999999</v>
      </c>
      <c r="AD198" t="s">
        <v>9</v>
      </c>
      <c r="AE198" s="173">
        <v>1.0469999999999999</v>
      </c>
      <c r="AF198" t="s">
        <v>9</v>
      </c>
      <c r="AG198" s="173">
        <v>1.0369999999999999</v>
      </c>
      <c r="AH198" t="s">
        <v>9</v>
      </c>
      <c r="AI198" s="71" t="str">
        <f t="shared" ref="AI198:AI213" si="7">IF(AG198&lt;AE198,"down",IF(AG198=AE198,"same","up"))</f>
        <v>down</v>
      </c>
      <c r="AJ198" s="57"/>
      <c r="AK198" s="168"/>
      <c r="AL198" s="57"/>
    </row>
    <row r="199" spans="1:38" x14ac:dyDescent="0.2">
      <c r="A199" t="s">
        <v>472</v>
      </c>
      <c r="B199" t="s">
        <v>473</v>
      </c>
      <c r="C199" s="53" t="s">
        <v>499</v>
      </c>
      <c r="D199" s="54" t="s">
        <v>25</v>
      </c>
      <c r="E199" s="50" t="s">
        <v>423</v>
      </c>
      <c r="F199" s="55" t="s">
        <v>424</v>
      </c>
      <c r="G199" s="69">
        <v>1.212</v>
      </c>
      <c r="H199" s="70">
        <v>1.1639999999999999</v>
      </c>
      <c r="I199" s="173">
        <v>1.161</v>
      </c>
      <c r="J199" t="str">
        <f t="shared" si="6"/>
        <v>yes</v>
      </c>
      <c r="K199" s="173">
        <v>1.167</v>
      </c>
      <c r="L199" t="s">
        <v>10</v>
      </c>
      <c r="M199" s="173">
        <v>1.17</v>
      </c>
      <c r="N199" t="s">
        <v>10</v>
      </c>
      <c r="O199" s="173">
        <v>1.1679999999999999</v>
      </c>
      <c r="P199" t="s">
        <v>10</v>
      </c>
      <c r="Q199" s="173">
        <v>1.17</v>
      </c>
      <c r="R199" t="s">
        <v>10</v>
      </c>
      <c r="S199" s="173">
        <v>1.1759999999999999</v>
      </c>
      <c r="T199" t="s">
        <v>10</v>
      </c>
      <c r="U199" s="173">
        <v>1.1719999999999999</v>
      </c>
      <c r="V199" t="s">
        <v>10</v>
      </c>
      <c r="W199" s="173">
        <v>1.1719999999999999</v>
      </c>
      <c r="X199" t="s">
        <v>10</v>
      </c>
      <c r="Y199" s="173">
        <v>1.1759999999999999</v>
      </c>
      <c r="Z199" t="s">
        <v>10</v>
      </c>
      <c r="AA199" s="173">
        <v>1.18</v>
      </c>
      <c r="AB199" t="s">
        <v>10</v>
      </c>
      <c r="AC199" s="173">
        <v>1.1919999999999999</v>
      </c>
      <c r="AD199" t="s">
        <v>10</v>
      </c>
      <c r="AE199" s="173">
        <v>1.1819999999999999</v>
      </c>
      <c r="AF199" t="s">
        <v>10</v>
      </c>
      <c r="AG199" s="173">
        <v>1.17</v>
      </c>
      <c r="AH199" t="s">
        <v>10</v>
      </c>
      <c r="AI199" s="71" t="str">
        <f t="shared" si="7"/>
        <v>down</v>
      </c>
      <c r="AJ199" s="57"/>
      <c r="AK199" s="168"/>
      <c r="AL199" s="57"/>
    </row>
    <row r="200" spans="1:38" x14ac:dyDescent="0.2">
      <c r="A200" t="s">
        <v>484</v>
      </c>
      <c r="B200" t="s">
        <v>116</v>
      </c>
      <c r="C200" s="53" t="s">
        <v>514</v>
      </c>
      <c r="D200" s="54" t="s">
        <v>116</v>
      </c>
      <c r="E200" s="50" t="s">
        <v>425</v>
      </c>
      <c r="F200" s="55" t="s">
        <v>426</v>
      </c>
      <c r="G200" s="69">
        <v>1.0840000000000001</v>
      </c>
      <c r="H200" s="70" t="s">
        <v>574</v>
      </c>
      <c r="I200" s="173">
        <v>0.98</v>
      </c>
      <c r="J200" t="str">
        <f t="shared" si="6"/>
        <v>yes</v>
      </c>
      <c r="K200" s="173">
        <v>0.98299999999999998</v>
      </c>
      <c r="L200" t="s">
        <v>9</v>
      </c>
      <c r="M200" s="173">
        <v>0.98199999999999998</v>
      </c>
      <c r="N200" t="s">
        <v>9</v>
      </c>
      <c r="O200" s="173">
        <v>0.97799999999999998</v>
      </c>
      <c r="P200" t="s">
        <v>9</v>
      </c>
      <c r="Q200" s="173">
        <v>0.97599999999999998</v>
      </c>
      <c r="R200" t="s">
        <v>9</v>
      </c>
      <c r="S200" s="173">
        <v>0.97699999999999998</v>
      </c>
      <c r="T200" t="s">
        <v>9</v>
      </c>
      <c r="U200" s="173">
        <v>0.97199999999999998</v>
      </c>
      <c r="V200" t="s">
        <v>9</v>
      </c>
      <c r="W200" s="173">
        <v>0.97</v>
      </c>
      <c r="X200" t="s">
        <v>9</v>
      </c>
      <c r="Y200" s="173">
        <v>0.97699999999999998</v>
      </c>
      <c r="Z200" t="s">
        <v>9</v>
      </c>
      <c r="AA200" s="173">
        <v>0.97399999999999998</v>
      </c>
      <c r="AB200" t="s">
        <v>9</v>
      </c>
      <c r="AC200" s="173">
        <v>0.98</v>
      </c>
      <c r="AD200" t="s">
        <v>9</v>
      </c>
      <c r="AE200" s="173">
        <v>0.97299999999999998</v>
      </c>
      <c r="AF200" t="s">
        <v>9</v>
      </c>
      <c r="AG200" s="173">
        <v>0.96299999999999997</v>
      </c>
      <c r="AH200" t="s">
        <v>9</v>
      </c>
      <c r="AI200" s="71" t="str">
        <f t="shared" si="7"/>
        <v>down</v>
      </c>
      <c r="AJ200" s="57"/>
      <c r="AK200" s="168"/>
      <c r="AL200" s="57"/>
    </row>
    <row r="201" spans="1:38" x14ac:dyDescent="0.2">
      <c r="A201" t="s">
        <v>466</v>
      </c>
      <c r="B201" t="s">
        <v>467</v>
      </c>
      <c r="C201" s="53" t="s">
        <v>495</v>
      </c>
      <c r="D201" s="54" t="s">
        <v>11</v>
      </c>
      <c r="E201" s="50" t="s">
        <v>427</v>
      </c>
      <c r="F201" s="55" t="s">
        <v>428</v>
      </c>
      <c r="G201" s="69">
        <v>1.236</v>
      </c>
      <c r="H201" s="70">
        <v>1.1870000000000001</v>
      </c>
      <c r="I201" s="173">
        <v>1.121</v>
      </c>
      <c r="J201" t="str">
        <f t="shared" si="6"/>
        <v>yes</v>
      </c>
      <c r="K201" s="173">
        <v>1.121</v>
      </c>
      <c r="L201" t="s">
        <v>9</v>
      </c>
      <c r="M201" s="173">
        <v>1.1240000000000001</v>
      </c>
      <c r="N201" t="s">
        <v>9</v>
      </c>
      <c r="O201" s="173">
        <v>1.1200000000000001</v>
      </c>
      <c r="P201" t="s">
        <v>9</v>
      </c>
      <c r="Q201" s="173">
        <v>1.1180000000000001</v>
      </c>
      <c r="R201" t="s">
        <v>9</v>
      </c>
      <c r="S201" s="173">
        <v>1.1220000000000001</v>
      </c>
      <c r="T201" t="s">
        <v>9</v>
      </c>
      <c r="U201" s="173">
        <v>1.1180000000000001</v>
      </c>
      <c r="V201" t="s">
        <v>9</v>
      </c>
      <c r="W201" s="173">
        <v>1.113</v>
      </c>
      <c r="X201" t="s">
        <v>9</v>
      </c>
      <c r="Y201" s="173">
        <v>1.1160000000000001</v>
      </c>
      <c r="Z201" t="s">
        <v>9</v>
      </c>
      <c r="AA201" s="173">
        <v>1.1180000000000001</v>
      </c>
      <c r="AB201" t="s">
        <v>9</v>
      </c>
      <c r="AC201" s="173">
        <v>1.1259999999999999</v>
      </c>
      <c r="AD201" t="s">
        <v>9</v>
      </c>
      <c r="AE201" s="173">
        <v>1.117</v>
      </c>
      <c r="AF201" t="s">
        <v>9</v>
      </c>
      <c r="AG201" s="173">
        <v>1.109</v>
      </c>
      <c r="AH201" t="s">
        <v>9</v>
      </c>
      <c r="AI201" s="71" t="str">
        <f t="shared" si="7"/>
        <v>down</v>
      </c>
      <c r="AJ201" s="57"/>
      <c r="AK201" s="168"/>
      <c r="AL201" s="57"/>
    </row>
    <row r="202" spans="1:38" x14ac:dyDescent="0.2">
      <c r="A202" t="s">
        <v>572</v>
      </c>
      <c r="B202" t="s">
        <v>571</v>
      </c>
      <c r="C202" s="53" t="s">
        <v>504</v>
      </c>
      <c r="D202" s="54" t="s">
        <v>44</v>
      </c>
      <c r="E202" s="50" t="s">
        <v>429</v>
      </c>
      <c r="F202" s="55" t="s">
        <v>430</v>
      </c>
      <c r="G202" s="69">
        <v>1.1639999999999999</v>
      </c>
      <c r="H202" s="70" t="s">
        <v>574</v>
      </c>
      <c r="I202" s="173">
        <v>1.115</v>
      </c>
      <c r="J202" t="str">
        <f t="shared" si="6"/>
        <v>yes</v>
      </c>
      <c r="K202" s="173">
        <v>1.113</v>
      </c>
      <c r="L202" t="s">
        <v>9</v>
      </c>
      <c r="M202" s="173">
        <v>1.1100000000000001</v>
      </c>
      <c r="N202" t="s">
        <v>9</v>
      </c>
      <c r="O202" s="173">
        <v>1.1040000000000001</v>
      </c>
      <c r="P202" t="s">
        <v>9</v>
      </c>
      <c r="Q202" s="173">
        <v>1.0980000000000001</v>
      </c>
      <c r="R202" t="s">
        <v>9</v>
      </c>
      <c r="S202" s="173">
        <v>1.1020000000000001</v>
      </c>
      <c r="T202" t="s">
        <v>9</v>
      </c>
      <c r="U202" s="173">
        <v>1.0960000000000001</v>
      </c>
      <c r="V202" t="s">
        <v>9</v>
      </c>
      <c r="W202" s="173">
        <v>1.0940000000000001</v>
      </c>
      <c r="X202" t="s">
        <v>9</v>
      </c>
      <c r="Y202" s="173">
        <v>1.0920000000000001</v>
      </c>
      <c r="Z202" t="s">
        <v>9</v>
      </c>
      <c r="AA202" s="173">
        <v>1.0820000000000001</v>
      </c>
      <c r="AB202" t="s">
        <v>9</v>
      </c>
      <c r="AC202" s="173">
        <v>1.085</v>
      </c>
      <c r="AD202" t="s">
        <v>9</v>
      </c>
      <c r="AE202" s="173">
        <v>1.0760000000000001</v>
      </c>
      <c r="AF202" t="s">
        <v>9</v>
      </c>
      <c r="AG202" s="173">
        <v>1.0660000000000001</v>
      </c>
      <c r="AH202" t="s">
        <v>9</v>
      </c>
      <c r="AI202" s="71" t="str">
        <f t="shared" si="7"/>
        <v>down</v>
      </c>
      <c r="AJ202" s="57"/>
      <c r="AK202" s="168"/>
      <c r="AL202" s="57"/>
    </row>
    <row r="203" spans="1:38" x14ac:dyDescent="0.2">
      <c r="A203" t="s">
        <v>474</v>
      </c>
      <c r="B203" t="s">
        <v>475</v>
      </c>
      <c r="C203" s="53" t="s">
        <v>515</v>
      </c>
      <c r="D203" s="54" t="s">
        <v>129</v>
      </c>
      <c r="E203" s="50" t="s">
        <v>431</v>
      </c>
      <c r="F203" s="55" t="s">
        <v>432</v>
      </c>
      <c r="G203" s="69">
        <v>1.147</v>
      </c>
      <c r="H203" s="70" t="s">
        <v>574</v>
      </c>
      <c r="I203" s="173">
        <v>1.028</v>
      </c>
      <c r="J203" t="str">
        <f t="shared" si="6"/>
        <v>yes</v>
      </c>
      <c r="K203" s="173">
        <v>1.03</v>
      </c>
      <c r="L203" t="s">
        <v>9</v>
      </c>
      <c r="M203" s="173">
        <v>1.0309999999999999</v>
      </c>
      <c r="N203" t="s">
        <v>9</v>
      </c>
      <c r="O203" s="173">
        <v>1.0269999999999999</v>
      </c>
      <c r="P203" t="s">
        <v>9</v>
      </c>
      <c r="Q203" s="173">
        <v>1.028</v>
      </c>
      <c r="R203" t="s">
        <v>9</v>
      </c>
      <c r="S203" s="173">
        <v>1.036</v>
      </c>
      <c r="T203" t="s">
        <v>9</v>
      </c>
      <c r="U203" s="173">
        <v>1.0369999999999999</v>
      </c>
      <c r="V203" t="s">
        <v>9</v>
      </c>
      <c r="W203" s="173">
        <v>1.0349999999999999</v>
      </c>
      <c r="X203" t="s">
        <v>9</v>
      </c>
      <c r="Y203" s="173">
        <v>1.0429999999999999</v>
      </c>
      <c r="Z203" t="s">
        <v>9</v>
      </c>
      <c r="AA203" s="173">
        <v>1.0389999999999999</v>
      </c>
      <c r="AB203" t="s">
        <v>9</v>
      </c>
      <c r="AC203" s="173">
        <v>1.0449999999999999</v>
      </c>
      <c r="AD203" t="s">
        <v>9</v>
      </c>
      <c r="AE203" s="173">
        <v>1.038</v>
      </c>
      <c r="AF203" t="s">
        <v>9</v>
      </c>
      <c r="AG203" s="173">
        <v>1.032</v>
      </c>
      <c r="AH203" t="s">
        <v>9</v>
      </c>
      <c r="AI203" s="71" t="str">
        <f t="shared" si="7"/>
        <v>down</v>
      </c>
      <c r="AJ203" s="57"/>
      <c r="AK203" s="168"/>
      <c r="AL203" s="57"/>
    </row>
    <row r="204" spans="1:38" x14ac:dyDescent="0.2">
      <c r="A204" t="s">
        <v>470</v>
      </c>
      <c r="B204" t="s">
        <v>471</v>
      </c>
      <c r="C204" s="53" t="s">
        <v>506</v>
      </c>
      <c r="D204" s="54" t="s">
        <v>58</v>
      </c>
      <c r="E204" s="50" t="s">
        <v>433</v>
      </c>
      <c r="F204" s="55" t="s">
        <v>434</v>
      </c>
      <c r="G204" s="69">
        <v>0.79500000000000004</v>
      </c>
      <c r="H204" s="70" t="s">
        <v>574</v>
      </c>
      <c r="I204" s="173">
        <v>0.69399999999999995</v>
      </c>
      <c r="J204" t="str">
        <f t="shared" si="6"/>
        <v>yes</v>
      </c>
      <c r="K204" s="173">
        <v>0.69599999999999995</v>
      </c>
      <c r="L204" t="s">
        <v>9</v>
      </c>
      <c r="M204" s="173">
        <v>0.69699999999999995</v>
      </c>
      <c r="N204" t="s">
        <v>9</v>
      </c>
      <c r="O204" s="173">
        <v>0.69899999999999995</v>
      </c>
      <c r="P204" t="s">
        <v>9</v>
      </c>
      <c r="Q204" s="173">
        <v>0.7</v>
      </c>
      <c r="R204" t="s">
        <v>9</v>
      </c>
      <c r="S204" s="173">
        <v>0.70299999999999996</v>
      </c>
      <c r="T204" t="s">
        <v>9</v>
      </c>
      <c r="U204" s="173">
        <v>0.70599999999999996</v>
      </c>
      <c r="V204" t="s">
        <v>9</v>
      </c>
      <c r="W204" s="173">
        <v>0.7</v>
      </c>
      <c r="X204" t="s">
        <v>9</v>
      </c>
      <c r="Y204" s="173">
        <v>0.70099999999999996</v>
      </c>
      <c r="Z204" t="s">
        <v>9</v>
      </c>
      <c r="AA204" s="173">
        <v>0.70699999999999996</v>
      </c>
      <c r="AB204" t="s">
        <v>9</v>
      </c>
      <c r="AC204" s="173">
        <v>0.71299999999999997</v>
      </c>
      <c r="AD204" t="s">
        <v>9</v>
      </c>
      <c r="AE204" s="173">
        <v>0.70599999999999996</v>
      </c>
      <c r="AF204" t="s">
        <v>9</v>
      </c>
      <c r="AG204" s="173">
        <v>0.69299999999999995</v>
      </c>
      <c r="AH204" t="s">
        <v>9</v>
      </c>
      <c r="AI204" s="71" t="str">
        <f t="shared" si="7"/>
        <v>down</v>
      </c>
      <c r="AJ204" s="57"/>
      <c r="AK204" s="168"/>
      <c r="AL204" s="57"/>
    </row>
    <row r="205" spans="1:38" x14ac:dyDescent="0.2">
      <c r="A205" t="s">
        <v>472</v>
      </c>
      <c r="B205" t="s">
        <v>473</v>
      </c>
      <c r="C205" s="53" t="s">
        <v>509</v>
      </c>
      <c r="D205" s="54" t="s">
        <v>73</v>
      </c>
      <c r="E205" s="50" t="s">
        <v>435</v>
      </c>
      <c r="F205" s="55" t="s">
        <v>436</v>
      </c>
      <c r="G205" s="69">
        <v>1.2230000000000001</v>
      </c>
      <c r="H205" s="70">
        <v>1.1739999999999999</v>
      </c>
      <c r="I205" s="173">
        <v>1.179</v>
      </c>
      <c r="J205" t="str">
        <f t="shared" si="6"/>
        <v>no</v>
      </c>
      <c r="K205" s="173">
        <v>1.1819999999999999</v>
      </c>
      <c r="L205" t="s">
        <v>10</v>
      </c>
      <c r="M205" s="173">
        <v>1.181</v>
      </c>
      <c r="N205" t="s">
        <v>10</v>
      </c>
      <c r="O205" s="173">
        <v>1.181</v>
      </c>
      <c r="P205" t="s">
        <v>10</v>
      </c>
      <c r="Q205" s="173">
        <v>1.181</v>
      </c>
      <c r="R205" t="s">
        <v>10</v>
      </c>
      <c r="S205" s="173">
        <v>1.1859999999999999</v>
      </c>
      <c r="T205" t="s">
        <v>10</v>
      </c>
      <c r="U205" s="173">
        <v>1.1859999999999999</v>
      </c>
      <c r="V205" t="s">
        <v>10</v>
      </c>
      <c r="W205" s="173">
        <v>1.18</v>
      </c>
      <c r="X205" t="s">
        <v>10</v>
      </c>
      <c r="Y205" s="173">
        <v>1.1910000000000001</v>
      </c>
      <c r="Z205" t="s">
        <v>10</v>
      </c>
      <c r="AA205" s="173">
        <v>1.196</v>
      </c>
      <c r="AB205" t="s">
        <v>10</v>
      </c>
      <c r="AC205" s="173">
        <v>1.2050000000000001</v>
      </c>
      <c r="AD205" t="s">
        <v>10</v>
      </c>
      <c r="AE205" s="173">
        <v>1.2030000000000001</v>
      </c>
      <c r="AF205" t="s">
        <v>10</v>
      </c>
      <c r="AG205" s="173">
        <v>1.194</v>
      </c>
      <c r="AH205" t="s">
        <v>10</v>
      </c>
      <c r="AI205" s="71" t="str">
        <f t="shared" si="7"/>
        <v>down</v>
      </c>
      <c r="AJ205" s="57"/>
      <c r="AK205" s="168"/>
      <c r="AL205" s="57"/>
    </row>
    <row r="206" spans="1:38" x14ac:dyDescent="0.2">
      <c r="A206" t="s">
        <v>472</v>
      </c>
      <c r="B206" t="s">
        <v>473</v>
      </c>
      <c r="C206" s="53" t="s">
        <v>509</v>
      </c>
      <c r="D206" s="54" t="s">
        <v>73</v>
      </c>
      <c r="E206" s="50" t="s">
        <v>437</v>
      </c>
      <c r="F206" s="55" t="s">
        <v>438</v>
      </c>
      <c r="G206" s="69">
        <v>1.232</v>
      </c>
      <c r="H206" s="70">
        <v>1.1830000000000001</v>
      </c>
      <c r="I206" s="173">
        <v>1.1559999999999999</v>
      </c>
      <c r="J206" t="str">
        <f t="shared" si="6"/>
        <v>yes</v>
      </c>
      <c r="K206" s="173">
        <v>1.1579999999999999</v>
      </c>
      <c r="L206" t="s">
        <v>9</v>
      </c>
      <c r="M206" s="173">
        <v>1.1559999999999999</v>
      </c>
      <c r="N206" t="s">
        <v>9</v>
      </c>
      <c r="O206" s="173">
        <v>1.155</v>
      </c>
      <c r="P206" t="s">
        <v>9</v>
      </c>
      <c r="Q206" s="173">
        <v>1.153</v>
      </c>
      <c r="R206" t="s">
        <v>9</v>
      </c>
      <c r="S206" s="173">
        <v>1.157</v>
      </c>
      <c r="T206" t="s">
        <v>9</v>
      </c>
      <c r="U206" s="173">
        <v>1.149</v>
      </c>
      <c r="V206" t="s">
        <v>9</v>
      </c>
      <c r="W206" s="173">
        <v>1.1439999999999999</v>
      </c>
      <c r="X206" t="s">
        <v>9</v>
      </c>
      <c r="Y206" s="173">
        <v>1.1499999999999999</v>
      </c>
      <c r="Z206" t="s">
        <v>9</v>
      </c>
      <c r="AA206" s="173">
        <v>1.1479999999999999</v>
      </c>
      <c r="AB206" t="s">
        <v>9</v>
      </c>
      <c r="AC206" s="173">
        <v>1.1599999999999999</v>
      </c>
      <c r="AD206" t="s">
        <v>9</v>
      </c>
      <c r="AE206" s="173">
        <v>1.155</v>
      </c>
      <c r="AF206" t="s">
        <v>9</v>
      </c>
      <c r="AG206" s="173">
        <v>1.149</v>
      </c>
      <c r="AH206" t="s">
        <v>9</v>
      </c>
      <c r="AI206" s="71" t="str">
        <f t="shared" si="7"/>
        <v>down</v>
      </c>
      <c r="AJ206" s="57"/>
      <c r="AK206" s="168"/>
      <c r="AL206" s="57"/>
    </row>
    <row r="207" spans="1:38" x14ac:dyDescent="0.2">
      <c r="A207" t="s">
        <v>570</v>
      </c>
      <c r="B207" t="s">
        <v>569</v>
      </c>
      <c r="C207" s="53" t="s">
        <v>505</v>
      </c>
      <c r="D207" s="54" t="s">
        <v>49</v>
      </c>
      <c r="E207" s="50" t="s">
        <v>439</v>
      </c>
      <c r="F207" s="55" t="s">
        <v>440</v>
      </c>
      <c r="G207" s="69">
        <v>1.1819999999999999</v>
      </c>
      <c r="H207" s="70" t="s">
        <v>574</v>
      </c>
      <c r="I207" s="173">
        <v>1.1180000000000001</v>
      </c>
      <c r="J207" t="str">
        <f t="shared" si="6"/>
        <v>yes</v>
      </c>
      <c r="K207" s="173">
        <v>1.1180000000000001</v>
      </c>
      <c r="L207" t="s">
        <v>9</v>
      </c>
      <c r="M207" s="173">
        <v>1.1160000000000001</v>
      </c>
      <c r="N207" t="s">
        <v>9</v>
      </c>
      <c r="O207" s="173">
        <v>1.113</v>
      </c>
      <c r="P207" t="s">
        <v>9</v>
      </c>
      <c r="Q207" s="173">
        <v>1.115</v>
      </c>
      <c r="R207" t="s">
        <v>9</v>
      </c>
      <c r="S207" s="173">
        <v>1.1220000000000001</v>
      </c>
      <c r="T207" t="s">
        <v>9</v>
      </c>
      <c r="U207" s="173">
        <v>1.1240000000000001</v>
      </c>
      <c r="V207" t="s">
        <v>9</v>
      </c>
      <c r="W207" s="173">
        <v>1.127</v>
      </c>
      <c r="X207" t="s">
        <v>9</v>
      </c>
      <c r="Y207" s="173">
        <v>1.1359999999999999</v>
      </c>
      <c r="Z207" t="s">
        <v>9</v>
      </c>
      <c r="AA207" s="173">
        <v>1.141</v>
      </c>
      <c r="AB207" t="s">
        <v>9</v>
      </c>
      <c r="AC207" s="173">
        <v>1.149</v>
      </c>
      <c r="AD207" t="s">
        <v>9</v>
      </c>
      <c r="AE207" s="173">
        <v>1.143</v>
      </c>
      <c r="AF207" t="s">
        <v>9</v>
      </c>
      <c r="AG207" s="173">
        <v>1.1379999999999999</v>
      </c>
      <c r="AH207" t="s">
        <v>9</v>
      </c>
      <c r="AI207" s="71" t="str">
        <f t="shared" si="7"/>
        <v>down</v>
      </c>
      <c r="AJ207" s="57"/>
      <c r="AK207" s="168"/>
      <c r="AL207" s="57"/>
    </row>
    <row r="208" spans="1:38" x14ac:dyDescent="0.2">
      <c r="A208" t="s">
        <v>468</v>
      </c>
      <c r="B208" t="s">
        <v>469</v>
      </c>
      <c r="C208" s="53" t="s">
        <v>500</v>
      </c>
      <c r="D208" s="54" t="s">
        <v>30</v>
      </c>
      <c r="E208" s="50" t="s">
        <v>441</v>
      </c>
      <c r="F208" s="55" t="s">
        <v>442</v>
      </c>
      <c r="G208" s="69">
        <v>1.169</v>
      </c>
      <c r="H208" s="70" t="s">
        <v>574</v>
      </c>
      <c r="I208" s="173">
        <v>1.0589999999999999</v>
      </c>
      <c r="J208" t="str">
        <f t="shared" si="6"/>
        <v>yes</v>
      </c>
      <c r="K208" s="173">
        <v>1.0589999999999999</v>
      </c>
      <c r="L208" t="s">
        <v>9</v>
      </c>
      <c r="M208" s="173">
        <v>1.054</v>
      </c>
      <c r="N208" t="s">
        <v>9</v>
      </c>
      <c r="O208" s="173">
        <v>1.0489999999999999</v>
      </c>
      <c r="P208" t="s">
        <v>9</v>
      </c>
      <c r="Q208" s="173">
        <v>1.0449999999999999</v>
      </c>
      <c r="R208" t="s">
        <v>9</v>
      </c>
      <c r="S208" s="173">
        <v>1.0449999999999999</v>
      </c>
      <c r="T208" t="s">
        <v>9</v>
      </c>
      <c r="U208" s="173">
        <v>1.0449999999999999</v>
      </c>
      <c r="V208" t="s">
        <v>9</v>
      </c>
      <c r="W208" s="173">
        <v>1.04</v>
      </c>
      <c r="X208" t="s">
        <v>9</v>
      </c>
      <c r="Y208" s="173">
        <v>1.046</v>
      </c>
      <c r="Z208" t="s">
        <v>9</v>
      </c>
      <c r="AA208" s="173">
        <v>1.044</v>
      </c>
      <c r="AB208" t="s">
        <v>9</v>
      </c>
      <c r="AC208" s="173">
        <v>1.0509999999999999</v>
      </c>
      <c r="AD208" t="s">
        <v>9</v>
      </c>
      <c r="AE208" s="173">
        <v>1.0449999999999999</v>
      </c>
      <c r="AF208" t="s">
        <v>9</v>
      </c>
      <c r="AG208" s="173">
        <v>1.032</v>
      </c>
      <c r="AH208" t="s">
        <v>9</v>
      </c>
      <c r="AI208" s="71" t="str">
        <f t="shared" si="7"/>
        <v>down</v>
      </c>
      <c r="AJ208" s="57"/>
      <c r="AK208" s="168"/>
      <c r="AL208" s="57"/>
    </row>
    <row r="209" spans="1:38" x14ac:dyDescent="0.2">
      <c r="A209" t="s">
        <v>468</v>
      </c>
      <c r="B209" t="s">
        <v>469</v>
      </c>
      <c r="C209" s="53" t="s">
        <v>496</v>
      </c>
      <c r="D209" s="54" t="s">
        <v>14</v>
      </c>
      <c r="E209" s="50" t="s">
        <v>443</v>
      </c>
      <c r="F209" s="55" t="s">
        <v>444</v>
      </c>
      <c r="G209" s="69">
        <v>1.1579999999999999</v>
      </c>
      <c r="H209" s="70" t="s">
        <v>574</v>
      </c>
      <c r="I209" s="173">
        <v>1.0489999999999999</v>
      </c>
      <c r="J209" t="str">
        <f t="shared" si="6"/>
        <v>yes</v>
      </c>
      <c r="K209" s="173">
        <v>1.05</v>
      </c>
      <c r="L209" t="s">
        <v>9</v>
      </c>
      <c r="M209" s="173">
        <v>1.05</v>
      </c>
      <c r="N209" t="s">
        <v>9</v>
      </c>
      <c r="O209" s="173">
        <v>1.0449999999999999</v>
      </c>
      <c r="P209" t="s">
        <v>9</v>
      </c>
      <c r="Q209" s="173">
        <v>1.0449999999999999</v>
      </c>
      <c r="R209" t="s">
        <v>9</v>
      </c>
      <c r="S209" s="173">
        <v>1.0489999999999999</v>
      </c>
      <c r="T209" t="s">
        <v>9</v>
      </c>
      <c r="U209" s="173">
        <v>1.0469999999999999</v>
      </c>
      <c r="V209" t="s">
        <v>9</v>
      </c>
      <c r="W209" s="173">
        <v>1.0489999999999999</v>
      </c>
      <c r="X209" t="s">
        <v>9</v>
      </c>
      <c r="Y209" s="173">
        <v>1.0569999999999999</v>
      </c>
      <c r="Z209" t="s">
        <v>9</v>
      </c>
      <c r="AA209" s="173">
        <v>1.0680000000000001</v>
      </c>
      <c r="AB209" t="s">
        <v>9</v>
      </c>
      <c r="AC209" s="173">
        <v>1.079</v>
      </c>
      <c r="AD209" t="s">
        <v>9</v>
      </c>
      <c r="AE209" s="173">
        <v>1.0720000000000001</v>
      </c>
      <c r="AF209" t="s">
        <v>9</v>
      </c>
      <c r="AG209" s="173">
        <v>1.05</v>
      </c>
      <c r="AH209" t="s">
        <v>9</v>
      </c>
      <c r="AI209" s="71" t="str">
        <f t="shared" si="7"/>
        <v>down</v>
      </c>
      <c r="AJ209" s="57"/>
      <c r="AK209" s="168"/>
      <c r="AL209" s="57"/>
    </row>
    <row r="210" spans="1:38" x14ac:dyDescent="0.2">
      <c r="A210" t="s">
        <v>485</v>
      </c>
      <c r="B210" t="s">
        <v>486</v>
      </c>
      <c r="C210" s="53" t="s">
        <v>517</v>
      </c>
      <c r="D210" s="54" t="s">
        <v>141</v>
      </c>
      <c r="E210" s="50" t="s">
        <v>445</v>
      </c>
      <c r="F210" s="55" t="s">
        <v>446</v>
      </c>
      <c r="G210" s="69">
        <v>1.228</v>
      </c>
      <c r="H210" s="70">
        <v>1.179</v>
      </c>
      <c r="I210" s="173">
        <v>1.1870000000000001</v>
      </c>
      <c r="J210" t="str">
        <f t="shared" si="6"/>
        <v>no</v>
      </c>
      <c r="K210" s="173">
        <v>1.1879999999999999</v>
      </c>
      <c r="L210" t="s">
        <v>10</v>
      </c>
      <c r="M210" s="173">
        <v>1.1870000000000001</v>
      </c>
      <c r="N210" t="s">
        <v>10</v>
      </c>
      <c r="O210" s="173">
        <v>1.1850000000000001</v>
      </c>
      <c r="P210" t="s">
        <v>10</v>
      </c>
      <c r="Q210" s="173">
        <v>1.18</v>
      </c>
      <c r="R210" t="s">
        <v>10</v>
      </c>
      <c r="S210" s="173">
        <v>1.1850000000000001</v>
      </c>
      <c r="T210" t="s">
        <v>10</v>
      </c>
      <c r="U210" s="173">
        <v>1.18</v>
      </c>
      <c r="V210" t="s">
        <v>10</v>
      </c>
      <c r="W210" s="173">
        <v>1.177</v>
      </c>
      <c r="X210" t="s">
        <v>9</v>
      </c>
      <c r="Y210" s="173">
        <v>1.1850000000000001</v>
      </c>
      <c r="Z210" t="s">
        <v>10</v>
      </c>
      <c r="AA210" s="173">
        <v>1.1850000000000001</v>
      </c>
      <c r="AB210" t="s">
        <v>10</v>
      </c>
      <c r="AC210" s="173">
        <v>1.1859999999999999</v>
      </c>
      <c r="AD210" t="s">
        <v>10</v>
      </c>
      <c r="AE210" s="173">
        <v>1.175</v>
      </c>
      <c r="AF210" t="s">
        <v>9</v>
      </c>
      <c r="AG210" s="173">
        <v>1.1759999999999999</v>
      </c>
      <c r="AH210" t="s">
        <v>9</v>
      </c>
      <c r="AI210" s="71" t="str">
        <f t="shared" si="7"/>
        <v>up</v>
      </c>
      <c r="AJ210" s="57"/>
      <c r="AK210" s="168"/>
      <c r="AL210" s="57"/>
    </row>
    <row r="211" spans="1:38" x14ac:dyDescent="0.2">
      <c r="A211" t="s">
        <v>468</v>
      </c>
      <c r="B211" t="s">
        <v>469</v>
      </c>
      <c r="C211" s="53" t="s">
        <v>496</v>
      </c>
      <c r="D211" s="54" t="s">
        <v>14</v>
      </c>
      <c r="E211" s="50" t="s">
        <v>447</v>
      </c>
      <c r="F211" s="55" t="s">
        <v>448</v>
      </c>
      <c r="G211" s="69">
        <v>1.218</v>
      </c>
      <c r="H211" s="70">
        <v>1.169</v>
      </c>
      <c r="I211" s="173">
        <v>1.1080000000000001</v>
      </c>
      <c r="J211" t="str">
        <f t="shared" si="6"/>
        <v>yes</v>
      </c>
      <c r="K211" s="173">
        <v>1.111</v>
      </c>
      <c r="L211" t="s">
        <v>9</v>
      </c>
      <c r="M211" s="173">
        <v>1.109</v>
      </c>
      <c r="N211" t="s">
        <v>9</v>
      </c>
      <c r="O211" s="173">
        <v>1.1020000000000001</v>
      </c>
      <c r="P211" t="s">
        <v>9</v>
      </c>
      <c r="Q211" s="173">
        <v>1.101</v>
      </c>
      <c r="R211" t="s">
        <v>9</v>
      </c>
      <c r="S211" s="173">
        <v>1.0920000000000001</v>
      </c>
      <c r="T211" t="s">
        <v>9</v>
      </c>
      <c r="U211" s="173">
        <v>1.0760000000000001</v>
      </c>
      <c r="V211" t="s">
        <v>9</v>
      </c>
      <c r="W211" s="173">
        <v>1.0589999999999999</v>
      </c>
      <c r="X211" t="s">
        <v>9</v>
      </c>
      <c r="Y211" s="173">
        <v>1.05</v>
      </c>
      <c r="Z211" t="s">
        <v>9</v>
      </c>
      <c r="AA211" s="173">
        <v>1.036</v>
      </c>
      <c r="AB211" t="s">
        <v>9</v>
      </c>
      <c r="AC211" s="173">
        <v>1.0209999999999999</v>
      </c>
      <c r="AD211" t="s">
        <v>9</v>
      </c>
      <c r="AE211" s="173">
        <v>1</v>
      </c>
      <c r="AF211" t="s">
        <v>9</v>
      </c>
      <c r="AG211" s="173">
        <v>0.97099999999999997</v>
      </c>
      <c r="AH211" t="s">
        <v>9</v>
      </c>
      <c r="AI211" s="71" t="str">
        <f t="shared" si="7"/>
        <v>down</v>
      </c>
      <c r="AJ211" s="57"/>
      <c r="AK211" s="168"/>
      <c r="AL211" s="57"/>
    </row>
    <row r="212" spans="1:38" x14ac:dyDescent="0.2">
      <c r="A212" t="s">
        <v>476</v>
      </c>
      <c r="B212" t="s">
        <v>477</v>
      </c>
      <c r="C212" s="53" t="s">
        <v>503</v>
      </c>
      <c r="D212" s="54" t="s">
        <v>39</v>
      </c>
      <c r="E212" s="50" t="s">
        <v>449</v>
      </c>
      <c r="F212" s="55" t="s">
        <v>450</v>
      </c>
      <c r="G212" s="69">
        <v>1.1759999999999999</v>
      </c>
      <c r="H212" s="70" t="s">
        <v>574</v>
      </c>
      <c r="I212" s="173">
        <v>1.1120000000000001</v>
      </c>
      <c r="J212" t="str">
        <f t="shared" si="6"/>
        <v>yes</v>
      </c>
      <c r="K212" s="173">
        <v>1.105</v>
      </c>
      <c r="L212" t="s">
        <v>9</v>
      </c>
      <c r="M212" s="173">
        <v>1.0980000000000001</v>
      </c>
      <c r="N212" t="s">
        <v>9</v>
      </c>
      <c r="O212" s="173">
        <v>1.091</v>
      </c>
      <c r="P212" t="s">
        <v>9</v>
      </c>
      <c r="Q212" s="173">
        <v>1.083</v>
      </c>
      <c r="R212" t="s">
        <v>9</v>
      </c>
      <c r="S212" s="173">
        <v>1.081</v>
      </c>
      <c r="T212" t="s">
        <v>9</v>
      </c>
      <c r="U212" s="173">
        <v>1.0680000000000001</v>
      </c>
      <c r="V212" t="s">
        <v>9</v>
      </c>
      <c r="W212" s="173">
        <v>1.0580000000000001</v>
      </c>
      <c r="X212" t="s">
        <v>9</v>
      </c>
      <c r="Y212" s="173">
        <v>1.0589999999999999</v>
      </c>
      <c r="Z212" t="s">
        <v>9</v>
      </c>
      <c r="AA212" s="173">
        <v>1.0529999999999999</v>
      </c>
      <c r="AB212" t="s">
        <v>9</v>
      </c>
      <c r="AC212" s="173">
        <v>1.052</v>
      </c>
      <c r="AD212" t="s">
        <v>9</v>
      </c>
      <c r="AE212" s="173">
        <v>1.038</v>
      </c>
      <c r="AF212" t="s">
        <v>9</v>
      </c>
      <c r="AG212" s="173">
        <v>1.0249999999999999</v>
      </c>
      <c r="AH212" t="s">
        <v>9</v>
      </c>
      <c r="AI212" s="71" t="str">
        <f t="shared" si="7"/>
        <v>down</v>
      </c>
      <c r="AJ212" s="57"/>
      <c r="AK212" s="168"/>
      <c r="AL212" s="57"/>
    </row>
    <row r="213" spans="1:38" x14ac:dyDescent="0.2">
      <c r="A213" t="s">
        <v>476</v>
      </c>
      <c r="B213" t="s">
        <v>477</v>
      </c>
      <c r="C213" s="53" t="s">
        <v>511</v>
      </c>
      <c r="D213" s="54" t="s">
        <v>99</v>
      </c>
      <c r="E213" s="50" t="s">
        <v>451</v>
      </c>
      <c r="F213" s="55" t="s">
        <v>452</v>
      </c>
      <c r="G213" s="69">
        <v>1.1419999999999999</v>
      </c>
      <c r="H213" s="70" t="s">
        <v>574</v>
      </c>
      <c r="I213" s="173">
        <v>1.0760000000000001</v>
      </c>
      <c r="J213" t="str">
        <f t="shared" si="6"/>
        <v>yes</v>
      </c>
      <c r="K213" s="173">
        <v>1.0780000000000001</v>
      </c>
      <c r="L213" t="s">
        <v>9</v>
      </c>
      <c r="M213" s="173">
        <v>1.083</v>
      </c>
      <c r="N213" t="s">
        <v>9</v>
      </c>
      <c r="O213" s="173">
        <v>1.083</v>
      </c>
      <c r="P213" t="s">
        <v>9</v>
      </c>
      <c r="Q213" s="173">
        <v>1.0860000000000001</v>
      </c>
      <c r="R213" t="s">
        <v>9</v>
      </c>
      <c r="S213" s="173">
        <v>1.0940000000000001</v>
      </c>
      <c r="T213" t="s">
        <v>9</v>
      </c>
      <c r="U213" s="173">
        <v>1.0900000000000001</v>
      </c>
      <c r="V213" t="s">
        <v>9</v>
      </c>
      <c r="W213" s="173">
        <v>1.0840000000000001</v>
      </c>
      <c r="X213" t="s">
        <v>9</v>
      </c>
      <c r="Y213" s="173">
        <v>1.0960000000000001</v>
      </c>
      <c r="Z213" t="s">
        <v>9</v>
      </c>
      <c r="AA213" s="173">
        <v>1.0980000000000001</v>
      </c>
      <c r="AB213" t="s">
        <v>9</v>
      </c>
      <c r="AC213" s="173">
        <v>1.103</v>
      </c>
      <c r="AD213" t="s">
        <v>9</v>
      </c>
      <c r="AE213" s="173">
        <v>1.099</v>
      </c>
      <c r="AF213" t="s">
        <v>9</v>
      </c>
      <c r="AG213" s="173">
        <v>1.097</v>
      </c>
      <c r="AH213" t="s">
        <v>9</v>
      </c>
      <c r="AI213" s="71" t="str">
        <f t="shared" si="7"/>
        <v>down</v>
      </c>
      <c r="AJ213" s="57"/>
      <c r="AK213" s="168"/>
      <c r="AL213" s="57"/>
    </row>
    <row r="214" spans="1:38" x14ac:dyDescent="0.2">
      <c r="H214" s="5"/>
      <c r="AI214" s="6"/>
      <c r="AK214" s="168"/>
    </row>
    <row r="215" spans="1:38" x14ac:dyDescent="0.2">
      <c r="E215" s="56" t="s">
        <v>487</v>
      </c>
      <c r="H215" s="5"/>
      <c r="I215" s="158">
        <v>1.0720000000000001</v>
      </c>
      <c r="K215" s="158">
        <v>1.073</v>
      </c>
      <c r="L215" s="158"/>
      <c r="M215" s="158">
        <v>1.073</v>
      </c>
      <c r="O215" s="192">
        <v>1.07</v>
      </c>
      <c r="Q215" s="158">
        <v>1.0680000000000001</v>
      </c>
      <c r="S215" s="192">
        <v>1.073</v>
      </c>
      <c r="U215" s="197">
        <v>1.069</v>
      </c>
      <c r="W215" s="158">
        <v>1.0660000000000001</v>
      </c>
      <c r="X215" s="158"/>
      <c r="Y215" s="158">
        <v>1.0720000000000001</v>
      </c>
      <c r="AA215" s="158">
        <v>1.0720000000000001</v>
      </c>
      <c r="AC215" s="173">
        <v>1.079</v>
      </c>
      <c r="AD215" s="173"/>
      <c r="AE215" s="198">
        <v>1.071</v>
      </c>
      <c r="AG215" s="168">
        <v>1.06</v>
      </c>
      <c r="AI215" s="6"/>
    </row>
    <row r="216" spans="1:38" x14ac:dyDescent="0.2">
      <c r="C216" s="58"/>
      <c r="D216" s="14"/>
      <c r="E216" t="s">
        <v>488</v>
      </c>
      <c r="H216" s="5"/>
      <c r="I216" s="57">
        <f t="shared" ref="I216:Q216" si="8">MEDIAN(I5:I213)</f>
        <v>1.087</v>
      </c>
      <c r="J216" s="57"/>
      <c r="K216" s="57">
        <f t="shared" si="8"/>
        <v>1.0940000000000001</v>
      </c>
      <c r="L216" s="57"/>
      <c r="M216" s="57">
        <f t="shared" si="8"/>
        <v>1.0940000000000001</v>
      </c>
      <c r="N216" s="57"/>
      <c r="O216" s="57">
        <f t="shared" si="8"/>
        <v>1.0860000000000001</v>
      </c>
      <c r="P216" s="57"/>
      <c r="Q216" s="57">
        <f t="shared" si="8"/>
        <v>1.087</v>
      </c>
      <c r="S216" s="158">
        <f>MEDIAN(S5:S213)</f>
        <v>1.091</v>
      </c>
      <c r="T216" s="158"/>
      <c r="U216" s="158">
        <f t="shared" ref="U216:AC216" si="9">MEDIAN(U5:U213)</f>
        <v>1.0880000000000001</v>
      </c>
      <c r="V216" s="158"/>
      <c r="W216" s="158">
        <f t="shared" si="9"/>
        <v>1.085</v>
      </c>
      <c r="X216" s="158"/>
      <c r="Y216" s="158">
        <f t="shared" si="9"/>
        <v>1.0920000000000001</v>
      </c>
      <c r="Z216" s="158"/>
      <c r="AA216" s="158">
        <f t="shared" si="9"/>
        <v>1.0920000000000001</v>
      </c>
      <c r="AB216" s="158"/>
      <c r="AC216" s="158">
        <f t="shared" si="9"/>
        <v>1.103</v>
      </c>
      <c r="AD216" s="158"/>
      <c r="AE216" s="158">
        <f t="shared" ref="AE216:AG216" si="10">MEDIAN(AE5:AE213)</f>
        <v>1.0960000000000001</v>
      </c>
      <c r="AF216" s="158"/>
      <c r="AG216" s="158">
        <f t="shared" si="10"/>
        <v>1.0860000000000001</v>
      </c>
      <c r="AI216" s="72"/>
    </row>
    <row r="217" spans="1:38" x14ac:dyDescent="0.2">
      <c r="C217" s="59"/>
      <c r="D217" s="60"/>
      <c r="E217" s="61" t="s">
        <v>489</v>
      </c>
      <c r="H217" s="5"/>
      <c r="I217" s="61">
        <f t="shared" ref="I217" si="11">COUNTIF(J5:J213,"yes")</f>
        <v>185</v>
      </c>
      <c r="J217" s="169"/>
      <c r="K217" s="61">
        <f>COUNTIF(L5:L213,"yes")</f>
        <v>184</v>
      </c>
      <c r="L217" s="61"/>
      <c r="M217" s="61">
        <f t="shared" ref="M217" si="12">COUNTIF(N5:N213,"yes")</f>
        <v>182</v>
      </c>
      <c r="N217" s="169"/>
      <c r="O217" s="61">
        <f t="shared" ref="O217" si="13">COUNTIF(P5:P213,"yes")</f>
        <v>184</v>
      </c>
      <c r="P217" s="169"/>
      <c r="Q217" s="61">
        <f t="shared" ref="Q217:S217" si="14">COUNTIF(R5:R213,"yes")</f>
        <v>187</v>
      </c>
      <c r="R217" s="169"/>
      <c r="S217" s="61">
        <f t="shared" si="14"/>
        <v>183</v>
      </c>
      <c r="T217" s="169"/>
      <c r="U217" s="61">
        <f t="shared" ref="U217" si="15">COUNTIF(V5:V213,"yes")</f>
        <v>185</v>
      </c>
      <c r="V217" s="169"/>
      <c r="W217" s="61">
        <f t="shared" ref="W217" si="16">COUNTIF(X5:X213,"yes")</f>
        <v>185</v>
      </c>
      <c r="X217" s="169"/>
      <c r="Y217" s="61">
        <f t="shared" ref="Y217" si="17">COUNTIF(Z5:Z213,"yes")</f>
        <v>181</v>
      </c>
      <c r="Z217" s="169"/>
      <c r="AA217" s="61">
        <f t="shared" ref="AA217:AC217" si="18">COUNTIF(AB5:AB213,"yes")</f>
        <v>179</v>
      </c>
      <c r="AB217" s="169"/>
      <c r="AC217" s="61">
        <f t="shared" si="18"/>
        <v>173</v>
      </c>
      <c r="AD217" s="61"/>
      <c r="AE217" s="61">
        <f t="shared" ref="AE217" si="19">COUNTIF(AF5:AF213,"yes")</f>
        <v>177</v>
      </c>
      <c r="AF217" s="169"/>
      <c r="AG217" s="61">
        <f t="shared" ref="AG217" si="20">COUNTIF(AH5:AH213,"yes")</f>
        <v>183</v>
      </c>
      <c r="AH217" s="169"/>
      <c r="AI217" s="72"/>
    </row>
    <row r="218" spans="1:38" x14ac:dyDescent="0.2">
      <c r="C218" s="58"/>
      <c r="D218" s="14"/>
      <c r="E218" s="33" t="s">
        <v>490</v>
      </c>
      <c r="H218" s="5"/>
      <c r="AI218" s="36">
        <f>COUNTIF(AI5:AI213,"up")</f>
        <v>7</v>
      </c>
    </row>
    <row r="219" spans="1:38" x14ac:dyDescent="0.2">
      <c r="E219" s="33" t="s">
        <v>491</v>
      </c>
      <c r="H219" s="5"/>
      <c r="AI219" s="36">
        <f>COUNTIF(AI5:AI213,"same")</f>
        <v>0</v>
      </c>
    </row>
    <row r="220" spans="1:38" x14ac:dyDescent="0.2">
      <c r="E220" s="33" t="s">
        <v>492</v>
      </c>
      <c r="H220" s="5"/>
      <c r="AI220" s="36">
        <f>COUNTIF(AI5:AI213,"down")</f>
        <v>202</v>
      </c>
    </row>
    <row r="221" spans="1:38" x14ac:dyDescent="0.2">
      <c r="H221" s="5"/>
      <c r="AI221" s="6"/>
    </row>
    <row r="222" spans="1:38" x14ac:dyDescent="0.2">
      <c r="H222" s="5"/>
      <c r="I222">
        <f t="shared" ref="I222:Q222" si="21">SUBTOTAL(2,I5:I213)</f>
        <v>209</v>
      </c>
      <c r="J222"/>
      <c r="K222">
        <f t="shared" si="21"/>
        <v>209</v>
      </c>
      <c r="L222"/>
      <c r="M222">
        <f t="shared" si="21"/>
        <v>209</v>
      </c>
      <c r="O222">
        <f t="shared" si="21"/>
        <v>209</v>
      </c>
      <c r="P222"/>
      <c r="Q222">
        <f t="shared" si="21"/>
        <v>209</v>
      </c>
      <c r="S222" s="21">
        <f>SUBTOTAL(2,S5:S213)</f>
        <v>209</v>
      </c>
      <c r="U222" s="21">
        <f t="shared" ref="U222:AE222" si="22">SUBTOTAL(2,U5:U213)</f>
        <v>209</v>
      </c>
      <c r="W222" s="21">
        <f t="shared" si="22"/>
        <v>209</v>
      </c>
      <c r="Y222" s="21">
        <f t="shared" si="22"/>
        <v>209</v>
      </c>
      <c r="AA222" s="21">
        <f t="shared" si="22"/>
        <v>209</v>
      </c>
      <c r="AC222" s="21">
        <f t="shared" si="22"/>
        <v>209</v>
      </c>
      <c r="AE222" s="21">
        <f t="shared" si="22"/>
        <v>209</v>
      </c>
      <c r="AI222" s="6"/>
    </row>
  </sheetData>
  <autoFilter ref="A4:AL213"/>
  <customSheetViews>
    <customSheetView guid="{0B466410-FB7E-451A-AFD3-95886095C000}" showAutoFilter="1" hiddenColumns="1">
      <pane ySplit="4" topLeftCell="A5" activePane="bottomLeft" state="frozen"/>
      <selection pane="bottomLeft" activeCell="T2" sqref="T2"/>
      <pageMargins left="0.7" right="0.7" top="0.75" bottom="0.75" header="0.3" footer="0.3"/>
      <pageSetup paperSize="9" orientation="portrait" r:id="rId1"/>
      <autoFilter ref="A4:O213"/>
    </customSheetView>
  </customSheetViews>
  <conditionalFormatting sqref="AI5:AI213">
    <cfRule type="expression" dxfId="82" priority="55">
      <formula>AI5="up"</formula>
    </cfRule>
  </conditionalFormatting>
  <conditionalFormatting sqref="E5:E213">
    <cfRule type="expression" dxfId="81" priority="42">
      <formula>$AH5="yes"</formula>
    </cfRule>
    <cfRule type="expression" dxfId="80" priority="43">
      <formula>AND($AH5="no",$AI5="up")</formula>
    </cfRule>
  </conditionalFormatting>
  <conditionalFormatting sqref="I5:I213">
    <cfRule type="expression" dxfId="79" priority="22">
      <formula>J5="yes"</formula>
    </cfRule>
  </conditionalFormatting>
  <conditionalFormatting sqref="K5:K213">
    <cfRule type="expression" dxfId="78" priority="21">
      <formula>L5="yes"</formula>
    </cfRule>
  </conditionalFormatting>
  <conditionalFormatting sqref="M5:M213">
    <cfRule type="expression" dxfId="77" priority="20">
      <formula>N5="yes"</formula>
    </cfRule>
  </conditionalFormatting>
  <conditionalFormatting sqref="O5:O213">
    <cfRule type="expression" dxfId="76" priority="19">
      <formula>P5="yes"</formula>
    </cfRule>
  </conditionalFormatting>
  <conditionalFormatting sqref="Q5:Q213">
    <cfRule type="expression" dxfId="75" priority="18">
      <formula>R5="yes"</formula>
    </cfRule>
  </conditionalFormatting>
  <conditionalFormatting sqref="S5:S213">
    <cfRule type="expression" dxfId="74" priority="9">
      <formula>T5="yes"</formula>
    </cfRule>
  </conditionalFormatting>
  <conditionalFormatting sqref="U5:U213">
    <cfRule type="expression" dxfId="73" priority="8">
      <formula>V5="yes"</formula>
    </cfRule>
  </conditionalFormatting>
  <conditionalFormatting sqref="W5:W213">
    <cfRule type="expression" dxfId="72" priority="7">
      <formula>X5="yes"</formula>
    </cfRule>
  </conditionalFormatting>
  <conditionalFormatting sqref="Y5:Y213">
    <cfRule type="expression" dxfId="71" priority="5">
      <formula>Z5="yes"</formula>
    </cfRule>
  </conditionalFormatting>
  <conditionalFormatting sqref="AA5:AA213">
    <cfRule type="expression" dxfId="70" priority="4">
      <formula>AB5="yes"</formula>
    </cfRule>
  </conditionalFormatting>
  <conditionalFormatting sqref="AC5:AC213">
    <cfRule type="expression" dxfId="69" priority="3">
      <formula>AD5="yes"</formula>
    </cfRule>
  </conditionalFormatting>
  <conditionalFormatting sqref="AE5:AE213">
    <cfRule type="expression" dxfId="68" priority="2">
      <formula>AF5="yes"</formula>
    </cfRule>
  </conditionalFormatting>
  <conditionalFormatting sqref="AG5:AG213">
    <cfRule type="expression" dxfId="67" priority="1">
      <formula>AH5="yes"</formula>
    </cfRule>
  </conditionalFormatting>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382"/>
  <sheetViews>
    <sheetView workbookViewId="0">
      <pane xSplit="7" ySplit="4" topLeftCell="AG5" activePane="bottomRight" state="frozen"/>
      <selection pane="topRight" activeCell="H1" sqref="H1"/>
      <selection pane="bottomLeft" activeCell="A5" sqref="A5"/>
      <selection pane="bottomRight"/>
    </sheetView>
  </sheetViews>
  <sheetFormatPr defaultRowHeight="11.25" x14ac:dyDescent="0.2"/>
  <cols>
    <col min="1" max="1" width="50.33203125" bestFit="1" customWidth="1"/>
    <col min="2" max="2" width="8.6640625" customWidth="1"/>
    <col min="3" max="3" width="33.6640625" bestFit="1" customWidth="1"/>
    <col min="4" max="4" width="9.5" customWidth="1"/>
    <col min="5" max="5" width="44.5" customWidth="1"/>
    <col min="6" max="6" width="9.5" customWidth="1"/>
    <col min="7" max="7" width="14.83203125" style="2" hidden="1" customWidth="1"/>
    <col min="8" max="8" width="13.83203125" style="2" customWidth="1"/>
    <col min="9" max="9" width="20.83203125" bestFit="1" customWidth="1"/>
    <col min="10" max="10" width="14.6640625" hidden="1" customWidth="1"/>
    <col min="11" max="11" width="17.83203125" customWidth="1"/>
    <col min="12" max="12" width="17.83203125" hidden="1" customWidth="1"/>
    <col min="13" max="13" width="17.83203125" customWidth="1"/>
    <col min="14" max="14" width="14.33203125" hidden="1" customWidth="1"/>
    <col min="15" max="15" width="18" customWidth="1"/>
    <col min="16" max="16" width="14.33203125" hidden="1" customWidth="1"/>
    <col min="17" max="17" width="18" customWidth="1"/>
    <col min="18" max="18" width="0.83203125" hidden="1" customWidth="1"/>
    <col min="19" max="19" width="20.5" customWidth="1"/>
    <col min="20" max="20" width="14.33203125" hidden="1" customWidth="1"/>
    <col min="21" max="21" width="18.1640625" customWidth="1"/>
    <col min="22" max="22" width="15.5" hidden="1" customWidth="1"/>
    <col min="23" max="23" width="19.33203125" bestFit="1" customWidth="1"/>
    <col min="24" max="24" width="15.5" hidden="1" customWidth="1"/>
    <col min="25" max="25" width="19.33203125" bestFit="1" customWidth="1"/>
    <col min="26" max="26" width="15.5" hidden="1" customWidth="1"/>
    <col min="27" max="27" width="19.33203125" bestFit="1" customWidth="1"/>
    <col min="28" max="28" width="15.5" hidden="1" customWidth="1"/>
    <col min="29" max="29" width="19.33203125" bestFit="1" customWidth="1"/>
    <col min="30" max="30" width="15.5" hidden="1" customWidth="1"/>
    <col min="31" max="31" width="19.33203125" bestFit="1" customWidth="1"/>
    <col min="32" max="32" width="15.5" hidden="1" customWidth="1"/>
    <col min="33" max="33" width="18.5" customWidth="1"/>
    <col min="34" max="34" width="15.5" hidden="1" customWidth="1"/>
    <col min="35" max="35" width="13.6640625" customWidth="1"/>
    <col min="36" max="36" width="7.6640625" customWidth="1"/>
  </cols>
  <sheetData>
    <row r="1" spans="1:39" ht="12.75" x14ac:dyDescent="0.2">
      <c r="A1" s="12" t="s">
        <v>456</v>
      </c>
    </row>
    <row r="2" spans="1:39" ht="12.75" x14ac:dyDescent="0.2">
      <c r="A2" s="12"/>
      <c r="I2" s="138" t="s">
        <v>547</v>
      </c>
      <c r="K2" s="138" t="s">
        <v>547</v>
      </c>
      <c r="M2" s="138" t="s">
        <v>547</v>
      </c>
      <c r="O2" s="138" t="s">
        <v>547</v>
      </c>
      <c r="P2" s="138"/>
      <c r="Q2" s="138" t="s">
        <v>547</v>
      </c>
      <c r="S2" s="138" t="s">
        <v>547</v>
      </c>
      <c r="T2" s="138" t="s">
        <v>547</v>
      </c>
      <c r="U2" s="138" t="s">
        <v>547</v>
      </c>
      <c r="W2" s="138" t="s">
        <v>547</v>
      </c>
      <c r="Y2" s="138" t="s">
        <v>547</v>
      </c>
      <c r="AA2" s="138" t="s">
        <v>547</v>
      </c>
      <c r="AC2" s="138" t="s">
        <v>547</v>
      </c>
      <c r="AE2" s="138" t="s">
        <v>547</v>
      </c>
      <c r="AG2" s="138" t="s">
        <v>547</v>
      </c>
    </row>
    <row r="3" spans="1:39" ht="45" x14ac:dyDescent="0.2">
      <c r="A3" s="1"/>
      <c r="E3" s="139" t="s">
        <v>644</v>
      </c>
      <c r="G3" s="22"/>
      <c r="I3" s="35" t="s">
        <v>564</v>
      </c>
      <c r="J3" s="66"/>
      <c r="K3" s="35" t="s">
        <v>575</v>
      </c>
      <c r="L3" s="66"/>
      <c r="M3" s="35" t="s">
        <v>597</v>
      </c>
      <c r="N3" s="66"/>
      <c r="O3" s="35" t="s">
        <v>600</v>
      </c>
      <c r="P3" s="66"/>
      <c r="Q3" s="35" t="s">
        <v>605</v>
      </c>
      <c r="R3" s="66"/>
      <c r="S3" s="35" t="s">
        <v>608</v>
      </c>
      <c r="T3" s="66"/>
      <c r="U3" s="35" t="s">
        <v>613</v>
      </c>
      <c r="V3" s="66"/>
      <c r="W3" s="35" t="s">
        <v>623</v>
      </c>
      <c r="X3" s="66"/>
      <c r="Y3" s="35" t="s">
        <v>628</v>
      </c>
      <c r="Z3" s="35"/>
      <c r="AA3" s="35" t="s">
        <v>631</v>
      </c>
      <c r="AB3" s="35"/>
      <c r="AC3" s="35" t="s">
        <v>636</v>
      </c>
      <c r="AD3" s="66"/>
      <c r="AE3" s="35" t="s">
        <v>639</v>
      </c>
      <c r="AF3" s="66"/>
      <c r="AG3" s="35" t="s">
        <v>645</v>
      </c>
      <c r="AH3" s="66"/>
    </row>
    <row r="4" spans="1:39" ht="89.25" customHeight="1" x14ac:dyDescent="0.2">
      <c r="A4" s="10" t="s">
        <v>614</v>
      </c>
      <c r="B4" s="10" t="s">
        <v>615</v>
      </c>
      <c r="C4" s="10" t="s">
        <v>535</v>
      </c>
      <c r="D4" s="10" t="s">
        <v>534</v>
      </c>
      <c r="E4" s="10" t="s">
        <v>0</v>
      </c>
      <c r="F4" s="10" t="s">
        <v>1</v>
      </c>
      <c r="G4" s="11" t="s">
        <v>578</v>
      </c>
      <c r="H4" s="41" t="s">
        <v>579</v>
      </c>
      <c r="I4" s="10" t="s">
        <v>2</v>
      </c>
      <c r="J4" s="10" t="s">
        <v>581</v>
      </c>
      <c r="K4" s="10" t="s">
        <v>2</v>
      </c>
      <c r="L4" s="10" t="s">
        <v>582</v>
      </c>
      <c r="M4" s="10" t="s">
        <v>2</v>
      </c>
      <c r="N4" s="10" t="s">
        <v>596</v>
      </c>
      <c r="O4" s="10" t="s">
        <v>2</v>
      </c>
      <c r="P4" s="10" t="s">
        <v>601</v>
      </c>
      <c r="Q4" s="10" t="s">
        <v>2</v>
      </c>
      <c r="R4" s="10" t="s">
        <v>604</v>
      </c>
      <c r="S4" s="10" t="s">
        <v>2</v>
      </c>
      <c r="T4" s="10" t="s">
        <v>609</v>
      </c>
      <c r="U4" s="10" t="s">
        <v>2</v>
      </c>
      <c r="V4" s="10" t="s">
        <v>612</v>
      </c>
      <c r="W4" s="10" t="s">
        <v>2</v>
      </c>
      <c r="X4" s="10" t="s">
        <v>624</v>
      </c>
      <c r="Y4" s="10" t="s">
        <v>2</v>
      </c>
      <c r="Z4" s="10" t="s">
        <v>627</v>
      </c>
      <c r="AA4" s="10" t="s">
        <v>2</v>
      </c>
      <c r="AB4" s="10" t="s">
        <v>632</v>
      </c>
      <c r="AC4" s="10" t="s">
        <v>2</v>
      </c>
      <c r="AD4" s="10" t="s">
        <v>637</v>
      </c>
      <c r="AE4" s="10" t="s">
        <v>2</v>
      </c>
      <c r="AF4" s="10" t="s">
        <v>641</v>
      </c>
      <c r="AG4" s="10" t="s">
        <v>2</v>
      </c>
      <c r="AH4" s="10" t="s">
        <v>646</v>
      </c>
      <c r="AI4" s="157" t="s">
        <v>3</v>
      </c>
    </row>
    <row r="5" spans="1:39" x14ac:dyDescent="0.2">
      <c r="A5" s="23" t="s">
        <v>464</v>
      </c>
      <c r="B5" s="23" t="s">
        <v>465</v>
      </c>
      <c r="C5" s="2" t="s">
        <v>494</v>
      </c>
      <c r="D5" s="2" t="s">
        <v>6</v>
      </c>
      <c r="E5" s="2" t="s">
        <v>7</v>
      </c>
      <c r="F5" s="24" t="s">
        <v>8</v>
      </c>
      <c r="G5" s="37">
        <v>8.4</v>
      </c>
      <c r="H5" s="42" t="s">
        <v>580</v>
      </c>
      <c r="I5" s="25">
        <v>7.2</v>
      </c>
      <c r="J5" s="174" t="s">
        <v>9</v>
      </c>
      <c r="K5" s="25">
        <v>7.1</v>
      </c>
      <c r="L5" t="s">
        <v>9</v>
      </c>
      <c r="M5" s="25">
        <v>7.1</v>
      </c>
      <c r="N5" t="s">
        <v>9</v>
      </c>
      <c r="O5" s="25">
        <v>7</v>
      </c>
      <c r="P5" t="s">
        <v>9</v>
      </c>
      <c r="Q5" s="25">
        <v>7</v>
      </c>
      <c r="R5" s="30" t="s">
        <v>9</v>
      </c>
      <c r="S5" s="25">
        <v>7</v>
      </c>
      <c r="T5" s="196" t="s">
        <v>9</v>
      </c>
      <c r="U5" s="25">
        <v>6.9</v>
      </c>
      <c r="V5" s="174" t="s">
        <v>9</v>
      </c>
      <c r="W5" s="25">
        <v>6.8</v>
      </c>
      <c r="X5" s="174" t="s">
        <v>9</v>
      </c>
      <c r="Y5" s="25">
        <v>6.8</v>
      </c>
      <c r="Z5" s="174" t="s">
        <v>9</v>
      </c>
      <c r="AA5" s="25">
        <v>6.7</v>
      </c>
      <c r="AB5" s="174" t="s">
        <v>9</v>
      </c>
      <c r="AC5" s="25">
        <v>6.6</v>
      </c>
      <c r="AD5" s="174" t="s">
        <v>9</v>
      </c>
      <c r="AE5" s="25">
        <v>6.6</v>
      </c>
      <c r="AF5" s="174" t="s">
        <v>9</v>
      </c>
      <c r="AG5" s="25">
        <v>6.5</v>
      </c>
      <c r="AH5" s="174" t="s">
        <v>9</v>
      </c>
      <c r="AI5" s="4" t="str">
        <f>IF(AG5&lt;AE5,"down",IF(AG5=AE5,"same","up"))</f>
        <v>down</v>
      </c>
      <c r="AJ5" s="30"/>
      <c r="AK5" s="30"/>
      <c r="AL5" s="30"/>
    </row>
    <row r="6" spans="1:39" x14ac:dyDescent="0.2">
      <c r="A6" s="23" t="s">
        <v>466</v>
      </c>
      <c r="B6" s="23" t="s">
        <v>467</v>
      </c>
      <c r="C6" s="2" t="s">
        <v>495</v>
      </c>
      <c r="D6" s="2" t="s">
        <v>11</v>
      </c>
      <c r="E6" s="2" t="s">
        <v>12</v>
      </c>
      <c r="F6" s="24" t="s">
        <v>13</v>
      </c>
      <c r="G6" s="38">
        <v>9.5</v>
      </c>
      <c r="H6" s="43" t="s">
        <v>580</v>
      </c>
      <c r="I6" s="25">
        <v>8.8000000000000007</v>
      </c>
      <c r="J6" s="174" t="s">
        <v>9</v>
      </c>
      <c r="K6" s="25">
        <v>8.6999999999999993</v>
      </c>
      <c r="L6" t="s">
        <v>9</v>
      </c>
      <c r="M6" s="25">
        <v>8.6999999999999993</v>
      </c>
      <c r="N6" t="s">
        <v>9</v>
      </c>
      <c r="O6" s="25">
        <v>8.6</v>
      </c>
      <c r="P6" t="s">
        <v>9</v>
      </c>
      <c r="Q6" s="25">
        <v>8.5</v>
      </c>
      <c r="R6" s="30" t="s">
        <v>9</v>
      </c>
      <c r="S6" s="25">
        <v>8.5</v>
      </c>
      <c r="T6" s="196" t="s">
        <v>9</v>
      </c>
      <c r="U6" s="25">
        <v>8.4</v>
      </c>
      <c r="V6" s="174" t="s">
        <v>9</v>
      </c>
      <c r="W6" s="25">
        <v>8.4</v>
      </c>
      <c r="X6" s="174" t="s">
        <v>9</v>
      </c>
      <c r="Y6" s="25">
        <v>8.3000000000000007</v>
      </c>
      <c r="Z6" s="174" t="s">
        <v>9</v>
      </c>
      <c r="AA6" s="25">
        <v>8.4</v>
      </c>
      <c r="AB6" s="174" t="s">
        <v>9</v>
      </c>
      <c r="AC6" s="25">
        <v>8.3000000000000007</v>
      </c>
      <c r="AD6" s="174" t="s">
        <v>9</v>
      </c>
      <c r="AE6" s="25">
        <v>8.4</v>
      </c>
      <c r="AF6" s="174" t="s">
        <v>9</v>
      </c>
      <c r="AG6" s="25">
        <v>8.5</v>
      </c>
      <c r="AH6" s="174" t="s">
        <v>9</v>
      </c>
      <c r="AI6" s="4" t="str">
        <f t="shared" ref="AI6:AI69" si="0">IF(AG6&lt;AE6,"down",IF(AG6=AE6,"same","up"))</f>
        <v>up</v>
      </c>
      <c r="AJ6" s="30"/>
      <c r="AK6" s="30"/>
      <c r="AL6" s="30"/>
    </row>
    <row r="7" spans="1:39" x14ac:dyDescent="0.2">
      <c r="A7" s="23" t="s">
        <v>468</v>
      </c>
      <c r="B7" s="23" t="s">
        <v>469</v>
      </c>
      <c r="C7" s="2" t="s">
        <v>496</v>
      </c>
      <c r="D7" s="2" t="s">
        <v>14</v>
      </c>
      <c r="E7" s="2" t="s">
        <v>15</v>
      </c>
      <c r="F7" s="24" t="s">
        <v>16</v>
      </c>
      <c r="G7" s="39">
        <v>9.5</v>
      </c>
      <c r="H7" s="43" t="s">
        <v>580</v>
      </c>
      <c r="I7" s="25">
        <v>9.1999999999999993</v>
      </c>
      <c r="J7" s="174" t="s">
        <v>9</v>
      </c>
      <c r="K7" s="25">
        <v>9</v>
      </c>
      <c r="L7" t="s">
        <v>9</v>
      </c>
      <c r="M7" s="25">
        <v>9</v>
      </c>
      <c r="N7" t="s">
        <v>9</v>
      </c>
      <c r="O7" s="25">
        <v>8.9</v>
      </c>
      <c r="P7" t="s">
        <v>9</v>
      </c>
      <c r="Q7" s="25">
        <v>8.8000000000000007</v>
      </c>
      <c r="R7" s="30" t="s">
        <v>9</v>
      </c>
      <c r="S7" s="25">
        <v>8.6999999999999993</v>
      </c>
      <c r="T7" s="196" t="s">
        <v>9</v>
      </c>
      <c r="U7" s="25">
        <v>8.6999999999999993</v>
      </c>
      <c r="V7" s="174" t="s">
        <v>9</v>
      </c>
      <c r="W7" s="25">
        <v>8.6</v>
      </c>
      <c r="X7" s="174" t="s">
        <v>9</v>
      </c>
      <c r="Y7" s="25">
        <v>8.5</v>
      </c>
      <c r="Z7" s="174" t="s">
        <v>9</v>
      </c>
      <c r="AA7" s="25">
        <v>8.5</v>
      </c>
      <c r="AB7" s="174" t="s">
        <v>9</v>
      </c>
      <c r="AC7" s="25">
        <v>8.5</v>
      </c>
      <c r="AD7" s="174" t="s">
        <v>9</v>
      </c>
      <c r="AE7" s="25">
        <v>8.5</v>
      </c>
      <c r="AF7" s="174" t="s">
        <v>9</v>
      </c>
      <c r="AG7" s="25">
        <v>8.6</v>
      </c>
      <c r="AH7" s="174" t="s">
        <v>9</v>
      </c>
      <c r="AI7" s="4" t="str">
        <f t="shared" si="0"/>
        <v>up</v>
      </c>
      <c r="AJ7" s="30"/>
      <c r="AK7" s="30"/>
      <c r="AL7" s="30"/>
    </row>
    <row r="8" spans="1:39" x14ac:dyDescent="0.2">
      <c r="A8" s="23" t="s">
        <v>470</v>
      </c>
      <c r="B8" s="23" t="s">
        <v>471</v>
      </c>
      <c r="C8" s="7" t="s">
        <v>497</v>
      </c>
      <c r="D8" s="7" t="s">
        <v>17</v>
      </c>
      <c r="E8" s="2" t="s">
        <v>18</v>
      </c>
      <c r="F8" s="26" t="s">
        <v>19</v>
      </c>
      <c r="G8" s="39">
        <v>11.5</v>
      </c>
      <c r="H8" s="43" t="s">
        <v>580</v>
      </c>
      <c r="I8" s="25">
        <v>11</v>
      </c>
      <c r="J8" s="174" t="s">
        <v>10</v>
      </c>
      <c r="K8" s="25">
        <v>10.9</v>
      </c>
      <c r="L8" t="s">
        <v>10</v>
      </c>
      <c r="M8" s="25">
        <v>10.8</v>
      </c>
      <c r="N8" t="s">
        <v>10</v>
      </c>
      <c r="O8" s="25">
        <v>10.8</v>
      </c>
      <c r="P8" t="s">
        <v>10</v>
      </c>
      <c r="Q8" s="25">
        <v>10.8</v>
      </c>
      <c r="R8" s="30" t="s">
        <v>10</v>
      </c>
      <c r="S8" s="25">
        <v>10.8</v>
      </c>
      <c r="T8" s="196" t="s">
        <v>10</v>
      </c>
      <c r="U8" s="25">
        <v>10.8</v>
      </c>
      <c r="V8" s="174" t="s">
        <v>10</v>
      </c>
      <c r="W8" s="25">
        <v>10.8</v>
      </c>
      <c r="X8" s="174" t="s">
        <v>10</v>
      </c>
      <c r="Y8" s="25">
        <v>10.8</v>
      </c>
      <c r="Z8" s="174" t="s">
        <v>10</v>
      </c>
      <c r="AA8" s="25">
        <v>10.8</v>
      </c>
      <c r="AB8" s="174" t="s">
        <v>10</v>
      </c>
      <c r="AC8" s="25">
        <v>10.8</v>
      </c>
      <c r="AD8" s="174" t="s">
        <v>10</v>
      </c>
      <c r="AE8" s="25">
        <v>10.7</v>
      </c>
      <c r="AF8" s="174" t="s">
        <v>10</v>
      </c>
      <c r="AG8" s="25">
        <v>10.7</v>
      </c>
      <c r="AH8" s="174" t="s">
        <v>10</v>
      </c>
      <c r="AI8" s="4" t="str">
        <f t="shared" si="0"/>
        <v>same</v>
      </c>
      <c r="AJ8" s="30"/>
      <c r="AK8" s="30"/>
      <c r="AL8" s="30"/>
    </row>
    <row r="9" spans="1:39" x14ac:dyDescent="0.2">
      <c r="A9" s="23" t="s">
        <v>470</v>
      </c>
      <c r="B9" s="23" t="s">
        <v>471</v>
      </c>
      <c r="C9" s="2" t="s">
        <v>497</v>
      </c>
      <c r="D9" s="2" t="s">
        <v>17</v>
      </c>
      <c r="E9" s="2" t="s">
        <v>20</v>
      </c>
      <c r="F9" s="24" t="s">
        <v>21</v>
      </c>
      <c r="G9" s="39">
        <v>16.899999999999999</v>
      </c>
      <c r="H9" s="44">
        <v>13.5</v>
      </c>
      <c r="I9" s="25">
        <v>13.9</v>
      </c>
      <c r="J9" s="174" t="s">
        <v>10</v>
      </c>
      <c r="K9" s="25">
        <v>13.7</v>
      </c>
      <c r="L9" t="s">
        <v>10</v>
      </c>
      <c r="M9" s="25">
        <v>13.5</v>
      </c>
      <c r="N9" t="s">
        <v>10</v>
      </c>
      <c r="O9" s="25">
        <v>13.3</v>
      </c>
      <c r="P9" t="s">
        <v>9</v>
      </c>
      <c r="Q9" s="25">
        <v>13.2</v>
      </c>
      <c r="R9" s="30" t="s">
        <v>9</v>
      </c>
      <c r="S9" s="25">
        <v>13.1</v>
      </c>
      <c r="T9" s="196" t="s">
        <v>9</v>
      </c>
      <c r="U9" s="25">
        <v>13.2</v>
      </c>
      <c r="V9" s="174" t="s">
        <v>9</v>
      </c>
      <c r="W9" s="25">
        <v>13.1</v>
      </c>
      <c r="X9" s="174" t="s">
        <v>9</v>
      </c>
      <c r="Y9" s="25">
        <v>13.1</v>
      </c>
      <c r="Z9" s="174" t="s">
        <v>9</v>
      </c>
      <c r="AA9" s="25">
        <v>13.1</v>
      </c>
      <c r="AB9" s="174" t="s">
        <v>9</v>
      </c>
      <c r="AC9" s="25">
        <v>13</v>
      </c>
      <c r="AD9" s="174" t="s">
        <v>9</v>
      </c>
      <c r="AE9" s="25">
        <v>13</v>
      </c>
      <c r="AF9" s="174" t="s">
        <v>9</v>
      </c>
      <c r="AG9" s="25">
        <v>13.1</v>
      </c>
      <c r="AH9" s="174" t="s">
        <v>9</v>
      </c>
      <c r="AI9" s="4" t="str">
        <f t="shared" si="0"/>
        <v>up</v>
      </c>
      <c r="AJ9" s="30"/>
      <c r="AK9" s="30"/>
      <c r="AL9" s="30"/>
      <c r="AM9" s="30"/>
    </row>
    <row r="10" spans="1:39" x14ac:dyDescent="0.2">
      <c r="A10" s="23" t="s">
        <v>464</v>
      </c>
      <c r="B10" s="23" t="s">
        <v>465</v>
      </c>
      <c r="C10" s="2" t="s">
        <v>498</v>
      </c>
      <c r="D10" s="2" t="s">
        <v>22</v>
      </c>
      <c r="E10" s="2" t="s">
        <v>23</v>
      </c>
      <c r="F10" s="24" t="s">
        <v>24</v>
      </c>
      <c r="G10" s="39">
        <v>8</v>
      </c>
      <c r="H10" s="43" t="s">
        <v>580</v>
      </c>
      <c r="I10" s="25">
        <v>7.1</v>
      </c>
      <c r="J10" s="174" t="s">
        <v>9</v>
      </c>
      <c r="K10" s="25">
        <v>6.9</v>
      </c>
      <c r="L10" t="s">
        <v>9</v>
      </c>
      <c r="M10" s="25">
        <v>6.8</v>
      </c>
      <c r="N10" t="s">
        <v>9</v>
      </c>
      <c r="O10" s="25">
        <v>6.7</v>
      </c>
      <c r="P10" t="s">
        <v>9</v>
      </c>
      <c r="Q10" s="25">
        <v>6.6</v>
      </c>
      <c r="R10" s="30" t="s">
        <v>9</v>
      </c>
      <c r="S10" s="25">
        <v>6.6</v>
      </c>
      <c r="T10" s="196" t="s">
        <v>9</v>
      </c>
      <c r="U10" s="25">
        <v>6.5</v>
      </c>
      <c r="V10" s="174" t="s">
        <v>9</v>
      </c>
      <c r="W10" s="25">
        <v>6.5</v>
      </c>
      <c r="X10" s="174" t="s">
        <v>9</v>
      </c>
      <c r="Y10" s="25">
        <v>6.5</v>
      </c>
      <c r="Z10" s="174" t="s">
        <v>9</v>
      </c>
      <c r="AA10" s="25">
        <v>6.5</v>
      </c>
      <c r="AB10" s="174" t="s">
        <v>9</v>
      </c>
      <c r="AC10" s="25">
        <v>6.5</v>
      </c>
      <c r="AD10" s="174" t="s">
        <v>9</v>
      </c>
      <c r="AE10" s="25">
        <v>6.5</v>
      </c>
      <c r="AF10" s="174" t="s">
        <v>9</v>
      </c>
      <c r="AG10" s="25">
        <v>6.5</v>
      </c>
      <c r="AH10" s="174" t="s">
        <v>9</v>
      </c>
      <c r="AI10" s="4" t="str">
        <f t="shared" si="0"/>
        <v>same</v>
      </c>
      <c r="AJ10" s="30"/>
      <c r="AK10" s="30"/>
      <c r="AL10" s="30"/>
    </row>
    <row r="11" spans="1:39" x14ac:dyDescent="0.2">
      <c r="A11" s="23" t="s">
        <v>472</v>
      </c>
      <c r="B11" s="23" t="s">
        <v>473</v>
      </c>
      <c r="C11" s="2" t="s">
        <v>563</v>
      </c>
      <c r="D11" s="2" t="s">
        <v>25</v>
      </c>
      <c r="E11" s="2" t="s">
        <v>26</v>
      </c>
      <c r="F11" s="27" t="s">
        <v>27</v>
      </c>
      <c r="G11" s="39">
        <v>10.199999999999999</v>
      </c>
      <c r="H11" s="43" t="s">
        <v>580</v>
      </c>
      <c r="I11" s="25">
        <v>9.5</v>
      </c>
      <c r="J11" s="174" t="s">
        <v>9</v>
      </c>
      <c r="K11" s="25">
        <v>9.4</v>
      </c>
      <c r="L11" t="s">
        <v>9</v>
      </c>
      <c r="M11" s="25">
        <v>9.4</v>
      </c>
      <c r="N11" t="s">
        <v>9</v>
      </c>
      <c r="O11" s="25">
        <v>9.4</v>
      </c>
      <c r="P11" t="s">
        <v>9</v>
      </c>
      <c r="Q11" s="25">
        <v>9.4</v>
      </c>
      <c r="R11" s="30" t="s">
        <v>9</v>
      </c>
      <c r="S11" s="25">
        <v>9.4</v>
      </c>
      <c r="T11" s="196" t="s">
        <v>9</v>
      </c>
      <c r="U11" s="25">
        <v>9.4</v>
      </c>
      <c r="V11" s="174" t="s">
        <v>9</v>
      </c>
      <c r="W11" s="25">
        <v>9.4</v>
      </c>
      <c r="X11" s="174" t="s">
        <v>9</v>
      </c>
      <c r="Y11" s="25">
        <v>9.4</v>
      </c>
      <c r="Z11" s="174" t="s">
        <v>9</v>
      </c>
      <c r="AA11" s="25">
        <v>9.4</v>
      </c>
      <c r="AB11" s="174" t="s">
        <v>9</v>
      </c>
      <c r="AC11" s="25">
        <v>9.4</v>
      </c>
      <c r="AD11" s="174" t="s">
        <v>9</v>
      </c>
      <c r="AE11" s="25">
        <v>9.5</v>
      </c>
      <c r="AF11" s="174" t="s">
        <v>9</v>
      </c>
      <c r="AG11" s="25">
        <v>9.6</v>
      </c>
      <c r="AH11" s="174" t="s">
        <v>9</v>
      </c>
      <c r="AI11" s="4" t="str">
        <f t="shared" si="0"/>
        <v>up</v>
      </c>
      <c r="AJ11" s="30"/>
      <c r="AK11" s="30"/>
      <c r="AL11" s="30"/>
    </row>
    <row r="12" spans="1:39" x14ac:dyDescent="0.2">
      <c r="A12" s="23" t="s">
        <v>464</v>
      </c>
      <c r="B12" s="23" t="s">
        <v>465</v>
      </c>
      <c r="C12" s="2" t="s">
        <v>498</v>
      </c>
      <c r="D12" s="2" t="s">
        <v>22</v>
      </c>
      <c r="E12" s="2" t="s">
        <v>28</v>
      </c>
      <c r="F12" s="24" t="s">
        <v>29</v>
      </c>
      <c r="G12" s="39">
        <v>6.2</v>
      </c>
      <c r="H12" s="43" t="s">
        <v>580</v>
      </c>
      <c r="I12" s="25">
        <v>5.5</v>
      </c>
      <c r="J12" s="174" t="s">
        <v>9</v>
      </c>
      <c r="K12" s="25">
        <v>5.5</v>
      </c>
      <c r="L12" t="s">
        <v>9</v>
      </c>
      <c r="M12" s="25">
        <v>5.4</v>
      </c>
      <c r="N12" t="s">
        <v>9</v>
      </c>
      <c r="O12" s="25">
        <v>5.4</v>
      </c>
      <c r="P12" t="s">
        <v>9</v>
      </c>
      <c r="Q12" s="25">
        <v>5.3</v>
      </c>
      <c r="R12" s="30" t="s">
        <v>9</v>
      </c>
      <c r="S12" s="25">
        <v>5.2</v>
      </c>
      <c r="T12" s="196" t="s">
        <v>9</v>
      </c>
      <c r="U12" s="25">
        <v>5.0999999999999996</v>
      </c>
      <c r="V12" s="174" t="s">
        <v>9</v>
      </c>
      <c r="W12" s="25">
        <v>5</v>
      </c>
      <c r="X12" s="174" t="s">
        <v>9</v>
      </c>
      <c r="Y12" s="25">
        <v>4.9000000000000004</v>
      </c>
      <c r="Z12" s="174" t="s">
        <v>9</v>
      </c>
      <c r="AA12" s="25">
        <v>4.8</v>
      </c>
      <c r="AB12" s="174" t="s">
        <v>9</v>
      </c>
      <c r="AC12" s="25">
        <v>4.8</v>
      </c>
      <c r="AD12" s="174" t="s">
        <v>9</v>
      </c>
      <c r="AE12" s="25">
        <v>4.5999999999999996</v>
      </c>
      <c r="AF12" s="174" t="s">
        <v>9</v>
      </c>
      <c r="AG12" s="25">
        <v>4.5999999999999996</v>
      </c>
      <c r="AH12" s="174" t="s">
        <v>9</v>
      </c>
      <c r="AI12" s="4" t="str">
        <f t="shared" si="0"/>
        <v>same</v>
      </c>
      <c r="AJ12" s="30"/>
      <c r="AK12" s="30"/>
      <c r="AL12" s="30"/>
    </row>
    <row r="13" spans="1:39" x14ac:dyDescent="0.2">
      <c r="A13" s="23" t="s">
        <v>468</v>
      </c>
      <c r="B13" s="23" t="s">
        <v>469</v>
      </c>
      <c r="C13" s="2" t="s">
        <v>500</v>
      </c>
      <c r="D13" s="2" t="s">
        <v>30</v>
      </c>
      <c r="E13" s="2" t="s">
        <v>31</v>
      </c>
      <c r="F13" s="27" t="s">
        <v>32</v>
      </c>
      <c r="G13" s="39">
        <v>16.5</v>
      </c>
      <c r="H13" s="44">
        <v>13.2</v>
      </c>
      <c r="I13" s="25">
        <v>14.2</v>
      </c>
      <c r="J13" s="174" t="s">
        <v>10</v>
      </c>
      <c r="K13" s="25">
        <v>14</v>
      </c>
      <c r="L13" t="s">
        <v>10</v>
      </c>
      <c r="M13" s="25">
        <v>13.8</v>
      </c>
      <c r="N13" t="s">
        <v>10</v>
      </c>
      <c r="O13" s="25">
        <v>13.7</v>
      </c>
      <c r="P13" t="s">
        <v>10</v>
      </c>
      <c r="Q13" s="25">
        <v>13.5</v>
      </c>
      <c r="R13" s="30" t="s">
        <v>10</v>
      </c>
      <c r="S13" s="25">
        <v>13.3</v>
      </c>
      <c r="T13" s="196" t="s">
        <v>10</v>
      </c>
      <c r="U13" s="25">
        <v>13.2</v>
      </c>
      <c r="V13" s="174" t="s">
        <v>9</v>
      </c>
      <c r="W13" s="25">
        <v>13</v>
      </c>
      <c r="X13" s="174" t="s">
        <v>9</v>
      </c>
      <c r="Y13" s="25">
        <v>12.8</v>
      </c>
      <c r="Z13" s="174" t="s">
        <v>9</v>
      </c>
      <c r="AA13" s="25">
        <v>12.7</v>
      </c>
      <c r="AB13" s="174" t="s">
        <v>9</v>
      </c>
      <c r="AC13" s="25">
        <v>12.4</v>
      </c>
      <c r="AD13" s="174" t="s">
        <v>9</v>
      </c>
      <c r="AE13" s="25">
        <v>12.3</v>
      </c>
      <c r="AF13" s="174" t="s">
        <v>9</v>
      </c>
      <c r="AG13" s="25">
        <v>12.4</v>
      </c>
      <c r="AH13" s="174" t="s">
        <v>9</v>
      </c>
      <c r="AI13" s="4" t="str">
        <f t="shared" si="0"/>
        <v>up</v>
      </c>
      <c r="AJ13" s="30"/>
      <c r="AK13" s="30"/>
      <c r="AL13" s="30"/>
      <c r="AM13" s="30"/>
    </row>
    <row r="14" spans="1:39" x14ac:dyDescent="0.2">
      <c r="A14" s="23" t="s">
        <v>474</v>
      </c>
      <c r="B14" s="23" t="s">
        <v>475</v>
      </c>
      <c r="C14" s="2" t="s">
        <v>501</v>
      </c>
      <c r="D14" s="2" t="s">
        <v>33</v>
      </c>
      <c r="E14" s="2" t="s">
        <v>34</v>
      </c>
      <c r="F14" s="24" t="s">
        <v>35</v>
      </c>
      <c r="G14" s="39">
        <v>9.1999999999999993</v>
      </c>
      <c r="H14" s="43" t="s">
        <v>580</v>
      </c>
      <c r="I14" s="25">
        <v>9.6</v>
      </c>
      <c r="J14" s="174" t="s">
        <v>9</v>
      </c>
      <c r="K14" s="25">
        <v>9.6</v>
      </c>
      <c r="L14" t="s">
        <v>9</v>
      </c>
      <c r="M14" s="25">
        <v>9.6</v>
      </c>
      <c r="N14" t="s">
        <v>9</v>
      </c>
      <c r="O14" s="25">
        <v>9.6</v>
      </c>
      <c r="P14" t="s">
        <v>9</v>
      </c>
      <c r="Q14" s="25">
        <v>9.6</v>
      </c>
      <c r="R14" s="30" t="s">
        <v>9</v>
      </c>
      <c r="S14" s="25">
        <v>9.5</v>
      </c>
      <c r="T14" s="196" t="s">
        <v>9</v>
      </c>
      <c r="U14" s="25">
        <v>9.5</v>
      </c>
      <c r="V14" s="174" t="s">
        <v>9</v>
      </c>
      <c r="W14" s="25">
        <v>9.5</v>
      </c>
      <c r="X14" s="174" t="s">
        <v>9</v>
      </c>
      <c r="Y14" s="25">
        <v>9.4</v>
      </c>
      <c r="Z14" s="174" t="s">
        <v>9</v>
      </c>
      <c r="AA14" s="25">
        <v>9.1999999999999993</v>
      </c>
      <c r="AB14" s="174" t="s">
        <v>9</v>
      </c>
      <c r="AC14" s="25">
        <v>9</v>
      </c>
      <c r="AD14" s="174" t="s">
        <v>9</v>
      </c>
      <c r="AE14" s="25">
        <v>8.9</v>
      </c>
      <c r="AF14" s="174" t="s">
        <v>9</v>
      </c>
      <c r="AG14" s="25">
        <v>8.9</v>
      </c>
      <c r="AH14" s="174" t="s">
        <v>9</v>
      </c>
      <c r="AI14" s="4" t="str">
        <f t="shared" si="0"/>
        <v>same</v>
      </c>
      <c r="AJ14" s="30"/>
      <c r="AK14" s="30"/>
      <c r="AL14" s="30"/>
    </row>
    <row r="15" spans="1:39" x14ac:dyDescent="0.2">
      <c r="A15" s="23" t="s">
        <v>470</v>
      </c>
      <c r="B15" s="23" t="s">
        <v>471</v>
      </c>
      <c r="C15" s="2" t="s">
        <v>502</v>
      </c>
      <c r="D15" s="2" t="s">
        <v>36</v>
      </c>
      <c r="E15" s="2" t="s">
        <v>37</v>
      </c>
      <c r="F15" s="24" t="s">
        <v>38</v>
      </c>
      <c r="G15" s="39">
        <v>14.9</v>
      </c>
      <c r="H15" s="44">
        <v>11.9</v>
      </c>
      <c r="I15" s="25">
        <v>11.3</v>
      </c>
      <c r="J15" s="174" t="s">
        <v>9</v>
      </c>
      <c r="K15" s="25">
        <v>11.2</v>
      </c>
      <c r="L15" t="s">
        <v>9</v>
      </c>
      <c r="M15" s="25">
        <v>11</v>
      </c>
      <c r="N15" t="s">
        <v>9</v>
      </c>
      <c r="O15" s="25">
        <v>10.9</v>
      </c>
      <c r="P15" t="s">
        <v>9</v>
      </c>
      <c r="Q15" s="25">
        <v>10.9</v>
      </c>
      <c r="R15" s="30" t="s">
        <v>9</v>
      </c>
      <c r="S15" s="25">
        <v>10.8</v>
      </c>
      <c r="T15" s="196" t="s">
        <v>9</v>
      </c>
      <c r="U15" s="25">
        <v>10.9</v>
      </c>
      <c r="V15" s="174" t="s">
        <v>9</v>
      </c>
      <c r="W15" s="25">
        <v>10.8</v>
      </c>
      <c r="X15" s="174" t="s">
        <v>9</v>
      </c>
      <c r="Y15" s="25">
        <v>10.7</v>
      </c>
      <c r="Z15" s="174" t="s">
        <v>9</v>
      </c>
      <c r="AA15" s="25">
        <v>10.6</v>
      </c>
      <c r="AB15" s="174" t="s">
        <v>9</v>
      </c>
      <c r="AC15" s="25">
        <v>10.6</v>
      </c>
      <c r="AD15" s="174" t="s">
        <v>9</v>
      </c>
      <c r="AE15" s="25">
        <v>10.5</v>
      </c>
      <c r="AF15" s="174" t="s">
        <v>9</v>
      </c>
      <c r="AG15" s="25">
        <v>10.5</v>
      </c>
      <c r="AH15" s="174" t="s">
        <v>9</v>
      </c>
      <c r="AI15" s="4" t="str">
        <f t="shared" si="0"/>
        <v>same</v>
      </c>
      <c r="AJ15" s="30"/>
      <c r="AK15" s="30"/>
      <c r="AL15" s="30"/>
      <c r="AM15" s="30"/>
    </row>
    <row r="16" spans="1:39" x14ac:dyDescent="0.2">
      <c r="A16" s="23" t="s">
        <v>476</v>
      </c>
      <c r="B16" s="23" t="s">
        <v>477</v>
      </c>
      <c r="C16" s="2" t="s">
        <v>503</v>
      </c>
      <c r="D16" s="2" t="s">
        <v>39</v>
      </c>
      <c r="E16" s="2" t="s">
        <v>40</v>
      </c>
      <c r="F16" s="24" t="s">
        <v>41</v>
      </c>
      <c r="G16" s="39">
        <v>10.3</v>
      </c>
      <c r="H16" s="43" t="s">
        <v>580</v>
      </c>
      <c r="I16" s="25">
        <v>9</v>
      </c>
      <c r="J16" s="174" t="s">
        <v>9</v>
      </c>
      <c r="K16" s="25">
        <v>8.8000000000000007</v>
      </c>
      <c r="L16" t="s">
        <v>9</v>
      </c>
      <c r="M16" s="25">
        <v>8.6</v>
      </c>
      <c r="N16" t="s">
        <v>9</v>
      </c>
      <c r="O16" s="25">
        <v>8.4</v>
      </c>
      <c r="P16" t="s">
        <v>9</v>
      </c>
      <c r="Q16" s="25">
        <v>8.1999999999999993</v>
      </c>
      <c r="R16" s="30" t="s">
        <v>9</v>
      </c>
      <c r="S16" s="25">
        <v>8.1</v>
      </c>
      <c r="T16" s="196" t="s">
        <v>9</v>
      </c>
      <c r="U16" s="25">
        <v>7.9</v>
      </c>
      <c r="V16" s="174" t="s">
        <v>9</v>
      </c>
      <c r="W16" s="25">
        <v>7.8</v>
      </c>
      <c r="X16" s="174" t="s">
        <v>9</v>
      </c>
      <c r="Y16" s="25">
        <v>7.7</v>
      </c>
      <c r="Z16" s="174" t="s">
        <v>9</v>
      </c>
      <c r="AA16" s="25">
        <v>7.7</v>
      </c>
      <c r="AB16" s="174" t="s">
        <v>9</v>
      </c>
      <c r="AC16" s="25">
        <v>7.6</v>
      </c>
      <c r="AD16" s="174" t="s">
        <v>9</v>
      </c>
      <c r="AE16" s="25">
        <v>7.6</v>
      </c>
      <c r="AF16" s="174" t="s">
        <v>9</v>
      </c>
      <c r="AG16" s="25">
        <v>7.6</v>
      </c>
      <c r="AH16" s="174" t="s">
        <v>9</v>
      </c>
      <c r="AI16" s="4" t="str">
        <f t="shared" si="0"/>
        <v>same</v>
      </c>
      <c r="AJ16" s="30"/>
      <c r="AK16" s="30"/>
      <c r="AL16" s="30"/>
    </row>
    <row r="17" spans="1:39" x14ac:dyDescent="0.2">
      <c r="A17" s="23" t="s">
        <v>476</v>
      </c>
      <c r="B17" s="23" t="s">
        <v>477</v>
      </c>
      <c r="C17" s="2" t="s">
        <v>503</v>
      </c>
      <c r="D17" s="2" t="s">
        <v>39</v>
      </c>
      <c r="E17" s="2" t="s">
        <v>42</v>
      </c>
      <c r="F17" s="24" t="s">
        <v>43</v>
      </c>
      <c r="G17" s="39">
        <v>10.5</v>
      </c>
      <c r="H17" s="43" t="s">
        <v>580</v>
      </c>
      <c r="I17" s="25">
        <v>10.1</v>
      </c>
      <c r="J17" s="174" t="s">
        <v>10</v>
      </c>
      <c r="K17" s="25">
        <v>9.9</v>
      </c>
      <c r="L17" t="s">
        <v>9</v>
      </c>
      <c r="M17" s="25">
        <v>9.6999999999999993</v>
      </c>
      <c r="N17" t="s">
        <v>9</v>
      </c>
      <c r="O17" s="25">
        <v>9.5</v>
      </c>
      <c r="P17" t="s">
        <v>9</v>
      </c>
      <c r="Q17" s="25">
        <v>9.4</v>
      </c>
      <c r="R17" s="30" t="s">
        <v>9</v>
      </c>
      <c r="S17" s="25">
        <v>9.3000000000000007</v>
      </c>
      <c r="T17" s="196" t="s">
        <v>9</v>
      </c>
      <c r="U17" s="25">
        <v>9.1999999999999993</v>
      </c>
      <c r="V17" s="174" t="s">
        <v>9</v>
      </c>
      <c r="W17" s="25">
        <v>9.1</v>
      </c>
      <c r="X17" s="174" t="s">
        <v>9</v>
      </c>
      <c r="Y17" s="25">
        <v>9</v>
      </c>
      <c r="Z17" s="174" t="s">
        <v>9</v>
      </c>
      <c r="AA17" s="25">
        <v>8.9</v>
      </c>
      <c r="AB17" s="174" t="s">
        <v>9</v>
      </c>
      <c r="AC17" s="25">
        <v>8.8000000000000007</v>
      </c>
      <c r="AD17" s="174" t="s">
        <v>9</v>
      </c>
      <c r="AE17" s="25">
        <v>8.6999999999999993</v>
      </c>
      <c r="AF17" s="174" t="s">
        <v>9</v>
      </c>
      <c r="AG17" s="25">
        <v>8.6</v>
      </c>
      <c r="AH17" s="174" t="s">
        <v>9</v>
      </c>
      <c r="AI17" s="4" t="str">
        <f t="shared" si="0"/>
        <v>down</v>
      </c>
      <c r="AJ17" s="30"/>
      <c r="AK17" s="30"/>
      <c r="AL17" s="30"/>
    </row>
    <row r="18" spans="1:39" x14ac:dyDescent="0.2">
      <c r="A18" s="23" t="s">
        <v>572</v>
      </c>
      <c r="B18" s="23" t="s">
        <v>571</v>
      </c>
      <c r="C18" s="2" t="s">
        <v>504</v>
      </c>
      <c r="D18" s="2" t="s">
        <v>44</v>
      </c>
      <c r="E18" s="2" t="s">
        <v>45</v>
      </c>
      <c r="F18" s="24" t="s">
        <v>46</v>
      </c>
      <c r="G18" s="39">
        <v>8.6</v>
      </c>
      <c r="H18" s="43" t="s">
        <v>580</v>
      </c>
      <c r="I18" s="25">
        <v>7.7</v>
      </c>
      <c r="J18" s="174" t="s">
        <v>9</v>
      </c>
      <c r="K18" s="25">
        <v>7.6</v>
      </c>
      <c r="L18" t="s">
        <v>9</v>
      </c>
      <c r="M18" s="25">
        <v>7.6</v>
      </c>
      <c r="N18" t="s">
        <v>9</v>
      </c>
      <c r="O18" s="25">
        <v>7.5</v>
      </c>
      <c r="P18" t="s">
        <v>9</v>
      </c>
      <c r="Q18" s="25">
        <v>7.4</v>
      </c>
      <c r="R18" s="30" t="s">
        <v>9</v>
      </c>
      <c r="S18" s="25">
        <v>7.3</v>
      </c>
      <c r="T18" s="196" t="s">
        <v>9</v>
      </c>
      <c r="U18" s="25">
        <v>7.2</v>
      </c>
      <c r="V18" s="174" t="s">
        <v>9</v>
      </c>
      <c r="W18" s="25">
        <v>7.2</v>
      </c>
      <c r="X18" s="174" t="s">
        <v>9</v>
      </c>
      <c r="Y18" s="25">
        <v>7.1</v>
      </c>
      <c r="Z18" s="174" t="s">
        <v>9</v>
      </c>
      <c r="AA18" s="25">
        <v>7</v>
      </c>
      <c r="AB18" s="174" t="s">
        <v>9</v>
      </c>
      <c r="AC18" s="25">
        <v>6.9</v>
      </c>
      <c r="AD18" s="174" t="s">
        <v>9</v>
      </c>
      <c r="AE18" s="25">
        <v>6.9</v>
      </c>
      <c r="AF18" s="174" t="s">
        <v>9</v>
      </c>
      <c r="AG18" s="25">
        <v>7</v>
      </c>
      <c r="AH18" s="174" t="s">
        <v>9</v>
      </c>
      <c r="AI18" s="4" t="str">
        <f t="shared" si="0"/>
        <v>up</v>
      </c>
      <c r="AJ18" s="30"/>
      <c r="AK18" s="30"/>
      <c r="AL18" s="30"/>
    </row>
    <row r="19" spans="1:39" x14ac:dyDescent="0.2">
      <c r="A19" s="23" t="s">
        <v>572</v>
      </c>
      <c r="B19" s="23" t="s">
        <v>571</v>
      </c>
      <c r="C19" s="2" t="s">
        <v>504</v>
      </c>
      <c r="D19" s="2" t="s">
        <v>44</v>
      </c>
      <c r="E19" s="2" t="s">
        <v>47</v>
      </c>
      <c r="F19" s="24" t="s">
        <v>48</v>
      </c>
      <c r="G19" s="39">
        <v>5.5</v>
      </c>
      <c r="H19" s="43" t="s">
        <v>580</v>
      </c>
      <c r="I19" s="25">
        <v>5.2</v>
      </c>
      <c r="J19" s="174" t="s">
        <v>9</v>
      </c>
      <c r="K19" s="25">
        <v>5.0999999999999996</v>
      </c>
      <c r="L19" t="s">
        <v>9</v>
      </c>
      <c r="M19" s="25">
        <v>5.0999999999999996</v>
      </c>
      <c r="N19" t="s">
        <v>9</v>
      </c>
      <c r="O19" s="25">
        <v>5.0999999999999996</v>
      </c>
      <c r="P19" t="s">
        <v>9</v>
      </c>
      <c r="Q19" s="25">
        <v>5.0999999999999996</v>
      </c>
      <c r="R19" s="30" t="s">
        <v>9</v>
      </c>
      <c r="S19" s="25">
        <v>5</v>
      </c>
      <c r="T19" s="196" t="s">
        <v>9</v>
      </c>
      <c r="U19" s="25">
        <v>4.9000000000000004</v>
      </c>
      <c r="V19" s="174" t="s">
        <v>9</v>
      </c>
      <c r="W19" s="25">
        <v>4.9000000000000004</v>
      </c>
      <c r="X19" s="174" t="s">
        <v>9</v>
      </c>
      <c r="Y19" s="25">
        <v>4.9000000000000004</v>
      </c>
      <c r="Z19" s="174" t="s">
        <v>9</v>
      </c>
      <c r="AA19" s="25">
        <v>4.9000000000000004</v>
      </c>
      <c r="AB19" s="174" t="s">
        <v>9</v>
      </c>
      <c r="AC19" s="25">
        <v>4.9000000000000004</v>
      </c>
      <c r="AD19" s="174" t="s">
        <v>9</v>
      </c>
      <c r="AE19" s="25">
        <v>4.9000000000000004</v>
      </c>
      <c r="AF19" s="174" t="s">
        <v>9</v>
      </c>
      <c r="AG19" s="25">
        <v>4.9000000000000004</v>
      </c>
      <c r="AH19" s="174" t="s">
        <v>9</v>
      </c>
      <c r="AI19" s="4" t="str">
        <f t="shared" si="0"/>
        <v>same</v>
      </c>
      <c r="AJ19" s="30"/>
      <c r="AK19" s="30"/>
      <c r="AL19" s="30"/>
    </row>
    <row r="20" spans="1:39" x14ac:dyDescent="0.2">
      <c r="A20" s="23" t="s">
        <v>570</v>
      </c>
      <c r="B20" s="23" t="s">
        <v>569</v>
      </c>
      <c r="C20" s="2" t="s">
        <v>505</v>
      </c>
      <c r="D20" s="2" t="s">
        <v>49</v>
      </c>
      <c r="E20" s="2" t="s">
        <v>50</v>
      </c>
      <c r="F20" s="24" t="s">
        <v>51</v>
      </c>
      <c r="G20" s="39">
        <v>10.199999999999999</v>
      </c>
      <c r="H20" s="43" t="s">
        <v>580</v>
      </c>
      <c r="I20" s="25">
        <v>8.8000000000000007</v>
      </c>
      <c r="J20" s="174" t="s">
        <v>9</v>
      </c>
      <c r="K20" s="25">
        <v>8.6</v>
      </c>
      <c r="L20" t="s">
        <v>9</v>
      </c>
      <c r="M20" s="25">
        <v>8.5</v>
      </c>
      <c r="N20" t="s">
        <v>9</v>
      </c>
      <c r="O20" s="25">
        <v>8.4</v>
      </c>
      <c r="P20" t="s">
        <v>9</v>
      </c>
      <c r="Q20" s="25">
        <v>8.4</v>
      </c>
      <c r="R20" s="30" t="s">
        <v>9</v>
      </c>
      <c r="S20" s="25">
        <v>8.4</v>
      </c>
      <c r="T20" s="196" t="s">
        <v>9</v>
      </c>
      <c r="U20" s="25">
        <v>8.3000000000000007</v>
      </c>
      <c r="V20" s="174" t="s">
        <v>9</v>
      </c>
      <c r="W20" s="25">
        <v>8.3000000000000007</v>
      </c>
      <c r="X20" s="174" t="s">
        <v>9</v>
      </c>
      <c r="Y20" s="25">
        <v>8.1999999999999993</v>
      </c>
      <c r="Z20" s="174" t="s">
        <v>9</v>
      </c>
      <c r="AA20" s="25">
        <v>8.1999999999999993</v>
      </c>
      <c r="AB20" s="174" t="s">
        <v>9</v>
      </c>
      <c r="AC20" s="25">
        <v>8.1</v>
      </c>
      <c r="AD20" s="174" t="s">
        <v>9</v>
      </c>
      <c r="AE20" s="25">
        <v>8.1</v>
      </c>
      <c r="AF20" s="174" t="s">
        <v>9</v>
      </c>
      <c r="AG20" s="25">
        <v>8.1</v>
      </c>
      <c r="AH20" s="174" t="s">
        <v>9</v>
      </c>
      <c r="AI20" s="4" t="str">
        <f t="shared" si="0"/>
        <v>same</v>
      </c>
      <c r="AJ20" s="30"/>
      <c r="AK20" s="30"/>
      <c r="AL20" s="30"/>
    </row>
    <row r="21" spans="1:39" x14ac:dyDescent="0.2">
      <c r="A21" s="23" t="s">
        <v>468</v>
      </c>
      <c r="B21" s="23" t="s">
        <v>469</v>
      </c>
      <c r="C21" s="2" t="s">
        <v>496</v>
      </c>
      <c r="D21" s="2" t="s">
        <v>14</v>
      </c>
      <c r="E21" s="2" t="s">
        <v>52</v>
      </c>
      <c r="F21" s="24" t="s">
        <v>53</v>
      </c>
      <c r="G21" s="39">
        <v>10.199999999999999</v>
      </c>
      <c r="H21" s="43" t="s">
        <v>580</v>
      </c>
      <c r="I21" s="25">
        <v>9.6</v>
      </c>
      <c r="J21" s="174" t="s">
        <v>9</v>
      </c>
      <c r="K21" s="25">
        <v>9.4</v>
      </c>
      <c r="L21" t="s">
        <v>9</v>
      </c>
      <c r="M21" s="25">
        <v>9.4</v>
      </c>
      <c r="N21" t="s">
        <v>9</v>
      </c>
      <c r="O21" s="25">
        <v>9.3000000000000007</v>
      </c>
      <c r="P21" t="s">
        <v>9</v>
      </c>
      <c r="Q21" s="25">
        <v>9.1999999999999993</v>
      </c>
      <c r="R21" s="30" t="s">
        <v>9</v>
      </c>
      <c r="S21" s="25">
        <v>9.1999999999999993</v>
      </c>
      <c r="T21" s="196" t="s">
        <v>9</v>
      </c>
      <c r="U21" s="25">
        <v>9.1</v>
      </c>
      <c r="V21" s="174" t="s">
        <v>9</v>
      </c>
      <c r="W21" s="25">
        <v>9.1</v>
      </c>
      <c r="X21" s="174" t="s">
        <v>9</v>
      </c>
      <c r="Y21" s="25">
        <v>9.1</v>
      </c>
      <c r="Z21" s="174" t="s">
        <v>9</v>
      </c>
      <c r="AA21" s="25">
        <v>9</v>
      </c>
      <c r="AB21" s="174" t="s">
        <v>9</v>
      </c>
      <c r="AC21" s="25">
        <v>9</v>
      </c>
      <c r="AD21" s="174" t="s">
        <v>9</v>
      </c>
      <c r="AE21" s="25">
        <v>9</v>
      </c>
      <c r="AF21" s="174" t="s">
        <v>9</v>
      </c>
      <c r="AG21" s="25">
        <v>9.1</v>
      </c>
      <c r="AH21" s="174" t="s">
        <v>9</v>
      </c>
      <c r="AI21" s="4" t="str">
        <f t="shared" si="0"/>
        <v>up</v>
      </c>
      <c r="AJ21" s="30"/>
      <c r="AK21" s="30"/>
      <c r="AL21" s="30"/>
    </row>
    <row r="22" spans="1:39" x14ac:dyDescent="0.2">
      <c r="A22" s="23" t="s">
        <v>464</v>
      </c>
      <c r="B22" s="23" t="s">
        <v>465</v>
      </c>
      <c r="C22" s="2" t="s">
        <v>494</v>
      </c>
      <c r="D22" s="2" t="s">
        <v>6</v>
      </c>
      <c r="E22" s="2" t="s">
        <v>54</v>
      </c>
      <c r="F22" s="24" t="s">
        <v>55</v>
      </c>
      <c r="G22" s="39">
        <v>6.1</v>
      </c>
      <c r="H22" s="43" t="s">
        <v>580</v>
      </c>
      <c r="I22" s="25">
        <v>6.2</v>
      </c>
      <c r="J22" s="174" t="s">
        <v>9</v>
      </c>
      <c r="K22" s="25">
        <v>6.1</v>
      </c>
      <c r="L22" t="s">
        <v>9</v>
      </c>
      <c r="M22" s="25">
        <v>6.1</v>
      </c>
      <c r="N22" t="s">
        <v>9</v>
      </c>
      <c r="O22" s="25">
        <v>5.9</v>
      </c>
      <c r="P22" t="s">
        <v>9</v>
      </c>
      <c r="Q22" s="25">
        <v>5.8</v>
      </c>
      <c r="R22" s="30" t="s">
        <v>9</v>
      </c>
      <c r="S22" s="25">
        <v>5.8</v>
      </c>
      <c r="T22" s="196" t="s">
        <v>9</v>
      </c>
      <c r="U22" s="25">
        <v>5.7</v>
      </c>
      <c r="V22" s="174" t="s">
        <v>9</v>
      </c>
      <c r="W22" s="25">
        <v>5.6</v>
      </c>
      <c r="X22" s="174" t="s">
        <v>9</v>
      </c>
      <c r="Y22" s="25">
        <v>5.4</v>
      </c>
      <c r="Z22" s="174" t="s">
        <v>9</v>
      </c>
      <c r="AA22" s="25">
        <v>5.3</v>
      </c>
      <c r="AB22" s="174" t="s">
        <v>9</v>
      </c>
      <c r="AC22" s="25">
        <v>5.2</v>
      </c>
      <c r="AD22" s="174" t="s">
        <v>9</v>
      </c>
      <c r="AE22" s="25">
        <v>5.2</v>
      </c>
      <c r="AF22" s="174" t="s">
        <v>9</v>
      </c>
      <c r="AG22" s="25">
        <v>5.0999999999999996</v>
      </c>
      <c r="AH22" s="174" t="s">
        <v>9</v>
      </c>
      <c r="AI22" s="4" t="str">
        <f t="shared" si="0"/>
        <v>down</v>
      </c>
      <c r="AJ22" s="30"/>
      <c r="AK22" s="30"/>
      <c r="AL22" s="30"/>
    </row>
    <row r="23" spans="1:39" x14ac:dyDescent="0.2">
      <c r="A23" s="23" t="s">
        <v>464</v>
      </c>
      <c r="B23" s="23" t="s">
        <v>465</v>
      </c>
      <c r="C23" s="2" t="s">
        <v>494</v>
      </c>
      <c r="D23" s="2" t="s">
        <v>6</v>
      </c>
      <c r="E23" s="2" t="s">
        <v>56</v>
      </c>
      <c r="F23" s="24" t="s">
        <v>57</v>
      </c>
      <c r="G23" s="39">
        <v>6.4</v>
      </c>
      <c r="H23" s="43" t="s">
        <v>580</v>
      </c>
      <c r="I23" s="25">
        <v>6.2</v>
      </c>
      <c r="J23" s="174" t="s">
        <v>9</v>
      </c>
      <c r="K23" s="25">
        <v>6.2</v>
      </c>
      <c r="L23" t="s">
        <v>9</v>
      </c>
      <c r="M23" s="25">
        <v>6.2</v>
      </c>
      <c r="N23" t="s">
        <v>9</v>
      </c>
      <c r="O23" s="25">
        <v>6.2</v>
      </c>
      <c r="P23" t="s">
        <v>9</v>
      </c>
      <c r="Q23" s="25">
        <v>6.1</v>
      </c>
      <c r="R23" s="30" t="s">
        <v>9</v>
      </c>
      <c r="S23" s="25">
        <v>6.1</v>
      </c>
      <c r="T23" s="196" t="s">
        <v>9</v>
      </c>
      <c r="U23" s="25">
        <v>6.1</v>
      </c>
      <c r="V23" s="174" t="s">
        <v>9</v>
      </c>
      <c r="W23" s="25">
        <v>6</v>
      </c>
      <c r="X23" s="174" t="s">
        <v>9</v>
      </c>
      <c r="Y23" s="25">
        <v>5.9</v>
      </c>
      <c r="Z23" s="174" t="s">
        <v>9</v>
      </c>
      <c r="AA23" s="25">
        <v>5.8</v>
      </c>
      <c r="AB23" s="174" t="s">
        <v>9</v>
      </c>
      <c r="AC23" s="25">
        <v>5.8</v>
      </c>
      <c r="AD23" s="174" t="s">
        <v>9</v>
      </c>
      <c r="AE23" s="25">
        <v>5.7</v>
      </c>
      <c r="AF23" s="174" t="s">
        <v>9</v>
      </c>
      <c r="AG23" s="25">
        <v>5.7</v>
      </c>
      <c r="AH23" s="174" t="s">
        <v>9</v>
      </c>
      <c r="AI23" s="4" t="str">
        <f t="shared" si="0"/>
        <v>same</v>
      </c>
      <c r="AJ23" s="30"/>
      <c r="AK23" s="30"/>
      <c r="AL23" s="30"/>
    </row>
    <row r="24" spans="1:39" x14ac:dyDescent="0.2">
      <c r="A24" s="23" t="s">
        <v>470</v>
      </c>
      <c r="B24" s="23" t="s">
        <v>471</v>
      </c>
      <c r="C24" s="2" t="s">
        <v>506</v>
      </c>
      <c r="D24" s="2" t="s">
        <v>58</v>
      </c>
      <c r="E24" s="2" t="s">
        <v>59</v>
      </c>
      <c r="F24" s="24" t="s">
        <v>60</v>
      </c>
      <c r="G24" s="39">
        <v>10.9</v>
      </c>
      <c r="H24" s="43" t="s">
        <v>580</v>
      </c>
      <c r="I24" s="25">
        <v>10.3</v>
      </c>
      <c r="J24" s="174" t="s">
        <v>10</v>
      </c>
      <c r="K24" s="25">
        <v>10.3</v>
      </c>
      <c r="L24" t="s">
        <v>10</v>
      </c>
      <c r="M24" s="25">
        <v>10.199999999999999</v>
      </c>
      <c r="N24" t="s">
        <v>10</v>
      </c>
      <c r="O24" s="25">
        <v>10.1</v>
      </c>
      <c r="P24" t="s">
        <v>10</v>
      </c>
      <c r="Q24" s="25">
        <v>10</v>
      </c>
      <c r="R24" s="30" t="s">
        <v>9</v>
      </c>
      <c r="S24" s="25">
        <v>10</v>
      </c>
      <c r="T24" s="196" t="s">
        <v>9</v>
      </c>
      <c r="U24" s="25">
        <v>10</v>
      </c>
      <c r="V24" s="174" t="s">
        <v>9</v>
      </c>
      <c r="W24" s="25">
        <v>10</v>
      </c>
      <c r="X24" s="174" t="s">
        <v>9</v>
      </c>
      <c r="Y24" s="25">
        <v>10</v>
      </c>
      <c r="Z24" s="174" t="s">
        <v>9</v>
      </c>
      <c r="AA24" s="25">
        <v>10.1</v>
      </c>
      <c r="AB24" s="174" t="s">
        <v>10</v>
      </c>
      <c r="AC24" s="25">
        <v>10</v>
      </c>
      <c r="AD24" s="174" t="s">
        <v>9</v>
      </c>
      <c r="AE24" s="25">
        <v>10.199999999999999</v>
      </c>
      <c r="AF24" s="174" t="s">
        <v>10</v>
      </c>
      <c r="AG24" s="25">
        <v>10.3</v>
      </c>
      <c r="AH24" s="174" t="s">
        <v>10</v>
      </c>
      <c r="AI24" s="4" t="str">
        <f t="shared" si="0"/>
        <v>up</v>
      </c>
      <c r="AJ24" s="30"/>
      <c r="AK24" s="30"/>
      <c r="AL24" s="30"/>
    </row>
    <row r="25" spans="1:39" x14ac:dyDescent="0.2">
      <c r="A25" s="23" t="s">
        <v>466</v>
      </c>
      <c r="B25" s="23" t="s">
        <v>467</v>
      </c>
      <c r="C25" s="2" t="s">
        <v>507</v>
      </c>
      <c r="D25" s="2" t="s">
        <v>61</v>
      </c>
      <c r="E25" s="2" t="s">
        <v>62</v>
      </c>
      <c r="F25" s="24" t="s">
        <v>63</v>
      </c>
      <c r="G25" s="39">
        <v>9.6</v>
      </c>
      <c r="H25" s="43" t="s">
        <v>580</v>
      </c>
      <c r="I25" s="25">
        <v>9.6</v>
      </c>
      <c r="J25" s="174" t="s">
        <v>9</v>
      </c>
      <c r="K25" s="25">
        <v>9.6999999999999993</v>
      </c>
      <c r="L25" t="s">
        <v>9</v>
      </c>
      <c r="M25" s="25">
        <v>9.6999999999999993</v>
      </c>
      <c r="N25" t="s">
        <v>9</v>
      </c>
      <c r="O25" s="25">
        <v>9.8000000000000007</v>
      </c>
      <c r="P25" t="s">
        <v>9</v>
      </c>
      <c r="Q25" s="25">
        <v>9.8000000000000007</v>
      </c>
      <c r="R25" s="30" t="s">
        <v>9</v>
      </c>
      <c r="S25" s="25">
        <v>9.8000000000000007</v>
      </c>
      <c r="T25" s="196" t="s">
        <v>9</v>
      </c>
      <c r="U25" s="25">
        <v>9.8000000000000007</v>
      </c>
      <c r="V25" s="174" t="s">
        <v>9</v>
      </c>
      <c r="W25" s="25">
        <v>9.8000000000000007</v>
      </c>
      <c r="X25" s="174" t="s">
        <v>9</v>
      </c>
      <c r="Y25" s="25">
        <v>9.8000000000000007</v>
      </c>
      <c r="Z25" s="174" t="s">
        <v>9</v>
      </c>
      <c r="AA25" s="25">
        <v>9.6999999999999993</v>
      </c>
      <c r="AB25" s="174" t="s">
        <v>9</v>
      </c>
      <c r="AC25" s="25">
        <v>9.6</v>
      </c>
      <c r="AD25" s="174" t="s">
        <v>9</v>
      </c>
      <c r="AE25" s="25">
        <v>9.6999999999999993</v>
      </c>
      <c r="AF25" s="174" t="s">
        <v>9</v>
      </c>
      <c r="AG25" s="25">
        <v>9.8000000000000007</v>
      </c>
      <c r="AH25" s="174" t="s">
        <v>9</v>
      </c>
      <c r="AI25" s="4" t="str">
        <f t="shared" si="0"/>
        <v>up</v>
      </c>
      <c r="AJ25" s="30"/>
      <c r="AK25" s="30"/>
      <c r="AL25" s="30"/>
    </row>
    <row r="26" spans="1:39" x14ac:dyDescent="0.2">
      <c r="A26" s="23" t="s">
        <v>478</v>
      </c>
      <c r="B26" s="23" t="s">
        <v>479</v>
      </c>
      <c r="C26" s="2" t="s">
        <v>508</v>
      </c>
      <c r="D26" s="2" t="s">
        <v>64</v>
      </c>
      <c r="E26" s="2" t="s">
        <v>65</v>
      </c>
      <c r="F26" s="24" t="s">
        <v>66</v>
      </c>
      <c r="G26" s="39">
        <v>16</v>
      </c>
      <c r="H26" s="44">
        <v>12.8</v>
      </c>
      <c r="I26" s="25">
        <v>12.4</v>
      </c>
      <c r="J26" s="174" t="s">
        <v>9</v>
      </c>
      <c r="K26" s="25">
        <v>12.1</v>
      </c>
      <c r="L26" t="s">
        <v>9</v>
      </c>
      <c r="M26" s="25">
        <v>11.9</v>
      </c>
      <c r="N26" t="s">
        <v>9</v>
      </c>
      <c r="O26" s="25">
        <v>11.7</v>
      </c>
      <c r="P26" t="s">
        <v>9</v>
      </c>
      <c r="Q26" s="25">
        <v>11.5</v>
      </c>
      <c r="R26" s="30" t="s">
        <v>9</v>
      </c>
      <c r="S26" s="25">
        <v>11.5</v>
      </c>
      <c r="T26" s="196" t="s">
        <v>9</v>
      </c>
      <c r="U26" s="25">
        <v>11.4</v>
      </c>
      <c r="V26" s="174" t="s">
        <v>9</v>
      </c>
      <c r="W26" s="25">
        <v>11.4</v>
      </c>
      <c r="X26" s="174" t="s">
        <v>9</v>
      </c>
      <c r="Y26" s="25">
        <v>11.3</v>
      </c>
      <c r="Z26" s="174" t="s">
        <v>9</v>
      </c>
      <c r="AA26" s="25">
        <v>11.1</v>
      </c>
      <c r="AB26" s="174" t="s">
        <v>9</v>
      </c>
      <c r="AC26" s="25">
        <v>11</v>
      </c>
      <c r="AD26" s="174" t="s">
        <v>9</v>
      </c>
      <c r="AE26" s="25">
        <v>11</v>
      </c>
      <c r="AF26" s="174" t="s">
        <v>9</v>
      </c>
      <c r="AG26" s="25">
        <v>11</v>
      </c>
      <c r="AH26" s="174" t="s">
        <v>9</v>
      </c>
      <c r="AI26" s="4" t="str">
        <f t="shared" si="0"/>
        <v>same</v>
      </c>
      <c r="AJ26" s="30"/>
      <c r="AK26" s="30"/>
      <c r="AL26" s="30"/>
      <c r="AM26" s="30"/>
    </row>
    <row r="27" spans="1:39" x14ac:dyDescent="0.2">
      <c r="A27" s="23" t="s">
        <v>470</v>
      </c>
      <c r="B27" s="23" t="s">
        <v>471</v>
      </c>
      <c r="C27" s="2" t="s">
        <v>502</v>
      </c>
      <c r="D27" s="2" t="s">
        <v>36</v>
      </c>
      <c r="E27" s="2" t="s">
        <v>67</v>
      </c>
      <c r="F27" s="24" t="s">
        <v>68</v>
      </c>
      <c r="G27" s="39">
        <v>12.8</v>
      </c>
      <c r="H27" s="44">
        <v>10.199999999999999</v>
      </c>
      <c r="I27" s="25">
        <v>11.9</v>
      </c>
      <c r="J27" s="174" t="s">
        <v>10</v>
      </c>
      <c r="K27" s="25">
        <v>11.9</v>
      </c>
      <c r="L27" t="s">
        <v>10</v>
      </c>
      <c r="M27" s="25">
        <v>11.7</v>
      </c>
      <c r="N27" t="s">
        <v>10</v>
      </c>
      <c r="O27" s="25">
        <v>11.5</v>
      </c>
      <c r="P27" t="s">
        <v>10</v>
      </c>
      <c r="Q27" s="25">
        <v>11.3</v>
      </c>
      <c r="R27" s="30" t="s">
        <v>10</v>
      </c>
      <c r="S27" s="25">
        <v>11.2</v>
      </c>
      <c r="T27" s="196" t="s">
        <v>10</v>
      </c>
      <c r="U27" s="25">
        <v>11.1</v>
      </c>
      <c r="V27" s="174" t="s">
        <v>10</v>
      </c>
      <c r="W27" s="25">
        <v>10.8</v>
      </c>
      <c r="X27" s="174" t="s">
        <v>10</v>
      </c>
      <c r="Y27" s="25">
        <v>10.6</v>
      </c>
      <c r="Z27" s="174" t="s">
        <v>10</v>
      </c>
      <c r="AA27" s="25">
        <v>10.4</v>
      </c>
      <c r="AB27" s="174" t="s">
        <v>10</v>
      </c>
      <c r="AC27" s="25">
        <v>10.1</v>
      </c>
      <c r="AD27" s="174" t="s">
        <v>9</v>
      </c>
      <c r="AE27" s="25">
        <v>9.8000000000000007</v>
      </c>
      <c r="AF27" s="174" t="s">
        <v>9</v>
      </c>
      <c r="AG27" s="25">
        <v>9.6</v>
      </c>
      <c r="AH27" s="174" t="s">
        <v>9</v>
      </c>
      <c r="AI27" s="4" t="str">
        <f t="shared" si="0"/>
        <v>down</v>
      </c>
      <c r="AJ27" s="30"/>
      <c r="AK27" s="30"/>
      <c r="AL27" s="30"/>
      <c r="AM27" s="30"/>
    </row>
    <row r="28" spans="1:39" x14ac:dyDescent="0.2">
      <c r="A28" s="23" t="s">
        <v>570</v>
      </c>
      <c r="B28" s="23" t="s">
        <v>569</v>
      </c>
      <c r="C28" s="2" t="s">
        <v>505</v>
      </c>
      <c r="D28" s="2" t="s">
        <v>49</v>
      </c>
      <c r="E28" s="2" t="s">
        <v>69</v>
      </c>
      <c r="F28" s="24" t="s">
        <v>70</v>
      </c>
      <c r="G28" s="39">
        <v>7.6</v>
      </c>
      <c r="H28" s="43" t="s">
        <v>580</v>
      </c>
      <c r="I28" s="25">
        <v>6.4</v>
      </c>
      <c r="J28" s="174" t="s">
        <v>9</v>
      </c>
      <c r="K28" s="25">
        <v>6.2</v>
      </c>
      <c r="L28" t="s">
        <v>9</v>
      </c>
      <c r="M28" s="25">
        <v>6.2</v>
      </c>
      <c r="N28" t="s">
        <v>9</v>
      </c>
      <c r="O28" s="25">
        <v>6.1</v>
      </c>
      <c r="P28" t="s">
        <v>9</v>
      </c>
      <c r="Q28" s="25">
        <v>6</v>
      </c>
      <c r="R28" s="30" t="s">
        <v>9</v>
      </c>
      <c r="S28" s="25">
        <v>6</v>
      </c>
      <c r="T28" s="196" t="s">
        <v>9</v>
      </c>
      <c r="U28" s="25">
        <v>6</v>
      </c>
      <c r="V28" s="174" t="s">
        <v>9</v>
      </c>
      <c r="W28" s="25">
        <v>6</v>
      </c>
      <c r="X28" s="174" t="s">
        <v>9</v>
      </c>
      <c r="Y28" s="25">
        <v>6</v>
      </c>
      <c r="Z28" s="174" t="s">
        <v>9</v>
      </c>
      <c r="AA28" s="25">
        <v>6</v>
      </c>
      <c r="AB28" s="174" t="s">
        <v>9</v>
      </c>
      <c r="AC28" s="25">
        <v>6</v>
      </c>
      <c r="AD28" s="174" t="s">
        <v>9</v>
      </c>
      <c r="AE28" s="25">
        <v>6</v>
      </c>
      <c r="AF28" s="174" t="s">
        <v>9</v>
      </c>
      <c r="AG28" s="25">
        <v>6.1</v>
      </c>
      <c r="AH28" s="174" t="s">
        <v>9</v>
      </c>
      <c r="AI28" s="4" t="str">
        <f t="shared" si="0"/>
        <v>up</v>
      </c>
      <c r="AJ28" s="30"/>
      <c r="AK28" s="30"/>
      <c r="AL28" s="30"/>
    </row>
    <row r="29" spans="1:39" x14ac:dyDescent="0.2">
      <c r="A29" s="23" t="s">
        <v>464</v>
      </c>
      <c r="B29" s="23" t="s">
        <v>465</v>
      </c>
      <c r="C29" s="2" t="s">
        <v>494</v>
      </c>
      <c r="D29" s="2" t="s">
        <v>6</v>
      </c>
      <c r="E29" s="2" t="s">
        <v>71</v>
      </c>
      <c r="F29" s="24" t="s">
        <v>72</v>
      </c>
      <c r="G29" s="39">
        <v>6.6</v>
      </c>
      <c r="H29" s="43" t="s">
        <v>580</v>
      </c>
      <c r="I29" s="25">
        <v>6</v>
      </c>
      <c r="J29" s="174" t="s">
        <v>9</v>
      </c>
      <c r="K29" s="25">
        <v>6</v>
      </c>
      <c r="L29" t="s">
        <v>9</v>
      </c>
      <c r="M29" s="25">
        <v>6</v>
      </c>
      <c r="N29" t="s">
        <v>9</v>
      </c>
      <c r="O29" s="25">
        <v>5.9</v>
      </c>
      <c r="P29" t="s">
        <v>9</v>
      </c>
      <c r="Q29" s="25">
        <v>5.8</v>
      </c>
      <c r="R29" s="30" t="s">
        <v>9</v>
      </c>
      <c r="S29" s="25">
        <v>5.9</v>
      </c>
      <c r="T29" s="196" t="s">
        <v>9</v>
      </c>
      <c r="U29" s="25">
        <v>5.8</v>
      </c>
      <c r="V29" s="174" t="s">
        <v>9</v>
      </c>
      <c r="W29" s="25">
        <v>5.9</v>
      </c>
      <c r="X29" s="174" t="s">
        <v>9</v>
      </c>
      <c r="Y29" s="25">
        <v>5.9</v>
      </c>
      <c r="Z29" s="174" t="s">
        <v>9</v>
      </c>
      <c r="AA29" s="25">
        <v>5.9</v>
      </c>
      <c r="AB29" s="174" t="s">
        <v>9</v>
      </c>
      <c r="AC29" s="25">
        <v>6</v>
      </c>
      <c r="AD29" s="174" t="s">
        <v>9</v>
      </c>
      <c r="AE29" s="25">
        <v>6</v>
      </c>
      <c r="AF29" s="174" t="s">
        <v>9</v>
      </c>
      <c r="AG29" s="25">
        <v>6</v>
      </c>
      <c r="AH29" s="174" t="s">
        <v>9</v>
      </c>
      <c r="AI29" s="4" t="str">
        <f t="shared" si="0"/>
        <v>same</v>
      </c>
      <c r="AJ29" s="30"/>
      <c r="AK29" s="30"/>
      <c r="AL29" s="30"/>
    </row>
    <row r="30" spans="1:39" x14ac:dyDescent="0.2">
      <c r="A30" s="23" t="s">
        <v>472</v>
      </c>
      <c r="B30" s="23" t="s">
        <v>473</v>
      </c>
      <c r="C30" s="2" t="s">
        <v>509</v>
      </c>
      <c r="D30" s="2" t="s">
        <v>73</v>
      </c>
      <c r="E30" s="2" t="s">
        <v>74</v>
      </c>
      <c r="F30" s="24" t="s">
        <v>75</v>
      </c>
      <c r="G30" s="39">
        <v>13.8</v>
      </c>
      <c r="H30" s="44">
        <v>11</v>
      </c>
      <c r="I30" s="25">
        <v>13.1</v>
      </c>
      <c r="J30" s="174" t="s">
        <v>10</v>
      </c>
      <c r="K30" s="25">
        <v>13</v>
      </c>
      <c r="L30" t="s">
        <v>10</v>
      </c>
      <c r="M30" s="25">
        <v>12.9</v>
      </c>
      <c r="N30" t="s">
        <v>10</v>
      </c>
      <c r="O30" s="25">
        <v>12.8</v>
      </c>
      <c r="P30" t="s">
        <v>10</v>
      </c>
      <c r="Q30" s="25">
        <v>12.7</v>
      </c>
      <c r="R30" s="30" t="s">
        <v>10</v>
      </c>
      <c r="S30" s="25">
        <v>12.6</v>
      </c>
      <c r="T30" s="196" t="s">
        <v>10</v>
      </c>
      <c r="U30" s="25">
        <v>12.6</v>
      </c>
      <c r="V30" s="174" t="s">
        <v>10</v>
      </c>
      <c r="W30" s="25">
        <v>12.5</v>
      </c>
      <c r="X30" s="174" t="s">
        <v>10</v>
      </c>
      <c r="Y30" s="25">
        <v>12.5</v>
      </c>
      <c r="Z30" s="174" t="s">
        <v>10</v>
      </c>
      <c r="AA30" s="25">
        <v>12.4</v>
      </c>
      <c r="AB30" s="174" t="s">
        <v>10</v>
      </c>
      <c r="AC30" s="25">
        <v>12.3</v>
      </c>
      <c r="AD30" s="174" t="s">
        <v>10</v>
      </c>
      <c r="AE30" s="25">
        <v>12.3</v>
      </c>
      <c r="AF30" s="174" t="s">
        <v>10</v>
      </c>
      <c r="AG30" s="25">
        <v>12.4</v>
      </c>
      <c r="AH30" s="174" t="s">
        <v>10</v>
      </c>
      <c r="AI30" s="4" t="str">
        <f t="shared" si="0"/>
        <v>up</v>
      </c>
      <c r="AJ30" s="30"/>
      <c r="AK30" s="30"/>
      <c r="AL30" s="30"/>
      <c r="AM30" s="30"/>
    </row>
    <row r="31" spans="1:39" x14ac:dyDescent="0.2">
      <c r="A31" s="23" t="s">
        <v>470</v>
      </c>
      <c r="B31" s="23" t="s">
        <v>471</v>
      </c>
      <c r="C31" s="7" t="s">
        <v>497</v>
      </c>
      <c r="D31" s="7" t="s">
        <v>17</v>
      </c>
      <c r="E31" s="2" t="s">
        <v>76</v>
      </c>
      <c r="F31" s="26" t="s">
        <v>77</v>
      </c>
      <c r="G31" s="39">
        <v>11.2</v>
      </c>
      <c r="H31" s="43" t="s">
        <v>580</v>
      </c>
      <c r="I31" s="25">
        <v>10.4</v>
      </c>
      <c r="J31" s="174" t="s">
        <v>10</v>
      </c>
      <c r="K31" s="25">
        <v>10.3</v>
      </c>
      <c r="L31" t="s">
        <v>10</v>
      </c>
      <c r="M31" s="25">
        <v>10.199999999999999</v>
      </c>
      <c r="N31" t="s">
        <v>10</v>
      </c>
      <c r="O31" s="25">
        <v>10</v>
      </c>
      <c r="P31" t="s">
        <v>9</v>
      </c>
      <c r="Q31" s="25">
        <v>9.9</v>
      </c>
      <c r="R31" s="30" t="s">
        <v>9</v>
      </c>
      <c r="S31" s="25">
        <v>9.6999999999999993</v>
      </c>
      <c r="T31" s="196" t="s">
        <v>9</v>
      </c>
      <c r="U31" s="25">
        <v>9.6999999999999993</v>
      </c>
      <c r="V31" s="174" t="s">
        <v>9</v>
      </c>
      <c r="W31" s="25">
        <v>9.6</v>
      </c>
      <c r="X31" s="174" t="s">
        <v>9</v>
      </c>
      <c r="Y31" s="25">
        <v>9.5</v>
      </c>
      <c r="Z31" s="174" t="s">
        <v>9</v>
      </c>
      <c r="AA31" s="25">
        <v>9.4</v>
      </c>
      <c r="AB31" s="174" t="s">
        <v>9</v>
      </c>
      <c r="AC31" s="25">
        <v>9.3000000000000007</v>
      </c>
      <c r="AD31" s="174" t="s">
        <v>9</v>
      </c>
      <c r="AE31" s="25">
        <v>9.3000000000000007</v>
      </c>
      <c r="AF31" s="174" t="s">
        <v>9</v>
      </c>
      <c r="AG31" s="25">
        <v>9.4</v>
      </c>
      <c r="AH31" s="174" t="s">
        <v>9</v>
      </c>
      <c r="AI31" s="4" t="str">
        <f t="shared" si="0"/>
        <v>up</v>
      </c>
      <c r="AJ31" s="30"/>
      <c r="AK31" s="30"/>
      <c r="AL31" s="30"/>
    </row>
    <row r="32" spans="1:39" x14ac:dyDescent="0.2">
      <c r="A32" s="23" t="s">
        <v>480</v>
      </c>
      <c r="B32" s="23" t="s">
        <v>481</v>
      </c>
      <c r="C32" s="2" t="s">
        <v>510</v>
      </c>
      <c r="D32" s="2" t="s">
        <v>78</v>
      </c>
      <c r="E32" s="2" t="s">
        <v>79</v>
      </c>
      <c r="F32" s="24" t="s">
        <v>80</v>
      </c>
      <c r="G32" s="39">
        <v>11.5</v>
      </c>
      <c r="H32" s="43" t="s">
        <v>580</v>
      </c>
      <c r="I32" s="25">
        <v>10.9</v>
      </c>
      <c r="J32" s="174" t="s">
        <v>10</v>
      </c>
      <c r="K32" s="25">
        <v>10.8</v>
      </c>
      <c r="L32" t="s">
        <v>10</v>
      </c>
      <c r="M32" s="25">
        <v>10.5</v>
      </c>
      <c r="N32" t="s">
        <v>10</v>
      </c>
      <c r="O32" s="25">
        <v>10.4</v>
      </c>
      <c r="P32" t="s">
        <v>10</v>
      </c>
      <c r="Q32" s="25">
        <v>10.199999999999999</v>
      </c>
      <c r="R32" s="30" t="s">
        <v>10</v>
      </c>
      <c r="S32" s="25">
        <v>10.1</v>
      </c>
      <c r="T32" s="196" t="s">
        <v>10</v>
      </c>
      <c r="U32" s="25">
        <v>10</v>
      </c>
      <c r="V32" s="174" t="s">
        <v>9</v>
      </c>
      <c r="W32" s="25">
        <v>10</v>
      </c>
      <c r="X32" s="174" t="s">
        <v>9</v>
      </c>
      <c r="Y32" s="25">
        <v>9.9</v>
      </c>
      <c r="Z32" s="174" t="s">
        <v>9</v>
      </c>
      <c r="AA32" s="25">
        <v>9.6999999999999993</v>
      </c>
      <c r="AB32" s="174" t="s">
        <v>9</v>
      </c>
      <c r="AC32" s="25">
        <v>9.6</v>
      </c>
      <c r="AD32" s="174" t="s">
        <v>9</v>
      </c>
      <c r="AE32" s="25">
        <v>9.5</v>
      </c>
      <c r="AF32" s="174" t="s">
        <v>9</v>
      </c>
      <c r="AG32" s="25">
        <v>9.5</v>
      </c>
      <c r="AH32" s="174" t="s">
        <v>9</v>
      </c>
      <c r="AI32" s="4" t="str">
        <f t="shared" si="0"/>
        <v>same</v>
      </c>
      <c r="AJ32" s="30"/>
      <c r="AK32" s="30"/>
      <c r="AL32" s="30"/>
    </row>
    <row r="33" spans="1:39" x14ac:dyDescent="0.2">
      <c r="A33" s="23" t="s">
        <v>466</v>
      </c>
      <c r="B33" s="23" t="s">
        <v>467</v>
      </c>
      <c r="C33" s="2" t="s">
        <v>495</v>
      </c>
      <c r="D33" s="2" t="s">
        <v>11</v>
      </c>
      <c r="E33" s="2" t="s">
        <v>81</v>
      </c>
      <c r="F33" s="27" t="s">
        <v>82</v>
      </c>
      <c r="G33" s="39">
        <v>10.8</v>
      </c>
      <c r="H33" s="43" t="s">
        <v>580</v>
      </c>
      <c r="I33" s="25">
        <v>8.9</v>
      </c>
      <c r="J33" s="174" t="s">
        <v>9</v>
      </c>
      <c r="K33" s="25">
        <v>8.8000000000000007</v>
      </c>
      <c r="L33" t="s">
        <v>9</v>
      </c>
      <c r="M33" s="25">
        <v>8.6999999999999993</v>
      </c>
      <c r="N33" t="s">
        <v>9</v>
      </c>
      <c r="O33" s="25">
        <v>8.6</v>
      </c>
      <c r="P33" t="s">
        <v>9</v>
      </c>
      <c r="Q33" s="25">
        <v>8.5</v>
      </c>
      <c r="R33" s="30" t="s">
        <v>9</v>
      </c>
      <c r="S33" s="25">
        <v>8.5</v>
      </c>
      <c r="T33" s="196" t="s">
        <v>9</v>
      </c>
      <c r="U33" s="25">
        <v>8.5</v>
      </c>
      <c r="V33" s="174" t="s">
        <v>9</v>
      </c>
      <c r="W33" s="25">
        <v>8.5</v>
      </c>
      <c r="X33" s="174" t="s">
        <v>9</v>
      </c>
      <c r="Y33" s="25">
        <v>8.5</v>
      </c>
      <c r="Z33" s="174" t="s">
        <v>9</v>
      </c>
      <c r="AA33" s="25">
        <v>8.4</v>
      </c>
      <c r="AB33" s="174" t="s">
        <v>9</v>
      </c>
      <c r="AC33" s="25">
        <v>8.4</v>
      </c>
      <c r="AD33" s="174" t="s">
        <v>9</v>
      </c>
      <c r="AE33" s="25">
        <v>8.5</v>
      </c>
      <c r="AF33" s="174" t="s">
        <v>9</v>
      </c>
      <c r="AG33" s="25">
        <v>8.6</v>
      </c>
      <c r="AH33" s="174" t="s">
        <v>9</v>
      </c>
      <c r="AI33" s="4" t="str">
        <f t="shared" si="0"/>
        <v>up</v>
      </c>
      <c r="AJ33" s="30"/>
      <c r="AK33" s="30"/>
      <c r="AL33" s="30"/>
    </row>
    <row r="34" spans="1:39" x14ac:dyDescent="0.2">
      <c r="A34" s="23" t="s">
        <v>472</v>
      </c>
      <c r="B34" s="23" t="s">
        <v>473</v>
      </c>
      <c r="C34" s="2" t="s">
        <v>563</v>
      </c>
      <c r="D34" s="2" t="s">
        <v>25</v>
      </c>
      <c r="E34" s="2" t="s">
        <v>83</v>
      </c>
      <c r="F34" s="24" t="s">
        <v>84</v>
      </c>
      <c r="G34" s="39">
        <v>11.6</v>
      </c>
      <c r="H34" s="43" t="s">
        <v>580</v>
      </c>
      <c r="I34" s="25">
        <v>11.5</v>
      </c>
      <c r="J34" s="174" t="s">
        <v>10</v>
      </c>
      <c r="K34" s="25">
        <v>11.5</v>
      </c>
      <c r="L34" t="s">
        <v>10</v>
      </c>
      <c r="M34" s="25">
        <v>11.4</v>
      </c>
      <c r="N34" t="s">
        <v>10</v>
      </c>
      <c r="O34" s="25">
        <v>11.4</v>
      </c>
      <c r="P34" t="s">
        <v>10</v>
      </c>
      <c r="Q34" s="25">
        <v>11.3</v>
      </c>
      <c r="R34" s="30" t="s">
        <v>10</v>
      </c>
      <c r="S34" s="25">
        <v>11.2</v>
      </c>
      <c r="T34" s="196" t="s">
        <v>10</v>
      </c>
      <c r="U34" s="25">
        <v>11.2</v>
      </c>
      <c r="V34" s="174" t="s">
        <v>10</v>
      </c>
      <c r="W34" s="25">
        <v>11.2</v>
      </c>
      <c r="X34" s="174" t="s">
        <v>10</v>
      </c>
      <c r="Y34" s="25">
        <v>11.1</v>
      </c>
      <c r="Z34" s="174" t="s">
        <v>10</v>
      </c>
      <c r="AA34" s="25">
        <v>11.1</v>
      </c>
      <c r="AB34" s="174" t="s">
        <v>10</v>
      </c>
      <c r="AC34" s="25">
        <v>11.1</v>
      </c>
      <c r="AD34" s="174" t="s">
        <v>10</v>
      </c>
      <c r="AE34" s="25">
        <v>11.3</v>
      </c>
      <c r="AF34" s="174" t="s">
        <v>10</v>
      </c>
      <c r="AG34" s="25">
        <v>11.4</v>
      </c>
      <c r="AH34" s="174" t="s">
        <v>10</v>
      </c>
      <c r="AI34" s="4" t="str">
        <f t="shared" si="0"/>
        <v>up</v>
      </c>
      <c r="AJ34" s="30"/>
      <c r="AK34" s="30"/>
      <c r="AL34" s="30"/>
    </row>
    <row r="35" spans="1:39" x14ac:dyDescent="0.2">
      <c r="A35" s="23" t="s">
        <v>470</v>
      </c>
      <c r="B35" s="23" t="s">
        <v>471</v>
      </c>
      <c r="C35" s="7" t="s">
        <v>506</v>
      </c>
      <c r="D35" s="7" t="s">
        <v>58</v>
      </c>
      <c r="E35" s="2" t="s">
        <v>85</v>
      </c>
      <c r="F35" s="26" t="s">
        <v>86</v>
      </c>
      <c r="G35" s="39">
        <v>10.9</v>
      </c>
      <c r="H35" s="43" t="s">
        <v>580</v>
      </c>
      <c r="I35" s="25">
        <v>10.1</v>
      </c>
      <c r="J35" s="174" t="s">
        <v>10</v>
      </c>
      <c r="K35" s="25">
        <v>10.1</v>
      </c>
      <c r="L35" t="s">
        <v>10</v>
      </c>
      <c r="M35" s="25">
        <v>10.1</v>
      </c>
      <c r="N35" t="s">
        <v>10</v>
      </c>
      <c r="O35" s="25">
        <v>10</v>
      </c>
      <c r="P35" t="s">
        <v>9</v>
      </c>
      <c r="Q35" s="25">
        <v>10</v>
      </c>
      <c r="R35" s="30" t="s">
        <v>9</v>
      </c>
      <c r="S35" s="25">
        <v>9.9</v>
      </c>
      <c r="T35" s="196" t="s">
        <v>9</v>
      </c>
      <c r="U35" s="25">
        <v>9.8000000000000007</v>
      </c>
      <c r="V35" s="174" t="s">
        <v>9</v>
      </c>
      <c r="W35" s="25">
        <v>9.8000000000000007</v>
      </c>
      <c r="X35" s="174" t="s">
        <v>9</v>
      </c>
      <c r="Y35" s="25">
        <v>9.8000000000000007</v>
      </c>
      <c r="Z35" s="174" t="s">
        <v>9</v>
      </c>
      <c r="AA35" s="25">
        <v>9.8000000000000007</v>
      </c>
      <c r="AB35" s="174" t="s">
        <v>9</v>
      </c>
      <c r="AC35" s="25">
        <v>9.9</v>
      </c>
      <c r="AD35" s="174" t="s">
        <v>9</v>
      </c>
      <c r="AE35" s="25">
        <v>9.9</v>
      </c>
      <c r="AF35" s="174" t="s">
        <v>9</v>
      </c>
      <c r="AG35" s="25">
        <v>10.1</v>
      </c>
      <c r="AH35" s="174" t="s">
        <v>10</v>
      </c>
      <c r="AI35" s="4" t="str">
        <f t="shared" si="0"/>
        <v>up</v>
      </c>
      <c r="AJ35" s="30"/>
      <c r="AK35" s="30"/>
      <c r="AL35" s="30"/>
    </row>
    <row r="36" spans="1:39" x14ac:dyDescent="0.2">
      <c r="A36" s="23" t="s">
        <v>570</v>
      </c>
      <c r="B36" s="23" t="s">
        <v>569</v>
      </c>
      <c r="C36" s="2" t="s">
        <v>505</v>
      </c>
      <c r="D36" s="2" t="s">
        <v>49</v>
      </c>
      <c r="E36" s="2" t="s">
        <v>87</v>
      </c>
      <c r="F36" s="24" t="s">
        <v>88</v>
      </c>
      <c r="G36" s="39">
        <v>7.9</v>
      </c>
      <c r="H36" s="43" t="s">
        <v>580</v>
      </c>
      <c r="I36" s="25">
        <v>7.8</v>
      </c>
      <c r="J36" s="174" t="s">
        <v>9</v>
      </c>
      <c r="K36" s="25">
        <v>7.8</v>
      </c>
      <c r="L36" t="s">
        <v>9</v>
      </c>
      <c r="M36" s="25">
        <v>7.8</v>
      </c>
      <c r="N36" t="s">
        <v>9</v>
      </c>
      <c r="O36" s="25">
        <v>7.8</v>
      </c>
      <c r="P36" t="s">
        <v>9</v>
      </c>
      <c r="Q36" s="25">
        <v>7.8</v>
      </c>
      <c r="R36" s="30" t="s">
        <v>9</v>
      </c>
      <c r="S36" s="25">
        <v>7.9</v>
      </c>
      <c r="T36" s="196" t="s">
        <v>9</v>
      </c>
      <c r="U36" s="25">
        <v>7.9</v>
      </c>
      <c r="V36" s="174" t="s">
        <v>9</v>
      </c>
      <c r="W36" s="25">
        <v>7.9</v>
      </c>
      <c r="X36" s="174" t="s">
        <v>9</v>
      </c>
      <c r="Y36" s="25">
        <v>8</v>
      </c>
      <c r="Z36" s="174" t="s">
        <v>9</v>
      </c>
      <c r="AA36" s="25">
        <v>8</v>
      </c>
      <c r="AB36" s="174" t="s">
        <v>9</v>
      </c>
      <c r="AC36" s="25">
        <v>8.1</v>
      </c>
      <c r="AD36" s="174" t="s">
        <v>9</v>
      </c>
      <c r="AE36" s="25">
        <v>8.1999999999999993</v>
      </c>
      <c r="AF36" s="174" t="s">
        <v>9</v>
      </c>
      <c r="AG36" s="25">
        <v>8.1999999999999993</v>
      </c>
      <c r="AH36" s="174" t="s">
        <v>9</v>
      </c>
      <c r="AI36" s="4" t="str">
        <f t="shared" si="0"/>
        <v>same</v>
      </c>
      <c r="AJ36" s="30"/>
      <c r="AK36" s="30"/>
      <c r="AL36" s="30"/>
    </row>
    <row r="37" spans="1:39" x14ac:dyDescent="0.2">
      <c r="A37" s="23" t="s">
        <v>468</v>
      </c>
      <c r="B37" s="23" t="s">
        <v>469</v>
      </c>
      <c r="C37" s="2" t="s">
        <v>496</v>
      </c>
      <c r="D37" s="2" t="s">
        <v>14</v>
      </c>
      <c r="E37" s="2" t="s">
        <v>89</v>
      </c>
      <c r="F37" s="24" t="s">
        <v>90</v>
      </c>
      <c r="G37" s="39">
        <v>9.6</v>
      </c>
      <c r="H37" s="43" t="s">
        <v>580</v>
      </c>
      <c r="I37" s="25">
        <v>9.6</v>
      </c>
      <c r="J37" s="174" t="s">
        <v>9</v>
      </c>
      <c r="K37" s="25">
        <v>9.5</v>
      </c>
      <c r="L37" t="s">
        <v>9</v>
      </c>
      <c r="M37" s="25">
        <v>9.4</v>
      </c>
      <c r="N37" t="s">
        <v>9</v>
      </c>
      <c r="O37" s="25">
        <v>9.4</v>
      </c>
      <c r="P37" t="s">
        <v>9</v>
      </c>
      <c r="Q37" s="25">
        <v>9.3000000000000007</v>
      </c>
      <c r="R37" s="30" t="s">
        <v>9</v>
      </c>
      <c r="S37" s="25">
        <v>9.1999999999999993</v>
      </c>
      <c r="T37" s="196" t="s">
        <v>9</v>
      </c>
      <c r="U37" s="25">
        <v>9.1999999999999993</v>
      </c>
      <c r="V37" s="174" t="s">
        <v>9</v>
      </c>
      <c r="W37" s="25">
        <v>9.1999999999999993</v>
      </c>
      <c r="X37" s="174" t="s">
        <v>9</v>
      </c>
      <c r="Y37" s="25">
        <v>9.1</v>
      </c>
      <c r="Z37" s="174" t="s">
        <v>9</v>
      </c>
      <c r="AA37" s="25">
        <v>9</v>
      </c>
      <c r="AB37" s="174" t="s">
        <v>9</v>
      </c>
      <c r="AC37" s="25">
        <v>9</v>
      </c>
      <c r="AD37" s="174" t="s">
        <v>9</v>
      </c>
      <c r="AE37" s="25">
        <v>9</v>
      </c>
      <c r="AF37" s="174" t="s">
        <v>9</v>
      </c>
      <c r="AG37" s="25">
        <v>9</v>
      </c>
      <c r="AH37" s="174" t="s">
        <v>9</v>
      </c>
      <c r="AI37" s="4" t="str">
        <f t="shared" si="0"/>
        <v>same</v>
      </c>
      <c r="AJ37" s="30"/>
      <c r="AK37" s="30"/>
      <c r="AL37" s="30"/>
    </row>
    <row r="38" spans="1:39" x14ac:dyDescent="0.2">
      <c r="A38" s="23" t="s">
        <v>572</v>
      </c>
      <c r="B38" s="23" t="s">
        <v>571</v>
      </c>
      <c r="C38" s="2" t="s">
        <v>504</v>
      </c>
      <c r="D38" s="2" t="s">
        <v>44</v>
      </c>
      <c r="E38" s="2" t="s">
        <v>91</v>
      </c>
      <c r="F38" s="24" t="s">
        <v>92</v>
      </c>
      <c r="G38" s="39">
        <v>11.4</v>
      </c>
      <c r="H38" s="43" t="s">
        <v>580</v>
      </c>
      <c r="I38" s="25">
        <v>11.3</v>
      </c>
      <c r="J38" s="174" t="s">
        <v>10</v>
      </c>
      <c r="K38" s="25">
        <v>11.3</v>
      </c>
      <c r="L38" t="s">
        <v>10</v>
      </c>
      <c r="M38" s="25">
        <v>11.3</v>
      </c>
      <c r="N38" t="s">
        <v>10</v>
      </c>
      <c r="O38" s="25">
        <v>11.3</v>
      </c>
      <c r="P38" t="s">
        <v>10</v>
      </c>
      <c r="Q38" s="25">
        <v>11.3</v>
      </c>
      <c r="R38" s="30" t="s">
        <v>10</v>
      </c>
      <c r="S38" s="25">
        <v>11.3</v>
      </c>
      <c r="T38" s="196" t="s">
        <v>10</v>
      </c>
      <c r="U38" s="25">
        <v>11.2</v>
      </c>
      <c r="V38" s="174" t="s">
        <v>10</v>
      </c>
      <c r="W38" s="25">
        <v>11.1</v>
      </c>
      <c r="X38" s="174" t="s">
        <v>10</v>
      </c>
      <c r="Y38" s="25">
        <v>11</v>
      </c>
      <c r="Z38" s="174" t="s">
        <v>10</v>
      </c>
      <c r="AA38" s="25">
        <v>10.7</v>
      </c>
      <c r="AB38" s="174" t="s">
        <v>10</v>
      </c>
      <c r="AC38" s="25">
        <v>10.5</v>
      </c>
      <c r="AD38" s="174" t="s">
        <v>10</v>
      </c>
      <c r="AE38" s="25">
        <v>10.4</v>
      </c>
      <c r="AF38" s="174" t="s">
        <v>10</v>
      </c>
      <c r="AG38" s="25">
        <v>10.3</v>
      </c>
      <c r="AH38" s="174" t="s">
        <v>10</v>
      </c>
      <c r="AI38" s="4" t="str">
        <f t="shared" si="0"/>
        <v>down</v>
      </c>
      <c r="AJ38" s="30"/>
      <c r="AK38" s="30"/>
      <c r="AL38" s="30"/>
    </row>
    <row r="39" spans="1:39" x14ac:dyDescent="0.2">
      <c r="A39" s="23" t="s">
        <v>470</v>
      </c>
      <c r="B39" s="23" t="s">
        <v>471</v>
      </c>
      <c r="C39" s="2" t="s">
        <v>497</v>
      </c>
      <c r="D39" s="2" t="s">
        <v>17</v>
      </c>
      <c r="E39" s="2" t="s">
        <v>93</v>
      </c>
      <c r="F39" s="24" t="s">
        <v>94</v>
      </c>
      <c r="G39" s="39">
        <v>15</v>
      </c>
      <c r="H39" s="44">
        <v>12</v>
      </c>
      <c r="I39" s="25">
        <v>11.7</v>
      </c>
      <c r="J39" s="174" t="s">
        <v>9</v>
      </c>
      <c r="K39" s="25">
        <v>11.3</v>
      </c>
      <c r="L39" t="s">
        <v>9</v>
      </c>
      <c r="M39" s="25">
        <v>11.1</v>
      </c>
      <c r="N39" t="s">
        <v>9</v>
      </c>
      <c r="O39" s="25">
        <v>10.8</v>
      </c>
      <c r="P39" t="s">
        <v>9</v>
      </c>
      <c r="Q39" s="25">
        <v>10.5</v>
      </c>
      <c r="R39" s="30" t="s">
        <v>9</v>
      </c>
      <c r="S39" s="25">
        <v>10.3</v>
      </c>
      <c r="T39" s="196" t="s">
        <v>9</v>
      </c>
      <c r="U39" s="25">
        <v>10</v>
      </c>
      <c r="V39" s="174" t="s">
        <v>9</v>
      </c>
      <c r="W39" s="25">
        <v>9.8000000000000007</v>
      </c>
      <c r="X39" s="174" t="s">
        <v>9</v>
      </c>
      <c r="Y39" s="25">
        <v>9.6999999999999993</v>
      </c>
      <c r="Z39" s="174" t="s">
        <v>9</v>
      </c>
      <c r="AA39" s="25">
        <v>9.6</v>
      </c>
      <c r="AB39" s="174" t="s">
        <v>9</v>
      </c>
      <c r="AC39" s="25">
        <v>9.5</v>
      </c>
      <c r="AD39" s="174" t="s">
        <v>9</v>
      </c>
      <c r="AE39" s="25">
        <v>9.4</v>
      </c>
      <c r="AF39" s="174" t="s">
        <v>9</v>
      </c>
      <c r="AG39" s="25">
        <v>9.4</v>
      </c>
      <c r="AH39" s="174" t="s">
        <v>9</v>
      </c>
      <c r="AI39" s="4" t="str">
        <f t="shared" si="0"/>
        <v>same</v>
      </c>
      <c r="AJ39" s="30"/>
      <c r="AK39" s="30"/>
      <c r="AL39" s="30"/>
      <c r="AM39" s="30"/>
    </row>
    <row r="40" spans="1:39" x14ac:dyDescent="0.2">
      <c r="A40" s="23" t="s">
        <v>466</v>
      </c>
      <c r="B40" s="23" t="s">
        <v>467</v>
      </c>
      <c r="C40" s="2" t="s">
        <v>507</v>
      </c>
      <c r="D40" s="2" t="s">
        <v>61</v>
      </c>
      <c r="E40" s="2" t="s">
        <v>95</v>
      </c>
      <c r="F40" s="24" t="s">
        <v>96</v>
      </c>
      <c r="G40" s="39">
        <v>11.9</v>
      </c>
      <c r="H40" s="44" t="s">
        <v>580</v>
      </c>
      <c r="I40" s="25">
        <v>10.7</v>
      </c>
      <c r="J40" s="174" t="s">
        <v>10</v>
      </c>
      <c r="K40" s="25">
        <v>10.6</v>
      </c>
      <c r="L40" t="s">
        <v>10</v>
      </c>
      <c r="M40" s="25">
        <v>10.5</v>
      </c>
      <c r="N40" t="s">
        <v>10</v>
      </c>
      <c r="O40" s="25">
        <v>10.5</v>
      </c>
      <c r="P40" t="s">
        <v>10</v>
      </c>
      <c r="Q40" s="25">
        <v>10.4</v>
      </c>
      <c r="R40" s="30" t="s">
        <v>10</v>
      </c>
      <c r="S40" s="25">
        <v>10.4</v>
      </c>
      <c r="T40" s="196" t="s">
        <v>10</v>
      </c>
      <c r="U40" s="25">
        <v>10.3</v>
      </c>
      <c r="V40" s="174" t="s">
        <v>10</v>
      </c>
      <c r="W40" s="25">
        <v>10.4</v>
      </c>
      <c r="X40" s="174" t="s">
        <v>10</v>
      </c>
      <c r="Y40" s="25">
        <v>10.4</v>
      </c>
      <c r="Z40" s="174" t="s">
        <v>10</v>
      </c>
      <c r="AA40" s="25">
        <v>10.3</v>
      </c>
      <c r="AB40" s="174" t="s">
        <v>10</v>
      </c>
      <c r="AC40" s="25">
        <v>10.199999999999999</v>
      </c>
      <c r="AD40" s="174" t="s">
        <v>10</v>
      </c>
      <c r="AE40" s="25">
        <v>10.199999999999999</v>
      </c>
      <c r="AF40" s="174" t="s">
        <v>10</v>
      </c>
      <c r="AG40" s="25">
        <v>10.199999999999999</v>
      </c>
      <c r="AH40" s="174" t="s">
        <v>10</v>
      </c>
      <c r="AI40" s="4" t="str">
        <f t="shared" si="0"/>
        <v>same</v>
      </c>
      <c r="AJ40" s="30"/>
      <c r="AK40" s="30"/>
      <c r="AL40" s="30"/>
    </row>
    <row r="41" spans="1:39" x14ac:dyDescent="0.2">
      <c r="A41" s="23" t="s">
        <v>474</v>
      </c>
      <c r="B41" s="23" t="s">
        <v>475</v>
      </c>
      <c r="C41" s="2" t="s">
        <v>501</v>
      </c>
      <c r="D41" s="2" t="s">
        <v>33</v>
      </c>
      <c r="E41" s="2" t="s">
        <v>97</v>
      </c>
      <c r="F41" s="24" t="s">
        <v>98</v>
      </c>
      <c r="G41" s="39">
        <v>14.2</v>
      </c>
      <c r="H41" s="44">
        <v>11.4</v>
      </c>
      <c r="I41" s="25">
        <v>10.5</v>
      </c>
      <c r="J41" s="174" t="s">
        <v>9</v>
      </c>
      <c r="K41" s="25">
        <v>10.1</v>
      </c>
      <c r="L41" t="s">
        <v>9</v>
      </c>
      <c r="M41" s="25">
        <v>9.3000000000000007</v>
      </c>
      <c r="N41" t="s">
        <v>9</v>
      </c>
      <c r="O41" s="25">
        <v>8.9</v>
      </c>
      <c r="P41" t="s">
        <v>9</v>
      </c>
      <c r="Q41" s="25">
        <v>8.4</v>
      </c>
      <c r="R41" s="30" t="s">
        <v>9</v>
      </c>
      <c r="S41" s="25">
        <v>8.1</v>
      </c>
      <c r="T41" s="196" t="s">
        <v>9</v>
      </c>
      <c r="U41" s="25">
        <v>7.8</v>
      </c>
      <c r="V41" s="174" t="s">
        <v>9</v>
      </c>
      <c r="W41" s="25">
        <v>7.6</v>
      </c>
      <c r="X41" s="174" t="s">
        <v>9</v>
      </c>
      <c r="Y41" s="25">
        <v>7.4</v>
      </c>
      <c r="Z41" s="174" t="s">
        <v>9</v>
      </c>
      <c r="AA41" s="25">
        <v>7.3</v>
      </c>
      <c r="AB41" s="174" t="s">
        <v>9</v>
      </c>
      <c r="AC41" s="25">
        <v>7.4</v>
      </c>
      <c r="AD41" s="174" t="s">
        <v>9</v>
      </c>
      <c r="AE41" s="25">
        <v>7.5</v>
      </c>
      <c r="AF41" s="174" t="s">
        <v>9</v>
      </c>
      <c r="AG41" s="25">
        <v>7.7</v>
      </c>
      <c r="AH41" s="174" t="s">
        <v>9</v>
      </c>
      <c r="AI41" s="4" t="str">
        <f t="shared" si="0"/>
        <v>up</v>
      </c>
      <c r="AJ41" s="30"/>
      <c r="AK41" s="30"/>
      <c r="AL41" s="30"/>
      <c r="AM41" s="30"/>
    </row>
    <row r="42" spans="1:39" x14ac:dyDescent="0.2">
      <c r="A42" s="23" t="s">
        <v>476</v>
      </c>
      <c r="B42" s="23" t="s">
        <v>477</v>
      </c>
      <c r="C42" s="2" t="s">
        <v>511</v>
      </c>
      <c r="D42" s="2" t="s">
        <v>99</v>
      </c>
      <c r="E42" s="2" t="s">
        <v>100</v>
      </c>
      <c r="F42" s="24" t="s">
        <v>101</v>
      </c>
      <c r="G42" s="39">
        <v>9.4</v>
      </c>
      <c r="H42" s="43" t="s">
        <v>580</v>
      </c>
      <c r="I42" s="25">
        <v>9.1</v>
      </c>
      <c r="J42" s="174" t="s">
        <v>9</v>
      </c>
      <c r="K42" s="25">
        <v>9</v>
      </c>
      <c r="L42" t="s">
        <v>9</v>
      </c>
      <c r="M42" s="25">
        <v>9</v>
      </c>
      <c r="N42" t="s">
        <v>9</v>
      </c>
      <c r="O42" s="25">
        <v>9</v>
      </c>
      <c r="P42" t="s">
        <v>9</v>
      </c>
      <c r="Q42" s="25">
        <v>8.9</v>
      </c>
      <c r="R42" s="30" t="s">
        <v>9</v>
      </c>
      <c r="S42" s="25">
        <v>8.9</v>
      </c>
      <c r="T42" s="196" t="s">
        <v>9</v>
      </c>
      <c r="U42" s="25">
        <v>9</v>
      </c>
      <c r="V42" s="174" t="s">
        <v>9</v>
      </c>
      <c r="W42" s="25">
        <v>9</v>
      </c>
      <c r="X42" s="174" t="s">
        <v>9</v>
      </c>
      <c r="Y42" s="25">
        <v>9</v>
      </c>
      <c r="Z42" s="174" t="s">
        <v>9</v>
      </c>
      <c r="AA42" s="25">
        <v>9</v>
      </c>
      <c r="AB42" s="174" t="s">
        <v>9</v>
      </c>
      <c r="AC42" s="25">
        <v>9</v>
      </c>
      <c r="AD42" s="174" t="s">
        <v>9</v>
      </c>
      <c r="AE42" s="25">
        <v>9</v>
      </c>
      <c r="AF42" s="174" t="s">
        <v>9</v>
      </c>
      <c r="AG42" s="25">
        <v>9</v>
      </c>
      <c r="AH42" s="174" t="s">
        <v>9</v>
      </c>
      <c r="AI42" s="4" t="str">
        <f t="shared" si="0"/>
        <v>same</v>
      </c>
      <c r="AJ42" s="30"/>
      <c r="AK42" s="30"/>
      <c r="AL42" s="30"/>
    </row>
    <row r="43" spans="1:39" x14ac:dyDescent="0.2">
      <c r="A43" s="23" t="s">
        <v>466</v>
      </c>
      <c r="B43" s="23" t="s">
        <v>467</v>
      </c>
      <c r="C43" s="2" t="s">
        <v>507</v>
      </c>
      <c r="D43" s="2" t="s">
        <v>61</v>
      </c>
      <c r="E43" s="2" t="s">
        <v>102</v>
      </c>
      <c r="F43" s="24" t="s">
        <v>103</v>
      </c>
      <c r="G43" s="39">
        <v>10.9</v>
      </c>
      <c r="H43" s="43" t="s">
        <v>580</v>
      </c>
      <c r="I43" s="25">
        <v>11.1</v>
      </c>
      <c r="J43" s="174" t="s">
        <v>10</v>
      </c>
      <c r="K43" s="25">
        <v>11.1</v>
      </c>
      <c r="L43" t="s">
        <v>10</v>
      </c>
      <c r="M43" s="25">
        <v>11</v>
      </c>
      <c r="N43" t="s">
        <v>10</v>
      </c>
      <c r="O43" s="25">
        <v>11</v>
      </c>
      <c r="P43" t="s">
        <v>10</v>
      </c>
      <c r="Q43" s="25">
        <v>10.9</v>
      </c>
      <c r="R43" s="30" t="s">
        <v>10</v>
      </c>
      <c r="S43" s="25">
        <v>10.8</v>
      </c>
      <c r="T43" s="196" t="s">
        <v>10</v>
      </c>
      <c r="U43" s="25">
        <v>10.7</v>
      </c>
      <c r="V43" s="174" t="s">
        <v>10</v>
      </c>
      <c r="W43" s="25">
        <v>10.6</v>
      </c>
      <c r="X43" s="174" t="s">
        <v>10</v>
      </c>
      <c r="Y43" s="25">
        <v>10.6</v>
      </c>
      <c r="Z43" s="174" t="s">
        <v>10</v>
      </c>
      <c r="AA43" s="25">
        <v>10.5</v>
      </c>
      <c r="AB43" s="174" t="s">
        <v>10</v>
      </c>
      <c r="AC43" s="25">
        <v>10.5</v>
      </c>
      <c r="AD43" s="174" t="s">
        <v>10</v>
      </c>
      <c r="AE43" s="25">
        <v>10.5</v>
      </c>
      <c r="AF43" s="174" t="s">
        <v>10</v>
      </c>
      <c r="AG43" s="25">
        <v>10.7</v>
      </c>
      <c r="AH43" s="174" t="s">
        <v>10</v>
      </c>
      <c r="AI43" s="4" t="str">
        <f t="shared" si="0"/>
        <v>up</v>
      </c>
      <c r="AJ43" s="30"/>
      <c r="AK43" s="30"/>
      <c r="AL43" s="30"/>
    </row>
    <row r="44" spans="1:39" x14ac:dyDescent="0.2">
      <c r="A44" s="23" t="s">
        <v>470</v>
      </c>
      <c r="B44" s="23" t="s">
        <v>471</v>
      </c>
      <c r="C44" s="2" t="s">
        <v>502</v>
      </c>
      <c r="D44" s="2" t="s">
        <v>36</v>
      </c>
      <c r="E44" s="2" t="s">
        <v>104</v>
      </c>
      <c r="F44" s="24" t="s">
        <v>105</v>
      </c>
      <c r="G44" s="39">
        <v>9.1</v>
      </c>
      <c r="H44" s="43" t="s">
        <v>580</v>
      </c>
      <c r="I44" s="25">
        <v>8.1999999999999993</v>
      </c>
      <c r="J44" s="174" t="s">
        <v>9</v>
      </c>
      <c r="K44" s="25">
        <v>8</v>
      </c>
      <c r="L44" t="s">
        <v>9</v>
      </c>
      <c r="M44" s="25">
        <v>7.7</v>
      </c>
      <c r="N44" t="s">
        <v>9</v>
      </c>
      <c r="O44" s="25">
        <v>7.5</v>
      </c>
      <c r="P44" t="s">
        <v>9</v>
      </c>
      <c r="Q44" s="25">
        <v>7.4</v>
      </c>
      <c r="R44" s="30" t="s">
        <v>9</v>
      </c>
      <c r="S44" s="25">
        <v>7.2</v>
      </c>
      <c r="T44" s="196" t="s">
        <v>9</v>
      </c>
      <c r="U44" s="25">
        <v>7.1</v>
      </c>
      <c r="V44" s="174" t="s">
        <v>9</v>
      </c>
      <c r="W44" s="25">
        <v>7.1</v>
      </c>
      <c r="X44" s="174" t="s">
        <v>9</v>
      </c>
      <c r="Y44" s="25">
        <v>7.1</v>
      </c>
      <c r="Z44" s="174" t="s">
        <v>9</v>
      </c>
      <c r="AA44" s="25">
        <v>7</v>
      </c>
      <c r="AB44" s="174" t="s">
        <v>9</v>
      </c>
      <c r="AC44" s="25">
        <v>7</v>
      </c>
      <c r="AD44" s="174" t="s">
        <v>9</v>
      </c>
      <c r="AE44" s="25">
        <v>7</v>
      </c>
      <c r="AF44" s="174" t="s">
        <v>9</v>
      </c>
      <c r="AG44" s="25">
        <v>7.2</v>
      </c>
      <c r="AH44" s="174" t="s">
        <v>9</v>
      </c>
      <c r="AI44" s="4" t="str">
        <f t="shared" si="0"/>
        <v>up</v>
      </c>
      <c r="AJ44" s="30"/>
      <c r="AK44" s="30"/>
      <c r="AL44" s="30"/>
    </row>
    <row r="45" spans="1:39" x14ac:dyDescent="0.2">
      <c r="A45" s="23" t="s">
        <v>482</v>
      </c>
      <c r="B45" s="23" t="s">
        <v>483</v>
      </c>
      <c r="C45" s="2" t="s">
        <v>512</v>
      </c>
      <c r="D45" s="2" t="s">
        <v>106</v>
      </c>
      <c r="E45" s="2" t="s">
        <v>107</v>
      </c>
      <c r="F45" s="24" t="s">
        <v>108</v>
      </c>
      <c r="G45" s="39">
        <v>10.6</v>
      </c>
      <c r="H45" s="43" t="s">
        <v>580</v>
      </c>
      <c r="I45" s="25">
        <v>9.8000000000000007</v>
      </c>
      <c r="J45" s="174" t="s">
        <v>9</v>
      </c>
      <c r="K45" s="25">
        <v>9.6999999999999993</v>
      </c>
      <c r="L45" t="s">
        <v>9</v>
      </c>
      <c r="M45" s="25">
        <v>9.6</v>
      </c>
      <c r="N45" t="s">
        <v>9</v>
      </c>
      <c r="O45" s="25">
        <v>9.4</v>
      </c>
      <c r="P45" t="s">
        <v>9</v>
      </c>
      <c r="Q45" s="25">
        <v>9.3000000000000007</v>
      </c>
      <c r="R45" s="30" t="s">
        <v>9</v>
      </c>
      <c r="S45" s="25">
        <v>9.1999999999999993</v>
      </c>
      <c r="T45" s="196" t="s">
        <v>9</v>
      </c>
      <c r="U45" s="25">
        <v>9.1</v>
      </c>
      <c r="V45" s="174" t="s">
        <v>9</v>
      </c>
      <c r="W45" s="25">
        <v>9</v>
      </c>
      <c r="X45" s="174" t="s">
        <v>9</v>
      </c>
      <c r="Y45" s="25">
        <v>8.9</v>
      </c>
      <c r="Z45" s="174" t="s">
        <v>9</v>
      </c>
      <c r="AA45" s="25">
        <v>8.6999999999999993</v>
      </c>
      <c r="AB45" s="174" t="s">
        <v>9</v>
      </c>
      <c r="AC45" s="25">
        <v>8.6</v>
      </c>
      <c r="AD45" s="174" t="s">
        <v>9</v>
      </c>
      <c r="AE45" s="25">
        <v>8.6</v>
      </c>
      <c r="AF45" s="174" t="s">
        <v>9</v>
      </c>
      <c r="AG45" s="25">
        <v>8.5</v>
      </c>
      <c r="AH45" s="174" t="s">
        <v>9</v>
      </c>
      <c r="AI45" s="4" t="str">
        <f t="shared" si="0"/>
        <v>down</v>
      </c>
      <c r="AJ45" s="30"/>
      <c r="AK45" s="30"/>
      <c r="AL45" s="30"/>
    </row>
    <row r="46" spans="1:39" x14ac:dyDescent="0.2">
      <c r="A46" s="23" t="s">
        <v>482</v>
      </c>
      <c r="B46" s="23" t="s">
        <v>483</v>
      </c>
      <c r="C46" s="2" t="s">
        <v>513</v>
      </c>
      <c r="D46" s="2" t="s">
        <v>109</v>
      </c>
      <c r="E46" s="2" t="s">
        <v>110</v>
      </c>
      <c r="F46" s="24" t="s">
        <v>111</v>
      </c>
      <c r="G46" s="39">
        <v>6.9</v>
      </c>
      <c r="H46" s="43" t="s">
        <v>580</v>
      </c>
      <c r="I46" s="25">
        <v>6.4</v>
      </c>
      <c r="J46" s="174" t="s">
        <v>9</v>
      </c>
      <c r="K46" s="25">
        <v>6.4</v>
      </c>
      <c r="L46" t="s">
        <v>9</v>
      </c>
      <c r="M46" s="25">
        <v>6.5</v>
      </c>
      <c r="N46" t="s">
        <v>9</v>
      </c>
      <c r="O46" s="25">
        <v>6.5</v>
      </c>
      <c r="P46" t="s">
        <v>9</v>
      </c>
      <c r="Q46" s="25">
        <v>6.5</v>
      </c>
      <c r="R46" s="30" t="s">
        <v>9</v>
      </c>
      <c r="S46" s="25">
        <v>6.5</v>
      </c>
      <c r="T46" s="196" t="s">
        <v>9</v>
      </c>
      <c r="U46" s="25">
        <v>6.5</v>
      </c>
      <c r="V46" s="174" t="s">
        <v>9</v>
      </c>
      <c r="W46" s="25">
        <v>6.6</v>
      </c>
      <c r="X46" s="174" t="s">
        <v>9</v>
      </c>
      <c r="Y46" s="25">
        <v>6.6</v>
      </c>
      <c r="Z46" s="174" t="s">
        <v>9</v>
      </c>
      <c r="AA46" s="25">
        <v>6.6</v>
      </c>
      <c r="AB46" s="174" t="s">
        <v>9</v>
      </c>
      <c r="AC46" s="25">
        <v>6.6</v>
      </c>
      <c r="AD46" s="174" t="s">
        <v>9</v>
      </c>
      <c r="AE46" s="25">
        <v>6.6</v>
      </c>
      <c r="AF46" s="174" t="s">
        <v>9</v>
      </c>
      <c r="AG46" s="25">
        <v>6.7</v>
      </c>
      <c r="AH46" s="174" t="s">
        <v>9</v>
      </c>
      <c r="AI46" s="4" t="str">
        <f t="shared" si="0"/>
        <v>up</v>
      </c>
      <c r="AJ46" s="30"/>
      <c r="AK46" s="30"/>
      <c r="AL46" s="30"/>
    </row>
    <row r="47" spans="1:39" x14ac:dyDescent="0.2">
      <c r="A47" s="23" t="s">
        <v>466</v>
      </c>
      <c r="B47" s="23" t="s">
        <v>467</v>
      </c>
      <c r="C47" s="2" t="s">
        <v>495</v>
      </c>
      <c r="D47" s="2" t="s">
        <v>11</v>
      </c>
      <c r="E47" s="2" t="s">
        <v>112</v>
      </c>
      <c r="F47" s="24" t="s">
        <v>113</v>
      </c>
      <c r="G47" s="39">
        <v>10.6</v>
      </c>
      <c r="H47" s="43" t="s">
        <v>580</v>
      </c>
      <c r="I47" s="25">
        <v>10.5</v>
      </c>
      <c r="J47" s="174" t="s">
        <v>10</v>
      </c>
      <c r="K47" s="25">
        <v>10.5</v>
      </c>
      <c r="L47" t="s">
        <v>10</v>
      </c>
      <c r="M47" s="25">
        <v>10.4</v>
      </c>
      <c r="N47" t="s">
        <v>10</v>
      </c>
      <c r="O47" s="25">
        <v>10.3</v>
      </c>
      <c r="P47" t="s">
        <v>10</v>
      </c>
      <c r="Q47" s="25">
        <v>10.3</v>
      </c>
      <c r="R47" s="30" t="s">
        <v>10</v>
      </c>
      <c r="S47" s="25">
        <v>10.199999999999999</v>
      </c>
      <c r="T47" s="196" t="s">
        <v>10</v>
      </c>
      <c r="U47" s="25">
        <v>10.199999999999999</v>
      </c>
      <c r="V47" s="174" t="s">
        <v>10</v>
      </c>
      <c r="W47" s="25">
        <v>10.199999999999999</v>
      </c>
      <c r="X47" s="174" t="s">
        <v>10</v>
      </c>
      <c r="Y47" s="25">
        <v>10.199999999999999</v>
      </c>
      <c r="Z47" s="174" t="s">
        <v>10</v>
      </c>
      <c r="AA47" s="25">
        <v>10.199999999999999</v>
      </c>
      <c r="AB47" s="174" t="s">
        <v>10</v>
      </c>
      <c r="AC47" s="25">
        <v>10.199999999999999</v>
      </c>
      <c r="AD47" s="174" t="s">
        <v>10</v>
      </c>
      <c r="AE47" s="25">
        <v>10.199999999999999</v>
      </c>
      <c r="AF47" s="174" t="s">
        <v>10</v>
      </c>
      <c r="AG47" s="25">
        <v>10.3</v>
      </c>
      <c r="AH47" s="174" t="s">
        <v>10</v>
      </c>
      <c r="AI47" s="4" t="str">
        <f t="shared" si="0"/>
        <v>up</v>
      </c>
      <c r="AJ47" s="30"/>
      <c r="AK47" s="30"/>
      <c r="AL47" s="30"/>
    </row>
    <row r="48" spans="1:39" x14ac:dyDescent="0.2">
      <c r="A48" s="23" t="s">
        <v>464</v>
      </c>
      <c r="B48" s="23" t="s">
        <v>465</v>
      </c>
      <c r="C48" s="2" t="s">
        <v>498</v>
      </c>
      <c r="D48" s="2" t="s">
        <v>22</v>
      </c>
      <c r="E48" s="2" t="s">
        <v>114</v>
      </c>
      <c r="F48" s="24" t="s">
        <v>115</v>
      </c>
      <c r="G48" s="39">
        <v>6.6</v>
      </c>
      <c r="H48" s="43" t="s">
        <v>580</v>
      </c>
      <c r="I48" s="25">
        <v>6.3</v>
      </c>
      <c r="J48" s="174" t="s">
        <v>9</v>
      </c>
      <c r="K48" s="25">
        <v>6.2</v>
      </c>
      <c r="L48" t="s">
        <v>9</v>
      </c>
      <c r="M48" s="25">
        <v>6.1</v>
      </c>
      <c r="N48" t="s">
        <v>9</v>
      </c>
      <c r="O48" s="25">
        <v>6.1</v>
      </c>
      <c r="P48" t="s">
        <v>9</v>
      </c>
      <c r="Q48" s="25">
        <v>6</v>
      </c>
      <c r="R48" s="30" t="s">
        <v>9</v>
      </c>
      <c r="S48" s="25">
        <v>5.9</v>
      </c>
      <c r="T48" s="196" t="s">
        <v>9</v>
      </c>
      <c r="U48" s="25">
        <v>5.9</v>
      </c>
      <c r="V48" s="174" t="s">
        <v>9</v>
      </c>
      <c r="W48" s="25">
        <v>5.9</v>
      </c>
      <c r="X48" s="174" t="s">
        <v>9</v>
      </c>
      <c r="Y48" s="25">
        <v>5.9</v>
      </c>
      <c r="Z48" s="174" t="s">
        <v>9</v>
      </c>
      <c r="AA48" s="25">
        <v>5.9</v>
      </c>
      <c r="AB48" s="174" t="s">
        <v>9</v>
      </c>
      <c r="AC48" s="25">
        <v>5.9</v>
      </c>
      <c r="AD48" s="174" t="s">
        <v>9</v>
      </c>
      <c r="AE48" s="25">
        <v>5.9</v>
      </c>
      <c r="AF48" s="174" t="s">
        <v>9</v>
      </c>
      <c r="AG48" s="25">
        <v>5.9</v>
      </c>
      <c r="AH48" s="174" t="s">
        <v>9</v>
      </c>
      <c r="AI48" s="4" t="str">
        <f t="shared" si="0"/>
        <v>same</v>
      </c>
      <c r="AJ48" s="30"/>
      <c r="AK48" s="30"/>
      <c r="AL48" s="30"/>
    </row>
    <row r="49" spans="1:39" x14ac:dyDescent="0.2">
      <c r="A49" s="23" t="s">
        <v>484</v>
      </c>
      <c r="B49" s="23" t="s">
        <v>116</v>
      </c>
      <c r="C49" s="2" t="s">
        <v>514</v>
      </c>
      <c r="D49" s="2" t="s">
        <v>116</v>
      </c>
      <c r="E49" s="2" t="s">
        <v>117</v>
      </c>
      <c r="F49" s="24" t="s">
        <v>118</v>
      </c>
      <c r="G49" s="39">
        <v>9.6</v>
      </c>
      <c r="H49" s="43" t="s">
        <v>580</v>
      </c>
      <c r="I49" s="25">
        <v>9.4</v>
      </c>
      <c r="J49" s="174" t="s">
        <v>9</v>
      </c>
      <c r="K49" s="25">
        <v>9.3000000000000007</v>
      </c>
      <c r="L49" t="s">
        <v>9</v>
      </c>
      <c r="M49" s="25">
        <v>9.1999999999999993</v>
      </c>
      <c r="N49" t="s">
        <v>9</v>
      </c>
      <c r="O49" s="25">
        <v>9.1999999999999993</v>
      </c>
      <c r="P49" t="s">
        <v>9</v>
      </c>
      <c r="Q49" s="25">
        <v>9.1</v>
      </c>
      <c r="R49" s="30" t="s">
        <v>9</v>
      </c>
      <c r="S49" s="25">
        <v>9</v>
      </c>
      <c r="T49" s="196" t="s">
        <v>9</v>
      </c>
      <c r="U49" s="25">
        <v>9</v>
      </c>
      <c r="V49" s="174" t="s">
        <v>9</v>
      </c>
      <c r="W49" s="25">
        <v>8.9</v>
      </c>
      <c r="X49" s="174" t="s">
        <v>9</v>
      </c>
      <c r="Y49" s="25">
        <v>8.8000000000000007</v>
      </c>
      <c r="Z49" s="174" t="s">
        <v>9</v>
      </c>
      <c r="AA49" s="25">
        <v>8.6</v>
      </c>
      <c r="AB49" s="174" t="s">
        <v>9</v>
      </c>
      <c r="AC49" s="25">
        <v>8.5</v>
      </c>
      <c r="AD49" s="174" t="s">
        <v>9</v>
      </c>
      <c r="AE49" s="25">
        <v>8.4</v>
      </c>
      <c r="AF49" s="174" t="s">
        <v>9</v>
      </c>
      <c r="AG49" s="25">
        <v>8.4</v>
      </c>
      <c r="AH49" s="174" t="s">
        <v>9</v>
      </c>
      <c r="AI49" s="4" t="str">
        <f t="shared" si="0"/>
        <v>same</v>
      </c>
      <c r="AJ49" s="30"/>
      <c r="AK49" s="30"/>
      <c r="AL49" s="30"/>
    </row>
    <row r="50" spans="1:39" x14ac:dyDescent="0.2">
      <c r="A50" s="23" t="s">
        <v>476</v>
      </c>
      <c r="B50" s="23" t="s">
        <v>477</v>
      </c>
      <c r="C50" s="2" t="s">
        <v>503</v>
      </c>
      <c r="D50" s="2" t="s">
        <v>39</v>
      </c>
      <c r="E50" s="2" t="s">
        <v>119</v>
      </c>
      <c r="F50" s="24" t="s">
        <v>120</v>
      </c>
      <c r="G50" s="39">
        <v>6.8</v>
      </c>
      <c r="H50" s="43" t="s">
        <v>580</v>
      </c>
      <c r="I50" s="25">
        <v>6.7</v>
      </c>
      <c r="J50" s="174" t="s">
        <v>9</v>
      </c>
      <c r="K50" s="25">
        <v>6.6</v>
      </c>
      <c r="L50" t="s">
        <v>9</v>
      </c>
      <c r="M50" s="25">
        <v>6.6</v>
      </c>
      <c r="N50" t="s">
        <v>9</v>
      </c>
      <c r="O50" s="25">
        <v>6.5</v>
      </c>
      <c r="P50" t="s">
        <v>9</v>
      </c>
      <c r="Q50" s="25">
        <v>6.5</v>
      </c>
      <c r="R50" s="30" t="s">
        <v>9</v>
      </c>
      <c r="S50" s="25">
        <v>6.4</v>
      </c>
      <c r="T50" s="196" t="s">
        <v>9</v>
      </c>
      <c r="U50" s="25">
        <v>6.4</v>
      </c>
      <c r="V50" s="174" t="s">
        <v>9</v>
      </c>
      <c r="W50" s="25">
        <v>6.4</v>
      </c>
      <c r="X50" s="174" t="s">
        <v>9</v>
      </c>
      <c r="Y50" s="25">
        <v>6.4</v>
      </c>
      <c r="Z50" s="174" t="s">
        <v>9</v>
      </c>
      <c r="AA50" s="25">
        <v>6.3</v>
      </c>
      <c r="AB50" s="174" t="s">
        <v>9</v>
      </c>
      <c r="AC50" s="25">
        <v>6.2</v>
      </c>
      <c r="AD50" s="174" t="s">
        <v>9</v>
      </c>
      <c r="AE50" s="25">
        <v>6.2</v>
      </c>
      <c r="AF50" s="174" t="s">
        <v>9</v>
      </c>
      <c r="AG50" s="25">
        <v>6.1</v>
      </c>
      <c r="AH50" s="174" t="s">
        <v>9</v>
      </c>
      <c r="AI50" s="4" t="str">
        <f t="shared" si="0"/>
        <v>down</v>
      </c>
      <c r="AJ50" s="30"/>
      <c r="AK50" s="30"/>
      <c r="AL50" s="30"/>
    </row>
    <row r="51" spans="1:39" x14ac:dyDescent="0.2">
      <c r="A51" s="23" t="s">
        <v>482</v>
      </c>
      <c r="B51" s="23" t="s">
        <v>483</v>
      </c>
      <c r="C51" s="2" t="s">
        <v>513</v>
      </c>
      <c r="D51" s="2" t="s">
        <v>109</v>
      </c>
      <c r="E51" s="2" t="s">
        <v>121</v>
      </c>
      <c r="F51" s="24" t="s">
        <v>122</v>
      </c>
      <c r="G51" s="39">
        <v>6.3</v>
      </c>
      <c r="H51" s="43" t="s">
        <v>580</v>
      </c>
      <c r="I51" s="25">
        <v>6.1</v>
      </c>
      <c r="J51" s="174" t="s">
        <v>9</v>
      </c>
      <c r="K51" s="25">
        <v>6</v>
      </c>
      <c r="L51" t="s">
        <v>9</v>
      </c>
      <c r="M51" s="25">
        <v>6</v>
      </c>
      <c r="N51" t="s">
        <v>9</v>
      </c>
      <c r="O51" s="25">
        <v>5.9</v>
      </c>
      <c r="P51" t="s">
        <v>9</v>
      </c>
      <c r="Q51" s="25">
        <v>5.9</v>
      </c>
      <c r="R51" s="30" t="s">
        <v>9</v>
      </c>
      <c r="S51" s="25">
        <v>5.8</v>
      </c>
      <c r="T51" s="196" t="s">
        <v>9</v>
      </c>
      <c r="U51" s="25">
        <v>5.7</v>
      </c>
      <c r="V51" s="174" t="s">
        <v>9</v>
      </c>
      <c r="W51" s="25">
        <v>5.6</v>
      </c>
      <c r="X51" s="174" t="s">
        <v>9</v>
      </c>
      <c r="Y51" s="25">
        <v>5.6</v>
      </c>
      <c r="Z51" s="174" t="s">
        <v>9</v>
      </c>
      <c r="AA51" s="25">
        <v>5.5</v>
      </c>
      <c r="AB51" s="174" t="s">
        <v>9</v>
      </c>
      <c r="AC51" s="25">
        <v>5.5</v>
      </c>
      <c r="AD51" s="174" t="s">
        <v>9</v>
      </c>
      <c r="AE51" s="25">
        <v>5.5</v>
      </c>
      <c r="AF51" s="174" t="s">
        <v>9</v>
      </c>
      <c r="AG51" s="25">
        <v>5.4</v>
      </c>
      <c r="AH51" s="174" t="s">
        <v>9</v>
      </c>
      <c r="AI51" s="4" t="str">
        <f t="shared" si="0"/>
        <v>down</v>
      </c>
      <c r="AJ51" s="30"/>
      <c r="AK51" s="30"/>
      <c r="AL51" s="30"/>
    </row>
    <row r="52" spans="1:39" x14ac:dyDescent="0.2">
      <c r="A52" s="23" t="s">
        <v>470</v>
      </c>
      <c r="B52" s="23" t="s">
        <v>471</v>
      </c>
      <c r="C52" s="2" t="s">
        <v>506</v>
      </c>
      <c r="D52" s="2" t="s">
        <v>58</v>
      </c>
      <c r="E52" s="2" t="s">
        <v>123</v>
      </c>
      <c r="F52" s="24" t="s">
        <v>124</v>
      </c>
      <c r="G52" s="39">
        <v>15.6</v>
      </c>
      <c r="H52" s="44">
        <v>12.5</v>
      </c>
      <c r="I52" s="25">
        <v>12.5</v>
      </c>
      <c r="J52" s="174" t="s">
        <v>9</v>
      </c>
      <c r="K52" s="25">
        <v>12.2</v>
      </c>
      <c r="L52" t="s">
        <v>9</v>
      </c>
      <c r="M52" s="25">
        <v>11.9</v>
      </c>
      <c r="N52" t="s">
        <v>9</v>
      </c>
      <c r="O52" s="25">
        <v>11.5</v>
      </c>
      <c r="P52" t="s">
        <v>9</v>
      </c>
      <c r="Q52" s="25">
        <v>11.3</v>
      </c>
      <c r="R52" s="30" t="s">
        <v>9</v>
      </c>
      <c r="S52" s="25">
        <v>11.1</v>
      </c>
      <c r="T52" s="196" t="s">
        <v>9</v>
      </c>
      <c r="U52" s="25">
        <v>11</v>
      </c>
      <c r="V52" s="174" t="s">
        <v>9</v>
      </c>
      <c r="W52" s="25">
        <v>10.8</v>
      </c>
      <c r="X52" s="174" t="s">
        <v>9</v>
      </c>
      <c r="Y52" s="25">
        <v>10.6</v>
      </c>
      <c r="Z52" s="174" t="s">
        <v>9</v>
      </c>
      <c r="AA52" s="25">
        <v>10.4</v>
      </c>
      <c r="AB52" s="174" t="s">
        <v>9</v>
      </c>
      <c r="AC52" s="25">
        <v>10.3</v>
      </c>
      <c r="AD52" s="174" t="s">
        <v>9</v>
      </c>
      <c r="AE52" s="25">
        <v>10.3</v>
      </c>
      <c r="AF52" s="174" t="s">
        <v>9</v>
      </c>
      <c r="AG52" s="25">
        <v>10.3</v>
      </c>
      <c r="AH52" s="174" t="s">
        <v>9</v>
      </c>
      <c r="AI52" s="4" t="str">
        <f t="shared" si="0"/>
        <v>same</v>
      </c>
      <c r="AJ52" s="30"/>
      <c r="AK52" s="30"/>
      <c r="AL52" s="30"/>
      <c r="AM52" s="30"/>
    </row>
    <row r="53" spans="1:39" x14ac:dyDescent="0.2">
      <c r="A53" s="23" t="s">
        <v>474</v>
      </c>
      <c r="B53" s="23" t="s">
        <v>475</v>
      </c>
      <c r="C53" s="2" t="s">
        <v>501</v>
      </c>
      <c r="D53" s="2" t="s">
        <v>33</v>
      </c>
      <c r="E53" s="2" t="s">
        <v>125</v>
      </c>
      <c r="F53" s="24" t="s">
        <v>126</v>
      </c>
      <c r="G53" s="39">
        <v>8.6999999999999993</v>
      </c>
      <c r="H53" s="43" t="s">
        <v>580</v>
      </c>
      <c r="I53" s="25">
        <v>8.3000000000000007</v>
      </c>
      <c r="J53" s="174" t="s">
        <v>9</v>
      </c>
      <c r="K53" s="25">
        <v>8.3000000000000007</v>
      </c>
      <c r="L53" t="s">
        <v>9</v>
      </c>
      <c r="M53" s="25">
        <v>8.3000000000000007</v>
      </c>
      <c r="N53" t="s">
        <v>9</v>
      </c>
      <c r="O53" s="25">
        <v>8.3000000000000007</v>
      </c>
      <c r="P53" t="s">
        <v>9</v>
      </c>
      <c r="Q53" s="25">
        <v>8.3000000000000007</v>
      </c>
      <c r="R53" s="30" t="s">
        <v>9</v>
      </c>
      <c r="S53" s="25">
        <v>8.3000000000000007</v>
      </c>
      <c r="T53" s="196" t="s">
        <v>9</v>
      </c>
      <c r="U53" s="25">
        <v>8.3000000000000007</v>
      </c>
      <c r="V53" s="174" t="s">
        <v>9</v>
      </c>
      <c r="W53" s="25">
        <v>8.4</v>
      </c>
      <c r="X53" s="174" t="s">
        <v>9</v>
      </c>
      <c r="Y53" s="25">
        <v>8.5</v>
      </c>
      <c r="Z53" s="174" t="s">
        <v>9</v>
      </c>
      <c r="AA53" s="25">
        <v>8.5</v>
      </c>
      <c r="AB53" s="174" t="s">
        <v>9</v>
      </c>
      <c r="AC53" s="25">
        <v>8.5</v>
      </c>
      <c r="AD53" s="174" t="s">
        <v>9</v>
      </c>
      <c r="AE53" s="25">
        <v>8.6</v>
      </c>
      <c r="AF53" s="174" t="s">
        <v>9</v>
      </c>
      <c r="AG53" s="25">
        <v>8.6</v>
      </c>
      <c r="AH53" s="174" t="s">
        <v>9</v>
      </c>
      <c r="AI53" s="4" t="str">
        <f t="shared" si="0"/>
        <v>same</v>
      </c>
      <c r="AJ53" s="30"/>
      <c r="AK53" s="30"/>
      <c r="AL53" s="30"/>
    </row>
    <row r="54" spans="1:39" x14ac:dyDescent="0.2">
      <c r="A54" s="23" t="s">
        <v>572</v>
      </c>
      <c r="B54" s="23" t="s">
        <v>571</v>
      </c>
      <c r="C54" s="2" t="s">
        <v>504</v>
      </c>
      <c r="D54" s="2" t="s">
        <v>44</v>
      </c>
      <c r="E54" s="2" t="s">
        <v>127</v>
      </c>
      <c r="F54" s="24" t="s">
        <v>128</v>
      </c>
      <c r="G54" s="39">
        <v>7.7</v>
      </c>
      <c r="H54" s="43" t="s">
        <v>580</v>
      </c>
      <c r="I54" s="25">
        <v>7</v>
      </c>
      <c r="J54" s="174" t="s">
        <v>9</v>
      </c>
      <c r="K54" s="25">
        <v>6.9</v>
      </c>
      <c r="L54" t="s">
        <v>9</v>
      </c>
      <c r="M54" s="25">
        <v>6.9</v>
      </c>
      <c r="N54" t="s">
        <v>9</v>
      </c>
      <c r="O54" s="25">
        <v>6.8</v>
      </c>
      <c r="P54" t="s">
        <v>9</v>
      </c>
      <c r="Q54" s="25">
        <v>6.7</v>
      </c>
      <c r="R54" s="30" t="s">
        <v>9</v>
      </c>
      <c r="S54" s="25">
        <v>6.7</v>
      </c>
      <c r="T54" s="196" t="s">
        <v>9</v>
      </c>
      <c r="U54" s="25">
        <v>6.6</v>
      </c>
      <c r="V54" s="174" t="s">
        <v>9</v>
      </c>
      <c r="W54" s="25">
        <v>6.6</v>
      </c>
      <c r="X54" s="174" t="s">
        <v>9</v>
      </c>
      <c r="Y54" s="25">
        <v>6.5</v>
      </c>
      <c r="Z54" s="174" t="s">
        <v>9</v>
      </c>
      <c r="AA54" s="25">
        <v>6.5</v>
      </c>
      <c r="AB54" s="174" t="s">
        <v>9</v>
      </c>
      <c r="AC54" s="25">
        <v>6.4</v>
      </c>
      <c r="AD54" s="174" t="s">
        <v>9</v>
      </c>
      <c r="AE54" s="25">
        <v>6.4</v>
      </c>
      <c r="AF54" s="174" t="s">
        <v>9</v>
      </c>
      <c r="AG54" s="25">
        <v>6.5</v>
      </c>
      <c r="AH54" s="174" t="s">
        <v>9</v>
      </c>
      <c r="AI54" s="4" t="str">
        <f t="shared" si="0"/>
        <v>up</v>
      </c>
      <c r="AJ54" s="30"/>
      <c r="AK54" s="30"/>
      <c r="AL54" s="30"/>
    </row>
    <row r="55" spans="1:39" x14ac:dyDescent="0.2">
      <c r="A55" s="23" t="s">
        <v>474</v>
      </c>
      <c r="B55" s="23" t="s">
        <v>475</v>
      </c>
      <c r="C55" s="2" t="s">
        <v>515</v>
      </c>
      <c r="D55" s="2" t="s">
        <v>129</v>
      </c>
      <c r="E55" s="2" t="s">
        <v>130</v>
      </c>
      <c r="F55" s="24" t="s">
        <v>131</v>
      </c>
      <c r="G55" s="39">
        <v>11.8</v>
      </c>
      <c r="H55" s="43" t="s">
        <v>580</v>
      </c>
      <c r="I55" s="25">
        <v>11.4</v>
      </c>
      <c r="J55" s="174" t="s">
        <v>10</v>
      </c>
      <c r="K55" s="25">
        <v>11.4</v>
      </c>
      <c r="L55" t="s">
        <v>10</v>
      </c>
      <c r="M55" s="25">
        <v>11.4</v>
      </c>
      <c r="N55" t="s">
        <v>10</v>
      </c>
      <c r="O55" s="25">
        <v>11.4</v>
      </c>
      <c r="P55" t="s">
        <v>10</v>
      </c>
      <c r="Q55" s="25">
        <v>11.3</v>
      </c>
      <c r="R55" s="30" t="s">
        <v>10</v>
      </c>
      <c r="S55" s="25">
        <v>11.2</v>
      </c>
      <c r="T55" s="196" t="s">
        <v>10</v>
      </c>
      <c r="U55" s="25">
        <v>11.2</v>
      </c>
      <c r="V55" s="174" t="s">
        <v>10</v>
      </c>
      <c r="W55" s="25">
        <v>11.1</v>
      </c>
      <c r="X55" s="174" t="s">
        <v>10</v>
      </c>
      <c r="Y55" s="25">
        <v>11</v>
      </c>
      <c r="Z55" s="174" t="s">
        <v>10</v>
      </c>
      <c r="AA55" s="25">
        <v>10.9</v>
      </c>
      <c r="AB55" s="174" t="s">
        <v>10</v>
      </c>
      <c r="AC55" s="25">
        <v>10.8</v>
      </c>
      <c r="AD55" s="174" t="s">
        <v>10</v>
      </c>
      <c r="AE55" s="25">
        <v>10.8</v>
      </c>
      <c r="AF55" s="174" t="s">
        <v>10</v>
      </c>
      <c r="AG55" s="25">
        <v>10.8</v>
      </c>
      <c r="AH55" s="174" t="s">
        <v>10</v>
      </c>
      <c r="AI55" s="4" t="str">
        <f t="shared" si="0"/>
        <v>same</v>
      </c>
      <c r="AJ55" s="30"/>
      <c r="AK55" s="30"/>
      <c r="AL55" s="30"/>
    </row>
    <row r="56" spans="1:39" x14ac:dyDescent="0.2">
      <c r="A56" s="23" t="s">
        <v>464</v>
      </c>
      <c r="B56" s="23" t="s">
        <v>465</v>
      </c>
      <c r="C56" s="2" t="s">
        <v>516</v>
      </c>
      <c r="D56" s="2" t="s">
        <v>132</v>
      </c>
      <c r="E56" s="2" t="s">
        <v>133</v>
      </c>
      <c r="F56" s="24" t="s">
        <v>134</v>
      </c>
      <c r="G56" s="39">
        <v>7.7</v>
      </c>
      <c r="H56" s="43" t="s">
        <v>580</v>
      </c>
      <c r="I56" s="25">
        <v>7.1</v>
      </c>
      <c r="J56" s="174" t="s">
        <v>9</v>
      </c>
      <c r="K56" s="25">
        <v>7</v>
      </c>
      <c r="L56" t="s">
        <v>9</v>
      </c>
      <c r="M56" s="25">
        <v>7</v>
      </c>
      <c r="N56" t="s">
        <v>9</v>
      </c>
      <c r="O56" s="25">
        <v>6.9</v>
      </c>
      <c r="P56" t="s">
        <v>9</v>
      </c>
      <c r="Q56" s="25">
        <v>6.8</v>
      </c>
      <c r="R56" s="30" t="s">
        <v>9</v>
      </c>
      <c r="S56" s="25">
        <v>6.7</v>
      </c>
      <c r="T56" s="196" t="s">
        <v>9</v>
      </c>
      <c r="U56" s="25">
        <v>6.6</v>
      </c>
      <c r="V56" s="174" t="s">
        <v>9</v>
      </c>
      <c r="W56" s="25">
        <v>6.6</v>
      </c>
      <c r="X56" s="174" t="s">
        <v>9</v>
      </c>
      <c r="Y56" s="25">
        <v>6.5</v>
      </c>
      <c r="Z56" s="174" t="s">
        <v>9</v>
      </c>
      <c r="AA56" s="25">
        <v>6.5</v>
      </c>
      <c r="AB56" s="174" t="s">
        <v>9</v>
      </c>
      <c r="AC56" s="25">
        <v>6.4</v>
      </c>
      <c r="AD56" s="174" t="s">
        <v>9</v>
      </c>
      <c r="AE56" s="25">
        <v>6.3</v>
      </c>
      <c r="AF56" s="174" t="s">
        <v>9</v>
      </c>
      <c r="AG56" s="25">
        <v>6.2</v>
      </c>
      <c r="AH56" s="174" t="s">
        <v>9</v>
      </c>
      <c r="AI56" s="4" t="str">
        <f t="shared" si="0"/>
        <v>down</v>
      </c>
      <c r="AJ56" s="30"/>
      <c r="AK56" s="30"/>
      <c r="AL56" s="30"/>
    </row>
    <row r="57" spans="1:39" x14ac:dyDescent="0.2">
      <c r="A57" s="23" t="s">
        <v>480</v>
      </c>
      <c r="B57" s="23" t="s">
        <v>481</v>
      </c>
      <c r="C57" s="2" t="s">
        <v>510</v>
      </c>
      <c r="D57" s="2" t="s">
        <v>78</v>
      </c>
      <c r="E57" s="2" t="s">
        <v>135</v>
      </c>
      <c r="F57" s="24" t="s">
        <v>136</v>
      </c>
      <c r="G57" s="39">
        <v>12.3</v>
      </c>
      <c r="H57" s="44" t="s">
        <v>580</v>
      </c>
      <c r="I57" s="25">
        <v>10.4</v>
      </c>
      <c r="J57" s="174" t="s">
        <v>10</v>
      </c>
      <c r="K57" s="25">
        <v>10.4</v>
      </c>
      <c r="L57" t="s">
        <v>10</v>
      </c>
      <c r="M57" s="25">
        <v>10.199999999999999</v>
      </c>
      <c r="N57" t="s">
        <v>10</v>
      </c>
      <c r="O57" s="25">
        <v>10.1</v>
      </c>
      <c r="P57" t="s">
        <v>10</v>
      </c>
      <c r="Q57" s="25">
        <v>10</v>
      </c>
      <c r="R57" s="30" t="s">
        <v>9</v>
      </c>
      <c r="S57" s="25">
        <v>10</v>
      </c>
      <c r="T57" s="196" t="s">
        <v>9</v>
      </c>
      <c r="U57" s="25">
        <v>10</v>
      </c>
      <c r="V57" s="174" t="s">
        <v>9</v>
      </c>
      <c r="W57" s="25">
        <v>9.9</v>
      </c>
      <c r="X57" s="174" t="s">
        <v>9</v>
      </c>
      <c r="Y57" s="25">
        <v>9.8000000000000007</v>
      </c>
      <c r="Z57" s="174" t="s">
        <v>9</v>
      </c>
      <c r="AA57" s="25">
        <v>9.6999999999999993</v>
      </c>
      <c r="AB57" s="174" t="s">
        <v>9</v>
      </c>
      <c r="AC57" s="25">
        <v>9.6</v>
      </c>
      <c r="AD57" s="174" t="s">
        <v>9</v>
      </c>
      <c r="AE57" s="25">
        <v>9.5</v>
      </c>
      <c r="AF57" s="174" t="s">
        <v>9</v>
      </c>
      <c r="AG57" s="25">
        <v>9.5</v>
      </c>
      <c r="AH57" s="174" t="s">
        <v>9</v>
      </c>
      <c r="AI57" s="4" t="str">
        <f t="shared" si="0"/>
        <v>same</v>
      </c>
      <c r="AJ57" s="30"/>
      <c r="AK57" s="30"/>
      <c r="AL57" s="30"/>
    </row>
    <row r="58" spans="1:39" x14ac:dyDescent="0.2">
      <c r="A58" s="23" t="s">
        <v>466</v>
      </c>
      <c r="B58" s="23" t="s">
        <v>467</v>
      </c>
      <c r="C58" s="2" t="s">
        <v>507</v>
      </c>
      <c r="D58" s="2" t="s">
        <v>61</v>
      </c>
      <c r="E58" s="2" t="s">
        <v>137</v>
      </c>
      <c r="F58" s="24" t="s">
        <v>138</v>
      </c>
      <c r="G58" s="39">
        <v>12</v>
      </c>
      <c r="H58" s="43" t="s">
        <v>580</v>
      </c>
      <c r="I58" s="25">
        <v>11.5</v>
      </c>
      <c r="J58" s="174" t="s">
        <v>10</v>
      </c>
      <c r="K58" s="25">
        <v>11.3</v>
      </c>
      <c r="L58" t="s">
        <v>10</v>
      </c>
      <c r="M58" s="25">
        <v>11.2</v>
      </c>
      <c r="N58" t="s">
        <v>10</v>
      </c>
      <c r="O58" s="25">
        <v>11.2</v>
      </c>
      <c r="P58" t="s">
        <v>10</v>
      </c>
      <c r="Q58" s="25">
        <v>11.1</v>
      </c>
      <c r="R58" s="30" t="s">
        <v>10</v>
      </c>
      <c r="S58" s="25">
        <v>11</v>
      </c>
      <c r="T58" s="196" t="s">
        <v>10</v>
      </c>
      <c r="U58" s="25">
        <v>11</v>
      </c>
      <c r="V58" s="174" t="s">
        <v>10</v>
      </c>
      <c r="W58" s="25">
        <v>10.9</v>
      </c>
      <c r="X58" s="174" t="s">
        <v>10</v>
      </c>
      <c r="Y58" s="25">
        <v>10.8</v>
      </c>
      <c r="Z58" s="174" t="s">
        <v>10</v>
      </c>
      <c r="AA58" s="25">
        <v>10.7</v>
      </c>
      <c r="AB58" s="174" t="s">
        <v>10</v>
      </c>
      <c r="AC58" s="25">
        <v>10.6</v>
      </c>
      <c r="AD58" s="174" t="s">
        <v>10</v>
      </c>
      <c r="AE58" s="25">
        <v>10.6</v>
      </c>
      <c r="AF58" s="174" t="s">
        <v>10</v>
      </c>
      <c r="AG58" s="25">
        <v>10.7</v>
      </c>
      <c r="AH58" s="174" t="s">
        <v>10</v>
      </c>
      <c r="AI58" s="4" t="str">
        <f t="shared" si="0"/>
        <v>up</v>
      </c>
      <c r="AJ58" s="30"/>
      <c r="AK58" s="30"/>
      <c r="AL58" s="30"/>
    </row>
    <row r="59" spans="1:39" x14ac:dyDescent="0.2">
      <c r="A59" s="23" t="s">
        <v>466</v>
      </c>
      <c r="B59" s="23" t="s">
        <v>467</v>
      </c>
      <c r="C59" s="2" t="s">
        <v>507</v>
      </c>
      <c r="D59" s="2" t="s">
        <v>61</v>
      </c>
      <c r="E59" s="2" t="s">
        <v>139</v>
      </c>
      <c r="F59" s="24" t="s">
        <v>140</v>
      </c>
      <c r="G59" s="39">
        <v>8</v>
      </c>
      <c r="H59" s="43" t="s">
        <v>580</v>
      </c>
      <c r="I59" s="25">
        <v>7.8</v>
      </c>
      <c r="J59" s="174" t="s">
        <v>9</v>
      </c>
      <c r="K59" s="25">
        <v>7.7</v>
      </c>
      <c r="L59" t="s">
        <v>9</v>
      </c>
      <c r="M59" s="25">
        <v>7.7</v>
      </c>
      <c r="N59" t="s">
        <v>9</v>
      </c>
      <c r="O59" s="25">
        <v>7.7</v>
      </c>
      <c r="P59" t="s">
        <v>9</v>
      </c>
      <c r="Q59" s="25">
        <v>7.6</v>
      </c>
      <c r="R59" s="30" t="s">
        <v>9</v>
      </c>
      <c r="S59" s="25">
        <v>7.6</v>
      </c>
      <c r="T59" s="196" t="s">
        <v>9</v>
      </c>
      <c r="U59" s="25">
        <v>7.6</v>
      </c>
      <c r="V59" s="174" t="s">
        <v>9</v>
      </c>
      <c r="W59" s="25">
        <v>7.6</v>
      </c>
      <c r="X59" s="174" t="s">
        <v>9</v>
      </c>
      <c r="Y59" s="25">
        <v>7.6</v>
      </c>
      <c r="Z59" s="174" t="s">
        <v>9</v>
      </c>
      <c r="AA59" s="25">
        <v>7.6</v>
      </c>
      <c r="AB59" s="174" t="s">
        <v>9</v>
      </c>
      <c r="AC59" s="25">
        <v>7.6</v>
      </c>
      <c r="AD59" s="174" t="s">
        <v>9</v>
      </c>
      <c r="AE59" s="25">
        <v>7.7</v>
      </c>
      <c r="AF59" s="174" t="s">
        <v>9</v>
      </c>
      <c r="AG59" s="25">
        <v>7.9</v>
      </c>
      <c r="AH59" s="174" t="s">
        <v>9</v>
      </c>
      <c r="AI59" s="4" t="str">
        <f t="shared" si="0"/>
        <v>up</v>
      </c>
      <c r="AJ59" s="30"/>
      <c r="AK59" s="30"/>
      <c r="AL59" s="30"/>
    </row>
    <row r="60" spans="1:39" x14ac:dyDescent="0.2">
      <c r="A60" s="23" t="s">
        <v>485</v>
      </c>
      <c r="B60" s="23" t="s">
        <v>486</v>
      </c>
      <c r="C60" s="2" t="s">
        <v>517</v>
      </c>
      <c r="D60" s="2" t="s">
        <v>141</v>
      </c>
      <c r="E60" s="2" t="s">
        <v>142</v>
      </c>
      <c r="F60" s="24" t="s">
        <v>143</v>
      </c>
      <c r="G60" s="39">
        <v>9.3000000000000007</v>
      </c>
      <c r="H60" s="43" t="s">
        <v>580</v>
      </c>
      <c r="I60" s="25">
        <v>8</v>
      </c>
      <c r="J60" s="174" t="s">
        <v>9</v>
      </c>
      <c r="K60" s="25">
        <v>7.9</v>
      </c>
      <c r="L60" t="s">
        <v>9</v>
      </c>
      <c r="M60" s="25">
        <v>7.8</v>
      </c>
      <c r="N60" t="s">
        <v>9</v>
      </c>
      <c r="O60" s="25">
        <v>7.7</v>
      </c>
      <c r="P60" t="s">
        <v>9</v>
      </c>
      <c r="Q60" s="25">
        <v>7.6</v>
      </c>
      <c r="R60" s="30" t="s">
        <v>9</v>
      </c>
      <c r="S60" s="25">
        <v>7.6</v>
      </c>
      <c r="T60" s="196" t="s">
        <v>9</v>
      </c>
      <c r="U60" s="25">
        <v>7.5</v>
      </c>
      <c r="V60" s="174" t="s">
        <v>9</v>
      </c>
      <c r="W60" s="25">
        <v>7.4</v>
      </c>
      <c r="X60" s="174" t="s">
        <v>9</v>
      </c>
      <c r="Y60" s="25">
        <v>7.3</v>
      </c>
      <c r="Z60" s="174" t="s">
        <v>9</v>
      </c>
      <c r="AA60" s="25">
        <v>7.2</v>
      </c>
      <c r="AB60" s="174" t="s">
        <v>9</v>
      </c>
      <c r="AC60" s="25">
        <v>7.2</v>
      </c>
      <c r="AD60" s="174" t="s">
        <v>9</v>
      </c>
      <c r="AE60" s="25">
        <v>7.3</v>
      </c>
      <c r="AF60" s="174" t="s">
        <v>9</v>
      </c>
      <c r="AG60" s="25">
        <v>7.3</v>
      </c>
      <c r="AH60" s="174" t="s">
        <v>9</v>
      </c>
      <c r="AI60" s="4" t="str">
        <f t="shared" si="0"/>
        <v>same</v>
      </c>
      <c r="AJ60" s="30"/>
      <c r="AK60" s="30"/>
      <c r="AL60" s="30"/>
    </row>
    <row r="61" spans="1:39" x14ac:dyDescent="0.2">
      <c r="A61" s="23" t="s">
        <v>470</v>
      </c>
      <c r="B61" s="23" t="s">
        <v>471</v>
      </c>
      <c r="C61" s="7" t="s">
        <v>497</v>
      </c>
      <c r="D61" s="7" t="s">
        <v>17</v>
      </c>
      <c r="E61" s="2" t="s">
        <v>144</v>
      </c>
      <c r="F61" s="26" t="s">
        <v>145</v>
      </c>
      <c r="G61" s="39">
        <v>11.9</v>
      </c>
      <c r="H61" s="43" t="s">
        <v>580</v>
      </c>
      <c r="I61" s="25">
        <v>10.9</v>
      </c>
      <c r="J61" s="174" t="s">
        <v>10</v>
      </c>
      <c r="K61" s="25">
        <v>10.8</v>
      </c>
      <c r="L61" t="s">
        <v>10</v>
      </c>
      <c r="M61" s="25">
        <v>10.7</v>
      </c>
      <c r="N61" t="s">
        <v>10</v>
      </c>
      <c r="O61" s="25">
        <v>10.6</v>
      </c>
      <c r="P61" t="s">
        <v>10</v>
      </c>
      <c r="Q61" s="25">
        <v>10.4</v>
      </c>
      <c r="R61" s="30" t="s">
        <v>10</v>
      </c>
      <c r="S61" s="25">
        <v>10.4</v>
      </c>
      <c r="T61" s="196" t="s">
        <v>10</v>
      </c>
      <c r="U61" s="25">
        <v>10.3</v>
      </c>
      <c r="V61" s="174" t="s">
        <v>10</v>
      </c>
      <c r="W61" s="25">
        <v>10.199999999999999</v>
      </c>
      <c r="X61" s="174" t="s">
        <v>10</v>
      </c>
      <c r="Y61" s="25">
        <v>10.1</v>
      </c>
      <c r="Z61" s="174" t="s">
        <v>10</v>
      </c>
      <c r="AA61" s="25">
        <v>10.1</v>
      </c>
      <c r="AB61" s="174" t="s">
        <v>10</v>
      </c>
      <c r="AC61" s="25">
        <v>10.1</v>
      </c>
      <c r="AD61" s="174" t="s">
        <v>10</v>
      </c>
      <c r="AE61" s="25">
        <v>10.199999999999999</v>
      </c>
      <c r="AF61" s="174" t="s">
        <v>10</v>
      </c>
      <c r="AG61" s="25">
        <v>10.3</v>
      </c>
      <c r="AH61" s="174" t="s">
        <v>10</v>
      </c>
      <c r="AI61" s="4" t="str">
        <f t="shared" si="0"/>
        <v>up</v>
      </c>
      <c r="AJ61" s="30"/>
      <c r="AK61" s="30"/>
      <c r="AL61" s="30"/>
    </row>
    <row r="62" spans="1:39" x14ac:dyDescent="0.2">
      <c r="A62" s="23" t="s">
        <v>480</v>
      </c>
      <c r="B62" s="23" t="s">
        <v>481</v>
      </c>
      <c r="C62" s="2" t="s">
        <v>518</v>
      </c>
      <c r="D62" s="2" t="s">
        <v>146</v>
      </c>
      <c r="E62" s="2" t="s">
        <v>147</v>
      </c>
      <c r="F62" s="24" t="s">
        <v>148</v>
      </c>
      <c r="G62" s="39">
        <v>9.1</v>
      </c>
      <c r="H62" s="43" t="s">
        <v>580</v>
      </c>
      <c r="I62" s="25">
        <v>8.6</v>
      </c>
      <c r="J62" s="174" t="s">
        <v>9</v>
      </c>
      <c r="K62" s="25">
        <v>8.5</v>
      </c>
      <c r="L62" t="s">
        <v>9</v>
      </c>
      <c r="M62" s="25">
        <v>8.5</v>
      </c>
      <c r="N62" t="s">
        <v>9</v>
      </c>
      <c r="O62" s="25">
        <v>8.4</v>
      </c>
      <c r="P62" t="s">
        <v>9</v>
      </c>
      <c r="Q62" s="25">
        <v>8.1999999999999993</v>
      </c>
      <c r="R62" s="30" t="s">
        <v>9</v>
      </c>
      <c r="S62" s="25">
        <v>8.1</v>
      </c>
      <c r="T62" s="196" t="s">
        <v>9</v>
      </c>
      <c r="U62" s="25">
        <v>8</v>
      </c>
      <c r="V62" s="174" t="s">
        <v>9</v>
      </c>
      <c r="W62" s="25">
        <v>7.9</v>
      </c>
      <c r="X62" s="174" t="s">
        <v>9</v>
      </c>
      <c r="Y62" s="25">
        <v>7.8</v>
      </c>
      <c r="Z62" s="174" t="s">
        <v>9</v>
      </c>
      <c r="AA62" s="25">
        <v>7.7</v>
      </c>
      <c r="AB62" s="174" t="s">
        <v>9</v>
      </c>
      <c r="AC62" s="25">
        <v>7.6</v>
      </c>
      <c r="AD62" s="174" t="s">
        <v>9</v>
      </c>
      <c r="AE62" s="25">
        <v>7.6</v>
      </c>
      <c r="AF62" s="174" t="s">
        <v>9</v>
      </c>
      <c r="AG62" s="25">
        <v>7.6</v>
      </c>
      <c r="AH62" s="174" t="s">
        <v>9</v>
      </c>
      <c r="AI62" s="4" t="str">
        <f t="shared" si="0"/>
        <v>same</v>
      </c>
      <c r="AJ62" s="30"/>
      <c r="AK62" s="30"/>
      <c r="AL62" s="30"/>
    </row>
    <row r="63" spans="1:39" x14ac:dyDescent="0.2">
      <c r="A63" s="23" t="s">
        <v>484</v>
      </c>
      <c r="B63" s="23" t="s">
        <v>116</v>
      </c>
      <c r="C63" s="2" t="s">
        <v>514</v>
      </c>
      <c r="D63" s="2" t="s">
        <v>116</v>
      </c>
      <c r="E63" s="2" t="s">
        <v>149</v>
      </c>
      <c r="F63" s="24" t="s">
        <v>150</v>
      </c>
      <c r="G63" s="39">
        <v>10.3</v>
      </c>
      <c r="H63" s="43" t="s">
        <v>580</v>
      </c>
      <c r="I63" s="25">
        <v>9.5</v>
      </c>
      <c r="J63" s="174" t="s">
        <v>9</v>
      </c>
      <c r="K63" s="25">
        <v>9.3000000000000007</v>
      </c>
      <c r="L63" t="s">
        <v>9</v>
      </c>
      <c r="M63" s="25">
        <v>9.1999999999999993</v>
      </c>
      <c r="N63" t="s">
        <v>9</v>
      </c>
      <c r="O63" s="25">
        <v>9</v>
      </c>
      <c r="P63" t="s">
        <v>9</v>
      </c>
      <c r="Q63" s="25">
        <v>8.9</v>
      </c>
      <c r="R63" s="30" t="s">
        <v>9</v>
      </c>
      <c r="S63" s="25">
        <v>8.6999999999999993</v>
      </c>
      <c r="T63" s="196" t="s">
        <v>9</v>
      </c>
      <c r="U63" s="25">
        <v>8.6999999999999993</v>
      </c>
      <c r="V63" s="174" t="s">
        <v>9</v>
      </c>
      <c r="W63" s="25">
        <v>8.6</v>
      </c>
      <c r="X63" s="174" t="s">
        <v>9</v>
      </c>
      <c r="Y63" s="25">
        <v>8.5</v>
      </c>
      <c r="Z63" s="174" t="s">
        <v>9</v>
      </c>
      <c r="AA63" s="25">
        <v>8.5</v>
      </c>
      <c r="AB63" s="174" t="s">
        <v>9</v>
      </c>
      <c r="AC63" s="25">
        <v>8.4</v>
      </c>
      <c r="AD63" s="174" t="s">
        <v>9</v>
      </c>
      <c r="AE63" s="25">
        <v>8.4</v>
      </c>
      <c r="AF63" s="174" t="s">
        <v>9</v>
      </c>
      <c r="AG63" s="25">
        <v>8.6</v>
      </c>
      <c r="AH63" s="174" t="s">
        <v>9</v>
      </c>
      <c r="AI63" s="4" t="str">
        <f t="shared" si="0"/>
        <v>up</v>
      </c>
      <c r="AJ63" s="30"/>
      <c r="AK63" s="30"/>
      <c r="AL63" s="30"/>
    </row>
    <row r="64" spans="1:39" x14ac:dyDescent="0.2">
      <c r="A64" s="23" t="s">
        <v>572</v>
      </c>
      <c r="B64" s="23" t="s">
        <v>571</v>
      </c>
      <c r="C64" s="2" t="s">
        <v>504</v>
      </c>
      <c r="D64" s="2" t="s">
        <v>44</v>
      </c>
      <c r="E64" s="2" t="s">
        <v>151</v>
      </c>
      <c r="F64" s="24" t="s">
        <v>152</v>
      </c>
      <c r="G64" s="39">
        <v>5.9</v>
      </c>
      <c r="H64" s="43" t="s">
        <v>580</v>
      </c>
      <c r="I64" s="25">
        <v>5.0999999999999996</v>
      </c>
      <c r="J64" s="174" t="s">
        <v>9</v>
      </c>
      <c r="K64" s="25">
        <v>5</v>
      </c>
      <c r="L64" t="s">
        <v>9</v>
      </c>
      <c r="M64" s="25">
        <v>4.9000000000000004</v>
      </c>
      <c r="N64" t="s">
        <v>9</v>
      </c>
      <c r="O64" s="25">
        <v>4.8</v>
      </c>
      <c r="P64" t="s">
        <v>9</v>
      </c>
      <c r="Q64" s="25">
        <v>4.7</v>
      </c>
      <c r="R64" s="30" t="s">
        <v>9</v>
      </c>
      <c r="S64" s="25">
        <v>4.7</v>
      </c>
      <c r="T64" s="196" t="s">
        <v>9</v>
      </c>
      <c r="U64" s="25">
        <v>4.7</v>
      </c>
      <c r="V64" s="174" t="s">
        <v>9</v>
      </c>
      <c r="W64" s="25">
        <v>4.5999999999999996</v>
      </c>
      <c r="X64" s="174" t="s">
        <v>9</v>
      </c>
      <c r="Y64" s="25">
        <v>4.5999999999999996</v>
      </c>
      <c r="Z64" s="174" t="s">
        <v>9</v>
      </c>
      <c r="AA64" s="25">
        <v>4.5999999999999996</v>
      </c>
      <c r="AB64" s="174" t="s">
        <v>9</v>
      </c>
      <c r="AC64" s="25">
        <v>4.5999999999999996</v>
      </c>
      <c r="AD64" s="174" t="s">
        <v>9</v>
      </c>
      <c r="AE64" s="25">
        <v>4.5999999999999996</v>
      </c>
      <c r="AF64" s="174" t="s">
        <v>9</v>
      </c>
      <c r="AG64" s="25">
        <v>4.7</v>
      </c>
      <c r="AH64" s="174" t="s">
        <v>9</v>
      </c>
      <c r="AI64" s="4" t="str">
        <f t="shared" si="0"/>
        <v>up</v>
      </c>
      <c r="AJ64" s="30"/>
      <c r="AK64" s="30"/>
      <c r="AL64" s="30"/>
    </row>
    <row r="65" spans="1:39" x14ac:dyDescent="0.2">
      <c r="A65" s="23" t="s">
        <v>468</v>
      </c>
      <c r="B65" s="23" t="s">
        <v>469</v>
      </c>
      <c r="C65" s="2" t="s">
        <v>500</v>
      </c>
      <c r="D65" s="2" t="s">
        <v>30</v>
      </c>
      <c r="E65" s="2" t="s">
        <v>153</v>
      </c>
      <c r="F65" s="24" t="s">
        <v>154</v>
      </c>
      <c r="G65" s="39">
        <v>10.7</v>
      </c>
      <c r="H65" s="43" t="s">
        <v>580</v>
      </c>
      <c r="I65" s="25">
        <v>10.4</v>
      </c>
      <c r="J65" s="174" t="s">
        <v>10</v>
      </c>
      <c r="K65" s="25">
        <v>10.3</v>
      </c>
      <c r="L65" t="s">
        <v>10</v>
      </c>
      <c r="M65" s="25">
        <v>10.199999999999999</v>
      </c>
      <c r="N65" t="s">
        <v>10</v>
      </c>
      <c r="O65" s="25">
        <v>10.1</v>
      </c>
      <c r="P65" t="s">
        <v>10</v>
      </c>
      <c r="Q65" s="25">
        <v>10</v>
      </c>
      <c r="R65" s="30" t="s">
        <v>9</v>
      </c>
      <c r="S65" s="25">
        <v>10</v>
      </c>
      <c r="T65" s="196" t="s">
        <v>9</v>
      </c>
      <c r="U65" s="25">
        <v>9.9</v>
      </c>
      <c r="V65" s="174" t="s">
        <v>9</v>
      </c>
      <c r="W65" s="25">
        <v>9.9</v>
      </c>
      <c r="X65" s="174" t="s">
        <v>9</v>
      </c>
      <c r="Y65" s="25">
        <v>9.8000000000000007</v>
      </c>
      <c r="Z65" s="174" t="s">
        <v>9</v>
      </c>
      <c r="AA65" s="25">
        <v>9.6999999999999993</v>
      </c>
      <c r="AB65" s="174" t="s">
        <v>9</v>
      </c>
      <c r="AC65" s="25">
        <v>9.6999999999999993</v>
      </c>
      <c r="AD65" s="174" t="s">
        <v>9</v>
      </c>
      <c r="AE65" s="25">
        <v>9.6999999999999993</v>
      </c>
      <c r="AF65" s="174" t="s">
        <v>9</v>
      </c>
      <c r="AG65" s="25">
        <v>9.6999999999999993</v>
      </c>
      <c r="AH65" s="174" t="s">
        <v>9</v>
      </c>
      <c r="AI65" s="4" t="str">
        <f t="shared" si="0"/>
        <v>same</v>
      </c>
      <c r="AJ65" s="30"/>
      <c r="AK65" s="30"/>
      <c r="AL65" s="30"/>
    </row>
    <row r="66" spans="1:39" x14ac:dyDescent="0.2">
      <c r="A66" s="23" t="s">
        <v>472</v>
      </c>
      <c r="B66" s="23" t="s">
        <v>473</v>
      </c>
      <c r="C66" s="2" t="s">
        <v>509</v>
      </c>
      <c r="D66" s="2" t="s">
        <v>73</v>
      </c>
      <c r="E66" s="2" t="s">
        <v>155</v>
      </c>
      <c r="F66" s="24" t="s">
        <v>156</v>
      </c>
      <c r="G66" s="39">
        <v>7.9</v>
      </c>
      <c r="H66" s="43" t="s">
        <v>580</v>
      </c>
      <c r="I66" s="25">
        <v>8.3000000000000007</v>
      </c>
      <c r="J66" s="174" t="s">
        <v>9</v>
      </c>
      <c r="K66" s="25">
        <v>8.3000000000000007</v>
      </c>
      <c r="L66" t="s">
        <v>9</v>
      </c>
      <c r="M66" s="25">
        <v>8.1999999999999993</v>
      </c>
      <c r="N66" t="s">
        <v>9</v>
      </c>
      <c r="O66" s="25">
        <v>8.1999999999999993</v>
      </c>
      <c r="P66" t="s">
        <v>9</v>
      </c>
      <c r="Q66" s="25">
        <v>8.1</v>
      </c>
      <c r="R66" s="30" t="s">
        <v>9</v>
      </c>
      <c r="S66" s="25">
        <v>8.1</v>
      </c>
      <c r="T66" s="196" t="s">
        <v>9</v>
      </c>
      <c r="U66" s="25">
        <v>8</v>
      </c>
      <c r="V66" s="174" t="s">
        <v>9</v>
      </c>
      <c r="W66" s="25">
        <v>8</v>
      </c>
      <c r="X66" s="174" t="s">
        <v>9</v>
      </c>
      <c r="Y66" s="25">
        <v>8</v>
      </c>
      <c r="Z66" s="174" t="s">
        <v>9</v>
      </c>
      <c r="AA66" s="25">
        <v>7.9</v>
      </c>
      <c r="AB66" s="174" t="s">
        <v>9</v>
      </c>
      <c r="AC66" s="25">
        <v>7.8</v>
      </c>
      <c r="AD66" s="174" t="s">
        <v>9</v>
      </c>
      <c r="AE66" s="25">
        <v>7.8</v>
      </c>
      <c r="AF66" s="174" t="s">
        <v>9</v>
      </c>
      <c r="AG66" s="25">
        <v>7.8</v>
      </c>
      <c r="AH66" s="174" t="s">
        <v>9</v>
      </c>
      <c r="AI66" s="4" t="str">
        <f t="shared" si="0"/>
        <v>same</v>
      </c>
      <c r="AJ66" s="30"/>
      <c r="AK66" s="30"/>
      <c r="AL66" s="30"/>
    </row>
    <row r="67" spans="1:39" x14ac:dyDescent="0.2">
      <c r="A67" s="23" t="s">
        <v>464</v>
      </c>
      <c r="B67" s="23" t="s">
        <v>465</v>
      </c>
      <c r="C67" s="2" t="s">
        <v>494</v>
      </c>
      <c r="D67" s="2" t="s">
        <v>6</v>
      </c>
      <c r="E67" s="2" t="s">
        <v>157</v>
      </c>
      <c r="F67" s="24" t="s">
        <v>158</v>
      </c>
      <c r="G67" s="39">
        <v>7.3</v>
      </c>
      <c r="H67" s="43" t="s">
        <v>580</v>
      </c>
      <c r="I67" s="25">
        <v>7.2</v>
      </c>
      <c r="J67" s="174" t="s">
        <v>9</v>
      </c>
      <c r="K67" s="25">
        <v>7.1</v>
      </c>
      <c r="L67" t="s">
        <v>9</v>
      </c>
      <c r="M67" s="25">
        <v>7</v>
      </c>
      <c r="N67" t="s">
        <v>9</v>
      </c>
      <c r="O67" s="25">
        <v>6.9</v>
      </c>
      <c r="P67" t="s">
        <v>9</v>
      </c>
      <c r="Q67" s="25">
        <v>6.8</v>
      </c>
      <c r="R67" s="30" t="s">
        <v>9</v>
      </c>
      <c r="S67" s="25">
        <v>6.8</v>
      </c>
      <c r="T67" s="196" t="s">
        <v>9</v>
      </c>
      <c r="U67" s="25">
        <v>6.7</v>
      </c>
      <c r="V67" s="174" t="s">
        <v>9</v>
      </c>
      <c r="W67" s="25">
        <v>6.7</v>
      </c>
      <c r="X67" s="174" t="s">
        <v>9</v>
      </c>
      <c r="Y67" s="25">
        <v>6.7</v>
      </c>
      <c r="Z67" s="174" t="s">
        <v>9</v>
      </c>
      <c r="AA67" s="25">
        <v>6.7</v>
      </c>
      <c r="AB67" s="174" t="s">
        <v>9</v>
      </c>
      <c r="AC67" s="25">
        <v>6.7</v>
      </c>
      <c r="AD67" s="174" t="s">
        <v>9</v>
      </c>
      <c r="AE67" s="25">
        <v>6.7</v>
      </c>
      <c r="AF67" s="174" t="s">
        <v>9</v>
      </c>
      <c r="AG67" s="25">
        <v>6.8</v>
      </c>
      <c r="AH67" s="174" t="s">
        <v>9</v>
      </c>
      <c r="AI67" s="4" t="str">
        <f t="shared" si="0"/>
        <v>up</v>
      </c>
      <c r="AJ67" s="30"/>
      <c r="AK67" s="30"/>
      <c r="AL67" s="30"/>
    </row>
    <row r="68" spans="1:39" x14ac:dyDescent="0.2">
      <c r="A68" s="23" t="s">
        <v>572</v>
      </c>
      <c r="B68" s="23" t="s">
        <v>571</v>
      </c>
      <c r="C68" s="2" t="s">
        <v>504</v>
      </c>
      <c r="D68" s="2" t="s">
        <v>44</v>
      </c>
      <c r="E68" s="2" t="s">
        <v>159</v>
      </c>
      <c r="F68" s="27" t="s">
        <v>160</v>
      </c>
      <c r="G68" s="39">
        <v>12.8</v>
      </c>
      <c r="H68" s="44">
        <v>10.199999999999999</v>
      </c>
      <c r="I68" s="25">
        <v>12.7</v>
      </c>
      <c r="J68" s="174" t="s">
        <v>10</v>
      </c>
      <c r="K68" s="25">
        <v>12.7</v>
      </c>
      <c r="L68" t="s">
        <v>10</v>
      </c>
      <c r="M68" s="25">
        <v>12.7</v>
      </c>
      <c r="N68" t="s">
        <v>10</v>
      </c>
      <c r="O68" s="25">
        <v>12.7</v>
      </c>
      <c r="P68" t="s">
        <v>10</v>
      </c>
      <c r="Q68" s="25">
        <v>12.6</v>
      </c>
      <c r="R68" s="30" t="s">
        <v>10</v>
      </c>
      <c r="S68" s="25">
        <v>12.5</v>
      </c>
      <c r="T68" s="196" t="s">
        <v>10</v>
      </c>
      <c r="U68" s="25">
        <v>12.4</v>
      </c>
      <c r="V68" s="174" t="s">
        <v>10</v>
      </c>
      <c r="W68" s="25">
        <v>12.2</v>
      </c>
      <c r="X68" s="174" t="s">
        <v>10</v>
      </c>
      <c r="Y68" s="25">
        <v>12</v>
      </c>
      <c r="Z68" s="174" t="s">
        <v>10</v>
      </c>
      <c r="AA68" s="25">
        <v>11.7</v>
      </c>
      <c r="AB68" s="174" t="s">
        <v>10</v>
      </c>
      <c r="AC68" s="25">
        <v>11.6</v>
      </c>
      <c r="AD68" s="174" t="s">
        <v>10</v>
      </c>
      <c r="AE68" s="25">
        <v>11.4</v>
      </c>
      <c r="AF68" s="174" t="s">
        <v>10</v>
      </c>
      <c r="AG68" s="25">
        <v>11.3</v>
      </c>
      <c r="AH68" s="174" t="s">
        <v>10</v>
      </c>
      <c r="AI68" s="4" t="str">
        <f t="shared" si="0"/>
        <v>down</v>
      </c>
      <c r="AJ68" s="30"/>
      <c r="AK68" s="30"/>
      <c r="AL68" s="30"/>
      <c r="AM68" s="30"/>
    </row>
    <row r="69" spans="1:39" x14ac:dyDescent="0.2">
      <c r="A69" s="23" t="s">
        <v>470</v>
      </c>
      <c r="B69" s="23" t="s">
        <v>471</v>
      </c>
      <c r="C69" s="2" t="s">
        <v>502</v>
      </c>
      <c r="D69" s="2" t="s">
        <v>36</v>
      </c>
      <c r="E69" s="2" t="s">
        <v>161</v>
      </c>
      <c r="F69" s="24" t="s">
        <v>162</v>
      </c>
      <c r="G69" s="39">
        <v>11</v>
      </c>
      <c r="H69" s="43" t="s">
        <v>580</v>
      </c>
      <c r="I69" s="25">
        <v>9.3000000000000007</v>
      </c>
      <c r="J69" s="174" t="s">
        <v>9</v>
      </c>
      <c r="K69" s="25">
        <v>9.1</v>
      </c>
      <c r="L69" t="s">
        <v>9</v>
      </c>
      <c r="M69" s="25">
        <v>8.9</v>
      </c>
      <c r="N69" t="s">
        <v>9</v>
      </c>
      <c r="O69" s="25">
        <v>8.8000000000000007</v>
      </c>
      <c r="P69" t="s">
        <v>9</v>
      </c>
      <c r="Q69" s="25">
        <v>8.6999999999999993</v>
      </c>
      <c r="R69" s="30" t="s">
        <v>9</v>
      </c>
      <c r="S69" s="25">
        <v>8.6</v>
      </c>
      <c r="T69" s="196" t="s">
        <v>9</v>
      </c>
      <c r="U69" s="25">
        <v>8.6</v>
      </c>
      <c r="V69" s="174" t="s">
        <v>9</v>
      </c>
      <c r="W69" s="25">
        <v>8.6</v>
      </c>
      <c r="X69" s="174" t="s">
        <v>9</v>
      </c>
      <c r="Y69" s="25">
        <v>8.5</v>
      </c>
      <c r="Z69" s="174" t="s">
        <v>9</v>
      </c>
      <c r="AA69" s="25">
        <v>8.4</v>
      </c>
      <c r="AB69" s="174" t="s">
        <v>9</v>
      </c>
      <c r="AC69" s="25">
        <v>8.4</v>
      </c>
      <c r="AD69" s="174" t="s">
        <v>9</v>
      </c>
      <c r="AE69" s="25">
        <v>8.5</v>
      </c>
      <c r="AF69" s="174" t="s">
        <v>9</v>
      </c>
      <c r="AG69" s="25">
        <v>8.5</v>
      </c>
      <c r="AH69" s="174" t="s">
        <v>9</v>
      </c>
      <c r="AI69" s="4" t="str">
        <f t="shared" si="0"/>
        <v>same</v>
      </c>
      <c r="AJ69" s="30"/>
      <c r="AK69" s="30"/>
      <c r="AL69" s="30"/>
    </row>
    <row r="70" spans="1:39" x14ac:dyDescent="0.2">
      <c r="A70" s="23" t="s">
        <v>466</v>
      </c>
      <c r="B70" s="23" t="s">
        <v>467</v>
      </c>
      <c r="C70" s="2" t="s">
        <v>507</v>
      </c>
      <c r="D70" s="2" t="s">
        <v>61</v>
      </c>
      <c r="E70" s="2" t="s">
        <v>163</v>
      </c>
      <c r="F70" s="24" t="s">
        <v>164</v>
      </c>
      <c r="G70" s="39">
        <v>10.8</v>
      </c>
      <c r="H70" s="43" t="s">
        <v>580</v>
      </c>
      <c r="I70" s="25">
        <v>10.3</v>
      </c>
      <c r="J70" s="174" t="s">
        <v>10</v>
      </c>
      <c r="K70" s="25">
        <v>10.1</v>
      </c>
      <c r="L70" t="s">
        <v>10</v>
      </c>
      <c r="M70" s="25">
        <v>10.1</v>
      </c>
      <c r="N70" t="s">
        <v>10</v>
      </c>
      <c r="O70" s="25">
        <v>10</v>
      </c>
      <c r="P70" t="s">
        <v>9</v>
      </c>
      <c r="Q70" s="25">
        <v>9.9</v>
      </c>
      <c r="R70" s="30" t="s">
        <v>9</v>
      </c>
      <c r="S70" s="25">
        <v>9.8000000000000007</v>
      </c>
      <c r="T70" s="196" t="s">
        <v>9</v>
      </c>
      <c r="U70" s="25">
        <v>9.6999999999999993</v>
      </c>
      <c r="V70" s="174" t="s">
        <v>9</v>
      </c>
      <c r="W70" s="25">
        <v>9.6999999999999993</v>
      </c>
      <c r="X70" s="174" t="s">
        <v>9</v>
      </c>
      <c r="Y70" s="25">
        <v>9.6</v>
      </c>
      <c r="Z70" s="174" t="s">
        <v>9</v>
      </c>
      <c r="AA70" s="25">
        <v>9.5</v>
      </c>
      <c r="AB70" s="174" t="s">
        <v>9</v>
      </c>
      <c r="AC70" s="25">
        <v>9.4</v>
      </c>
      <c r="AD70" s="174" t="s">
        <v>9</v>
      </c>
      <c r="AE70" s="25">
        <v>9.4</v>
      </c>
      <c r="AF70" s="174" t="s">
        <v>9</v>
      </c>
      <c r="AG70" s="25">
        <v>9.4</v>
      </c>
      <c r="AH70" s="174" t="s">
        <v>9</v>
      </c>
      <c r="AI70" s="4" t="str">
        <f t="shared" ref="AI70:AI133" si="1">IF(AG70&lt;AE70,"down",IF(AG70=AE70,"same","up"))</f>
        <v>same</v>
      </c>
      <c r="AJ70" s="30"/>
      <c r="AK70" s="30"/>
      <c r="AL70" s="30"/>
    </row>
    <row r="71" spans="1:39" x14ac:dyDescent="0.2">
      <c r="A71" s="23" t="s">
        <v>485</v>
      </c>
      <c r="B71" s="23" t="s">
        <v>486</v>
      </c>
      <c r="C71" s="2" t="s">
        <v>519</v>
      </c>
      <c r="D71" s="2" t="s">
        <v>165</v>
      </c>
      <c r="E71" s="2" t="s">
        <v>166</v>
      </c>
      <c r="F71" s="24" t="s">
        <v>167</v>
      </c>
      <c r="G71" s="39">
        <v>10.4</v>
      </c>
      <c r="H71" s="43" t="s">
        <v>580</v>
      </c>
      <c r="I71" s="25">
        <v>8.6999999999999993</v>
      </c>
      <c r="J71" s="174" t="s">
        <v>9</v>
      </c>
      <c r="K71" s="25">
        <v>8.5</v>
      </c>
      <c r="L71" t="s">
        <v>9</v>
      </c>
      <c r="M71" s="25">
        <v>8.4</v>
      </c>
      <c r="N71" t="s">
        <v>9</v>
      </c>
      <c r="O71" s="25">
        <v>8.1999999999999993</v>
      </c>
      <c r="P71" t="s">
        <v>9</v>
      </c>
      <c r="Q71" s="25">
        <v>8</v>
      </c>
      <c r="R71" s="30" t="s">
        <v>9</v>
      </c>
      <c r="S71" s="25">
        <v>7.9</v>
      </c>
      <c r="T71" s="196" t="s">
        <v>9</v>
      </c>
      <c r="U71" s="25">
        <v>7.9</v>
      </c>
      <c r="V71" s="174" t="s">
        <v>9</v>
      </c>
      <c r="W71" s="25">
        <v>7.8</v>
      </c>
      <c r="X71" s="174" t="s">
        <v>9</v>
      </c>
      <c r="Y71" s="25">
        <v>7.6</v>
      </c>
      <c r="Z71" s="174" t="s">
        <v>9</v>
      </c>
      <c r="AA71" s="25">
        <v>7.6</v>
      </c>
      <c r="AB71" s="174" t="s">
        <v>9</v>
      </c>
      <c r="AC71" s="25">
        <v>7.5</v>
      </c>
      <c r="AD71" s="174" t="s">
        <v>9</v>
      </c>
      <c r="AE71" s="25">
        <v>7.5</v>
      </c>
      <c r="AF71" s="174" t="s">
        <v>9</v>
      </c>
      <c r="AG71" s="25">
        <v>7.5</v>
      </c>
      <c r="AH71" s="174" t="s">
        <v>9</v>
      </c>
      <c r="AI71" s="4" t="str">
        <f t="shared" si="1"/>
        <v>same</v>
      </c>
      <c r="AJ71" s="30"/>
      <c r="AK71" s="30"/>
      <c r="AL71" s="30"/>
    </row>
    <row r="72" spans="1:39" x14ac:dyDescent="0.2">
      <c r="A72" s="23" t="s">
        <v>464</v>
      </c>
      <c r="B72" s="23" t="s">
        <v>465</v>
      </c>
      <c r="C72" s="2" t="s">
        <v>516</v>
      </c>
      <c r="D72" s="2" t="s">
        <v>132</v>
      </c>
      <c r="E72" s="2" t="s">
        <v>168</v>
      </c>
      <c r="F72" s="24" t="s">
        <v>169</v>
      </c>
      <c r="G72" s="39">
        <v>15.1</v>
      </c>
      <c r="H72" s="44">
        <v>12.1</v>
      </c>
      <c r="I72" s="25">
        <v>10.9</v>
      </c>
      <c r="J72" s="174" t="s">
        <v>9</v>
      </c>
      <c r="K72" s="25">
        <v>10.6</v>
      </c>
      <c r="L72" t="s">
        <v>9</v>
      </c>
      <c r="M72" s="25">
        <v>10.4</v>
      </c>
      <c r="N72" t="s">
        <v>9</v>
      </c>
      <c r="O72" s="25">
        <v>10.1</v>
      </c>
      <c r="P72" t="s">
        <v>9</v>
      </c>
      <c r="Q72" s="25">
        <v>9.9</v>
      </c>
      <c r="R72" s="30" t="s">
        <v>9</v>
      </c>
      <c r="S72" s="25">
        <v>9.6999999999999993</v>
      </c>
      <c r="T72" s="196" t="s">
        <v>9</v>
      </c>
      <c r="U72" s="25">
        <v>9.6</v>
      </c>
      <c r="V72" s="174" t="s">
        <v>9</v>
      </c>
      <c r="W72" s="25">
        <v>9.6</v>
      </c>
      <c r="X72" s="174" t="s">
        <v>9</v>
      </c>
      <c r="Y72" s="25">
        <v>9.6</v>
      </c>
      <c r="Z72" s="174" t="s">
        <v>9</v>
      </c>
      <c r="AA72" s="25">
        <v>9.4</v>
      </c>
      <c r="AB72" s="174" t="s">
        <v>9</v>
      </c>
      <c r="AC72" s="25">
        <v>9.4</v>
      </c>
      <c r="AD72" s="174" t="s">
        <v>9</v>
      </c>
      <c r="AE72" s="25">
        <v>9.5</v>
      </c>
      <c r="AF72" s="174" t="s">
        <v>9</v>
      </c>
      <c r="AG72" s="25">
        <v>9.5</v>
      </c>
      <c r="AH72" s="174" t="s">
        <v>9</v>
      </c>
      <c r="AI72" s="4" t="str">
        <f t="shared" si="1"/>
        <v>same</v>
      </c>
      <c r="AJ72" s="30"/>
      <c r="AK72" s="30"/>
      <c r="AL72" s="30"/>
      <c r="AM72" s="30"/>
    </row>
    <row r="73" spans="1:39" x14ac:dyDescent="0.2">
      <c r="A73" s="23" t="s">
        <v>470</v>
      </c>
      <c r="B73" s="23" t="s">
        <v>471</v>
      </c>
      <c r="C73" s="2" t="s">
        <v>506</v>
      </c>
      <c r="D73" s="2" t="s">
        <v>58</v>
      </c>
      <c r="E73" s="2" t="s">
        <v>170</v>
      </c>
      <c r="F73" s="24" t="s">
        <v>171</v>
      </c>
      <c r="G73" s="39">
        <v>12.7</v>
      </c>
      <c r="H73" s="44">
        <v>10.199999999999999</v>
      </c>
      <c r="I73" s="25">
        <v>11.3</v>
      </c>
      <c r="J73" s="174" t="s">
        <v>10</v>
      </c>
      <c r="K73" s="25">
        <v>11.3</v>
      </c>
      <c r="L73" t="s">
        <v>10</v>
      </c>
      <c r="M73" s="25">
        <v>11.3</v>
      </c>
      <c r="N73" t="s">
        <v>10</v>
      </c>
      <c r="O73" s="25">
        <v>11.2</v>
      </c>
      <c r="P73" t="s">
        <v>10</v>
      </c>
      <c r="Q73" s="25">
        <v>11.1</v>
      </c>
      <c r="R73" s="30" t="s">
        <v>10</v>
      </c>
      <c r="S73" s="25">
        <v>11.1</v>
      </c>
      <c r="T73" s="196" t="s">
        <v>10</v>
      </c>
      <c r="U73" s="25">
        <v>11.1</v>
      </c>
      <c r="V73" s="174" t="s">
        <v>10</v>
      </c>
      <c r="W73" s="25">
        <v>11</v>
      </c>
      <c r="X73" s="174" t="s">
        <v>10</v>
      </c>
      <c r="Y73" s="25">
        <v>11</v>
      </c>
      <c r="Z73" s="174" t="s">
        <v>10</v>
      </c>
      <c r="AA73" s="25">
        <v>11</v>
      </c>
      <c r="AB73" s="174" t="s">
        <v>10</v>
      </c>
      <c r="AC73" s="25">
        <v>11</v>
      </c>
      <c r="AD73" s="174" t="s">
        <v>10</v>
      </c>
      <c r="AE73" s="25">
        <v>11.1</v>
      </c>
      <c r="AF73" s="174" t="s">
        <v>10</v>
      </c>
      <c r="AG73" s="25">
        <v>11.2</v>
      </c>
      <c r="AH73" s="174" t="s">
        <v>10</v>
      </c>
      <c r="AI73" s="4" t="str">
        <f t="shared" si="1"/>
        <v>up</v>
      </c>
      <c r="AJ73" s="30"/>
      <c r="AK73" s="30"/>
      <c r="AL73" s="30"/>
      <c r="AM73" s="30"/>
    </row>
    <row r="74" spans="1:39" x14ac:dyDescent="0.2">
      <c r="A74" s="23" t="s">
        <v>480</v>
      </c>
      <c r="B74" s="23" t="s">
        <v>481</v>
      </c>
      <c r="C74" s="2" t="s">
        <v>518</v>
      </c>
      <c r="D74" s="2" t="s">
        <v>146</v>
      </c>
      <c r="E74" s="2" t="s">
        <v>172</v>
      </c>
      <c r="F74" s="24" t="s">
        <v>173</v>
      </c>
      <c r="G74" s="39">
        <v>8.1</v>
      </c>
      <c r="H74" s="43" t="s">
        <v>580</v>
      </c>
      <c r="I74" s="25">
        <v>7.9</v>
      </c>
      <c r="J74" s="174" t="s">
        <v>9</v>
      </c>
      <c r="K74" s="25">
        <v>7.8</v>
      </c>
      <c r="L74" t="s">
        <v>9</v>
      </c>
      <c r="M74" s="25">
        <v>7.6</v>
      </c>
      <c r="N74" t="s">
        <v>9</v>
      </c>
      <c r="O74" s="25">
        <v>7.5</v>
      </c>
      <c r="P74" t="s">
        <v>9</v>
      </c>
      <c r="Q74" s="25">
        <v>7.4</v>
      </c>
      <c r="R74" s="30" t="s">
        <v>9</v>
      </c>
      <c r="S74" s="25">
        <v>7.4</v>
      </c>
      <c r="T74" s="196" t="s">
        <v>9</v>
      </c>
      <c r="U74" s="25">
        <v>7.3</v>
      </c>
      <c r="V74" s="174" t="s">
        <v>9</v>
      </c>
      <c r="W74" s="25">
        <v>7.1</v>
      </c>
      <c r="X74" s="174" t="s">
        <v>9</v>
      </c>
      <c r="Y74" s="25">
        <v>7.1</v>
      </c>
      <c r="Z74" s="174" t="s">
        <v>9</v>
      </c>
      <c r="AA74" s="25">
        <v>7</v>
      </c>
      <c r="AB74" s="174" t="s">
        <v>9</v>
      </c>
      <c r="AC74" s="25">
        <v>6.9</v>
      </c>
      <c r="AD74" s="174" t="s">
        <v>9</v>
      </c>
      <c r="AE74" s="25">
        <v>6.9</v>
      </c>
      <c r="AF74" s="174" t="s">
        <v>9</v>
      </c>
      <c r="AG74" s="25">
        <v>7</v>
      </c>
      <c r="AH74" s="174" t="s">
        <v>9</v>
      </c>
      <c r="AI74" s="4" t="str">
        <f t="shared" si="1"/>
        <v>up</v>
      </c>
      <c r="AJ74" s="30"/>
      <c r="AK74" s="30"/>
      <c r="AL74" s="30"/>
    </row>
    <row r="75" spans="1:39" x14ac:dyDescent="0.2">
      <c r="A75" s="23" t="s">
        <v>470</v>
      </c>
      <c r="B75" s="23" t="s">
        <v>471</v>
      </c>
      <c r="C75" s="2" t="s">
        <v>497</v>
      </c>
      <c r="D75" s="2" t="s">
        <v>17</v>
      </c>
      <c r="E75" s="2" t="s">
        <v>174</v>
      </c>
      <c r="F75" s="24" t="s">
        <v>175</v>
      </c>
      <c r="G75" s="39">
        <v>11.1</v>
      </c>
      <c r="H75" s="43" t="s">
        <v>580</v>
      </c>
      <c r="I75" s="25">
        <v>10.7</v>
      </c>
      <c r="J75" s="174" t="s">
        <v>10</v>
      </c>
      <c r="K75" s="25">
        <v>10.6</v>
      </c>
      <c r="L75" t="s">
        <v>10</v>
      </c>
      <c r="M75" s="25">
        <v>10.4</v>
      </c>
      <c r="N75" t="s">
        <v>10</v>
      </c>
      <c r="O75" s="25">
        <v>10.4</v>
      </c>
      <c r="P75" t="s">
        <v>10</v>
      </c>
      <c r="Q75" s="25">
        <v>10.3</v>
      </c>
      <c r="R75" s="30" t="s">
        <v>10</v>
      </c>
      <c r="S75" s="25">
        <v>10.3</v>
      </c>
      <c r="T75" s="196" t="s">
        <v>10</v>
      </c>
      <c r="U75" s="25">
        <v>10.199999999999999</v>
      </c>
      <c r="V75" s="174" t="s">
        <v>10</v>
      </c>
      <c r="W75" s="25">
        <v>10.3</v>
      </c>
      <c r="X75" s="174" t="s">
        <v>10</v>
      </c>
      <c r="Y75" s="25">
        <v>10.199999999999999</v>
      </c>
      <c r="Z75" s="174" t="s">
        <v>10</v>
      </c>
      <c r="AA75" s="25">
        <v>10.199999999999999</v>
      </c>
      <c r="AB75" s="174" t="s">
        <v>10</v>
      </c>
      <c r="AC75" s="25">
        <v>10.1</v>
      </c>
      <c r="AD75" s="174" t="s">
        <v>10</v>
      </c>
      <c r="AE75" s="25">
        <v>10.199999999999999</v>
      </c>
      <c r="AF75" s="174" t="s">
        <v>10</v>
      </c>
      <c r="AG75" s="25">
        <v>10.3</v>
      </c>
      <c r="AH75" s="174" t="s">
        <v>10</v>
      </c>
      <c r="AI75" s="4" t="str">
        <f t="shared" si="1"/>
        <v>up</v>
      </c>
      <c r="AJ75" s="30"/>
      <c r="AK75" s="30"/>
      <c r="AL75" s="30"/>
    </row>
    <row r="76" spans="1:39" x14ac:dyDescent="0.2">
      <c r="A76" s="23" t="s">
        <v>464</v>
      </c>
      <c r="B76" s="23" t="s">
        <v>465</v>
      </c>
      <c r="C76" s="2" t="s">
        <v>516</v>
      </c>
      <c r="D76" s="2" t="s">
        <v>132</v>
      </c>
      <c r="E76" s="2" t="s">
        <v>176</v>
      </c>
      <c r="F76" s="27" t="s">
        <v>177</v>
      </c>
      <c r="G76" s="39">
        <v>6.7</v>
      </c>
      <c r="H76" s="43" t="s">
        <v>580</v>
      </c>
      <c r="I76" s="25">
        <v>6</v>
      </c>
      <c r="J76" s="174" t="s">
        <v>9</v>
      </c>
      <c r="K76" s="25">
        <v>6</v>
      </c>
      <c r="L76" t="s">
        <v>9</v>
      </c>
      <c r="M76" s="25">
        <v>6.1</v>
      </c>
      <c r="N76" t="s">
        <v>9</v>
      </c>
      <c r="O76" s="25">
        <v>6.1</v>
      </c>
      <c r="P76" t="s">
        <v>9</v>
      </c>
      <c r="Q76" s="25">
        <v>6.1</v>
      </c>
      <c r="R76" s="30" t="s">
        <v>9</v>
      </c>
      <c r="S76" s="25">
        <v>6.1</v>
      </c>
      <c r="T76" s="196" t="s">
        <v>9</v>
      </c>
      <c r="U76" s="25">
        <v>6.2</v>
      </c>
      <c r="V76" s="174" t="s">
        <v>9</v>
      </c>
      <c r="W76" s="25">
        <v>6.2</v>
      </c>
      <c r="X76" s="174" t="s">
        <v>9</v>
      </c>
      <c r="Y76" s="25">
        <v>6.2</v>
      </c>
      <c r="Z76" s="174" t="s">
        <v>9</v>
      </c>
      <c r="AA76" s="25">
        <v>6.2</v>
      </c>
      <c r="AB76" s="174" t="s">
        <v>9</v>
      </c>
      <c r="AC76" s="25">
        <v>6.2</v>
      </c>
      <c r="AD76" s="174" t="s">
        <v>9</v>
      </c>
      <c r="AE76" s="25">
        <v>6.2</v>
      </c>
      <c r="AF76" s="174" t="s">
        <v>9</v>
      </c>
      <c r="AG76" s="25">
        <v>6.3</v>
      </c>
      <c r="AH76" s="174" t="s">
        <v>9</v>
      </c>
      <c r="AI76" s="4" t="str">
        <f t="shared" si="1"/>
        <v>up</v>
      </c>
      <c r="AJ76" s="30"/>
      <c r="AK76" s="30"/>
      <c r="AL76" s="30"/>
    </row>
    <row r="77" spans="1:39" x14ac:dyDescent="0.2">
      <c r="A77" s="23" t="s">
        <v>470</v>
      </c>
      <c r="B77" s="23" t="s">
        <v>471</v>
      </c>
      <c r="C77" s="2" t="s">
        <v>506</v>
      </c>
      <c r="D77" s="2" t="s">
        <v>58</v>
      </c>
      <c r="E77" s="2" t="s">
        <v>178</v>
      </c>
      <c r="F77" s="27" t="s">
        <v>179</v>
      </c>
      <c r="G77" s="39">
        <v>13.8</v>
      </c>
      <c r="H77" s="44">
        <v>11</v>
      </c>
      <c r="I77" s="25">
        <v>13</v>
      </c>
      <c r="J77" s="174" t="s">
        <v>10</v>
      </c>
      <c r="K77" s="25">
        <v>13</v>
      </c>
      <c r="L77" t="s">
        <v>10</v>
      </c>
      <c r="M77" s="25">
        <v>13</v>
      </c>
      <c r="N77" t="s">
        <v>10</v>
      </c>
      <c r="O77" s="25">
        <v>12.9</v>
      </c>
      <c r="P77" t="s">
        <v>10</v>
      </c>
      <c r="Q77" s="25">
        <v>12.9</v>
      </c>
      <c r="R77" s="30" t="s">
        <v>10</v>
      </c>
      <c r="S77" s="25">
        <v>12.9</v>
      </c>
      <c r="T77" s="196" t="s">
        <v>10</v>
      </c>
      <c r="U77" s="25">
        <v>13</v>
      </c>
      <c r="V77" s="174" t="s">
        <v>10</v>
      </c>
      <c r="W77" s="25">
        <v>13.1</v>
      </c>
      <c r="X77" s="174" t="s">
        <v>10</v>
      </c>
      <c r="Y77" s="25">
        <v>13.1</v>
      </c>
      <c r="Z77" s="174" t="s">
        <v>10</v>
      </c>
      <c r="AA77" s="25">
        <v>13.1</v>
      </c>
      <c r="AB77" s="174" t="s">
        <v>10</v>
      </c>
      <c r="AC77" s="25">
        <v>13</v>
      </c>
      <c r="AD77" s="174" t="s">
        <v>10</v>
      </c>
      <c r="AE77" s="25">
        <v>13.1</v>
      </c>
      <c r="AF77" s="174" t="s">
        <v>10</v>
      </c>
      <c r="AG77" s="25">
        <v>13.2</v>
      </c>
      <c r="AH77" s="174" t="s">
        <v>10</v>
      </c>
      <c r="AI77" s="4" t="str">
        <f t="shared" si="1"/>
        <v>up</v>
      </c>
      <c r="AJ77" s="30"/>
      <c r="AK77" s="30"/>
      <c r="AL77" s="30"/>
      <c r="AM77" s="30"/>
    </row>
    <row r="78" spans="1:39" x14ac:dyDescent="0.2">
      <c r="A78" s="23" t="s">
        <v>482</v>
      </c>
      <c r="B78" s="23" t="s">
        <v>483</v>
      </c>
      <c r="C78" s="2" t="s">
        <v>513</v>
      </c>
      <c r="D78" s="2" t="s">
        <v>109</v>
      </c>
      <c r="E78" s="2" t="s">
        <v>180</v>
      </c>
      <c r="F78" s="24" t="s">
        <v>181</v>
      </c>
      <c r="G78" s="39">
        <v>7.9</v>
      </c>
      <c r="H78" s="43" t="s">
        <v>580</v>
      </c>
      <c r="I78" s="25">
        <v>7.4</v>
      </c>
      <c r="J78" s="174" t="s">
        <v>9</v>
      </c>
      <c r="K78" s="25">
        <v>7.3</v>
      </c>
      <c r="L78" t="s">
        <v>9</v>
      </c>
      <c r="M78" s="25">
        <v>7.3</v>
      </c>
      <c r="N78" t="s">
        <v>9</v>
      </c>
      <c r="O78" s="25">
        <v>7.2</v>
      </c>
      <c r="P78" t="s">
        <v>9</v>
      </c>
      <c r="Q78" s="25">
        <v>7.1</v>
      </c>
      <c r="R78" s="30" t="s">
        <v>9</v>
      </c>
      <c r="S78" s="25">
        <v>7.1</v>
      </c>
      <c r="T78" s="196" t="s">
        <v>9</v>
      </c>
      <c r="U78" s="25">
        <v>7.1</v>
      </c>
      <c r="V78" s="174" t="s">
        <v>9</v>
      </c>
      <c r="W78" s="25">
        <v>7.1</v>
      </c>
      <c r="X78" s="174" t="s">
        <v>9</v>
      </c>
      <c r="Y78" s="25">
        <v>7</v>
      </c>
      <c r="Z78" s="174" t="s">
        <v>9</v>
      </c>
      <c r="AA78" s="25">
        <v>6.9</v>
      </c>
      <c r="AB78" s="174" t="s">
        <v>9</v>
      </c>
      <c r="AC78" s="25">
        <v>6.8</v>
      </c>
      <c r="AD78" s="174" t="s">
        <v>9</v>
      </c>
      <c r="AE78" s="25">
        <v>6.8</v>
      </c>
      <c r="AF78" s="174" t="s">
        <v>9</v>
      </c>
      <c r="AG78" s="25">
        <v>6.9</v>
      </c>
      <c r="AH78" s="174" t="s">
        <v>9</v>
      </c>
      <c r="AI78" s="4" t="str">
        <f t="shared" si="1"/>
        <v>up</v>
      </c>
      <c r="AJ78" s="30"/>
      <c r="AK78" s="30"/>
      <c r="AL78" s="30"/>
    </row>
    <row r="79" spans="1:39" x14ac:dyDescent="0.2">
      <c r="A79" s="23" t="s">
        <v>466</v>
      </c>
      <c r="B79" s="23" t="s">
        <v>467</v>
      </c>
      <c r="C79" s="2" t="s">
        <v>507</v>
      </c>
      <c r="D79" s="2" t="s">
        <v>61</v>
      </c>
      <c r="E79" s="2" t="s">
        <v>182</v>
      </c>
      <c r="F79" s="24" t="s">
        <v>183</v>
      </c>
      <c r="G79" s="39">
        <v>7.4</v>
      </c>
      <c r="H79" s="43" t="s">
        <v>580</v>
      </c>
      <c r="I79" s="25">
        <v>7.6</v>
      </c>
      <c r="J79" s="174" t="s">
        <v>9</v>
      </c>
      <c r="K79" s="25">
        <v>7.6</v>
      </c>
      <c r="L79" t="s">
        <v>9</v>
      </c>
      <c r="M79" s="25">
        <v>7.6</v>
      </c>
      <c r="N79" t="s">
        <v>9</v>
      </c>
      <c r="O79" s="25">
        <v>7.6</v>
      </c>
      <c r="P79" t="s">
        <v>9</v>
      </c>
      <c r="Q79" s="25">
        <v>7.6</v>
      </c>
      <c r="R79" s="30" t="s">
        <v>9</v>
      </c>
      <c r="S79" s="25">
        <v>7.6</v>
      </c>
      <c r="T79" s="196" t="s">
        <v>9</v>
      </c>
      <c r="U79" s="25">
        <v>7.7</v>
      </c>
      <c r="V79" s="174" t="s">
        <v>9</v>
      </c>
      <c r="W79" s="25">
        <v>7.8</v>
      </c>
      <c r="X79" s="174" t="s">
        <v>9</v>
      </c>
      <c r="Y79" s="25">
        <v>7.8</v>
      </c>
      <c r="Z79" s="174" t="s">
        <v>9</v>
      </c>
      <c r="AA79" s="25">
        <v>7.9</v>
      </c>
      <c r="AB79" s="174" t="s">
        <v>9</v>
      </c>
      <c r="AC79" s="25">
        <v>7.9</v>
      </c>
      <c r="AD79" s="174" t="s">
        <v>9</v>
      </c>
      <c r="AE79" s="25">
        <v>8.1</v>
      </c>
      <c r="AF79" s="174" t="s">
        <v>9</v>
      </c>
      <c r="AG79" s="25">
        <v>8.3000000000000007</v>
      </c>
      <c r="AH79" s="174" t="s">
        <v>9</v>
      </c>
      <c r="AI79" s="4" t="str">
        <f t="shared" si="1"/>
        <v>up</v>
      </c>
      <c r="AJ79" s="30"/>
      <c r="AK79" s="30"/>
      <c r="AL79" s="30"/>
    </row>
    <row r="80" spans="1:39" x14ac:dyDescent="0.2">
      <c r="A80" s="23" t="s">
        <v>470</v>
      </c>
      <c r="B80" s="23" t="s">
        <v>471</v>
      </c>
      <c r="C80" s="2" t="s">
        <v>497</v>
      </c>
      <c r="D80" s="2" t="s">
        <v>17</v>
      </c>
      <c r="E80" s="2" t="s">
        <v>184</v>
      </c>
      <c r="F80" s="24" t="s">
        <v>185</v>
      </c>
      <c r="G80" s="39">
        <v>14.3</v>
      </c>
      <c r="H80" s="44">
        <v>11.4</v>
      </c>
      <c r="I80" s="25">
        <v>12.7</v>
      </c>
      <c r="J80" s="174" t="s">
        <v>10</v>
      </c>
      <c r="K80" s="25">
        <v>12.4</v>
      </c>
      <c r="L80" t="s">
        <v>10</v>
      </c>
      <c r="M80" s="25">
        <v>12.2</v>
      </c>
      <c r="N80" t="s">
        <v>10</v>
      </c>
      <c r="O80" s="25">
        <v>12.1</v>
      </c>
      <c r="P80" t="s">
        <v>10</v>
      </c>
      <c r="Q80" s="25">
        <v>11.9</v>
      </c>
      <c r="R80" s="30" t="s">
        <v>10</v>
      </c>
      <c r="S80" s="25">
        <v>11.8</v>
      </c>
      <c r="T80" s="196" t="s">
        <v>10</v>
      </c>
      <c r="U80" s="25">
        <v>11.8</v>
      </c>
      <c r="V80" s="174" t="s">
        <v>10</v>
      </c>
      <c r="W80" s="25">
        <v>11.7</v>
      </c>
      <c r="X80" s="174" t="s">
        <v>10</v>
      </c>
      <c r="Y80" s="25">
        <v>11.6</v>
      </c>
      <c r="Z80" s="174" t="s">
        <v>10</v>
      </c>
      <c r="AA80" s="25">
        <v>11.5</v>
      </c>
      <c r="AB80" s="174" t="s">
        <v>10</v>
      </c>
      <c r="AC80" s="25">
        <v>11.5</v>
      </c>
      <c r="AD80" s="174" t="s">
        <v>10</v>
      </c>
      <c r="AE80" s="25">
        <v>11.5</v>
      </c>
      <c r="AF80" s="174" t="s">
        <v>10</v>
      </c>
      <c r="AG80" s="25">
        <v>11.6</v>
      </c>
      <c r="AH80" s="174" t="s">
        <v>10</v>
      </c>
      <c r="AI80" s="4" t="str">
        <f t="shared" si="1"/>
        <v>up</v>
      </c>
      <c r="AJ80" s="30"/>
      <c r="AK80" s="30"/>
      <c r="AL80" s="30"/>
      <c r="AM80" s="30"/>
    </row>
    <row r="81" spans="1:39" x14ac:dyDescent="0.2">
      <c r="A81" s="23" t="s">
        <v>476</v>
      </c>
      <c r="B81" s="23" t="s">
        <v>477</v>
      </c>
      <c r="C81" s="2" t="s">
        <v>511</v>
      </c>
      <c r="D81" s="2" t="s">
        <v>99</v>
      </c>
      <c r="E81" s="2" t="s">
        <v>186</v>
      </c>
      <c r="F81" s="24" t="s">
        <v>187</v>
      </c>
      <c r="G81" s="39">
        <v>8.1999999999999993</v>
      </c>
      <c r="H81" s="43" t="s">
        <v>580</v>
      </c>
      <c r="I81" s="25">
        <v>7.9</v>
      </c>
      <c r="J81" s="174" t="s">
        <v>9</v>
      </c>
      <c r="K81" s="25">
        <v>7.8</v>
      </c>
      <c r="L81" t="s">
        <v>9</v>
      </c>
      <c r="M81" s="25">
        <v>7.7</v>
      </c>
      <c r="N81" t="s">
        <v>9</v>
      </c>
      <c r="O81" s="25">
        <v>7.7</v>
      </c>
      <c r="P81" t="s">
        <v>9</v>
      </c>
      <c r="Q81" s="25">
        <v>7.6</v>
      </c>
      <c r="R81" s="30" t="s">
        <v>9</v>
      </c>
      <c r="S81" s="25">
        <v>7.5</v>
      </c>
      <c r="T81" s="196" t="s">
        <v>9</v>
      </c>
      <c r="U81" s="25">
        <v>7.5</v>
      </c>
      <c r="V81" s="174" t="s">
        <v>9</v>
      </c>
      <c r="W81" s="25">
        <v>7.5</v>
      </c>
      <c r="X81" s="174" t="s">
        <v>9</v>
      </c>
      <c r="Y81" s="25">
        <v>7.6</v>
      </c>
      <c r="Z81" s="174" t="s">
        <v>9</v>
      </c>
      <c r="AA81" s="25">
        <v>7.5</v>
      </c>
      <c r="AB81" s="174" t="s">
        <v>9</v>
      </c>
      <c r="AC81" s="25">
        <v>7.5</v>
      </c>
      <c r="AD81" s="174" t="s">
        <v>9</v>
      </c>
      <c r="AE81" s="25">
        <v>7.5</v>
      </c>
      <c r="AF81" s="174" t="s">
        <v>9</v>
      </c>
      <c r="AG81" s="25">
        <v>7.6</v>
      </c>
      <c r="AH81" s="174" t="s">
        <v>9</v>
      </c>
      <c r="AI81" s="4" t="str">
        <f t="shared" si="1"/>
        <v>up</v>
      </c>
      <c r="AJ81" s="30"/>
      <c r="AK81" s="30"/>
      <c r="AL81" s="30"/>
    </row>
    <row r="82" spans="1:39" x14ac:dyDescent="0.2">
      <c r="A82" s="23" t="s">
        <v>474</v>
      </c>
      <c r="B82" s="23" t="s">
        <v>475</v>
      </c>
      <c r="C82" s="2" t="s">
        <v>501</v>
      </c>
      <c r="D82" s="2" t="s">
        <v>33</v>
      </c>
      <c r="E82" s="2" t="s">
        <v>188</v>
      </c>
      <c r="F82" s="24" t="s">
        <v>189</v>
      </c>
      <c r="G82" s="39">
        <v>8.6</v>
      </c>
      <c r="H82" s="43" t="s">
        <v>580</v>
      </c>
      <c r="I82" s="25">
        <v>7.7</v>
      </c>
      <c r="J82" s="174" t="s">
        <v>9</v>
      </c>
      <c r="K82" s="25">
        <v>7.7</v>
      </c>
      <c r="L82" t="s">
        <v>9</v>
      </c>
      <c r="M82" s="25">
        <v>7.6</v>
      </c>
      <c r="N82" t="s">
        <v>9</v>
      </c>
      <c r="O82" s="25">
        <v>7.6</v>
      </c>
      <c r="P82" t="s">
        <v>9</v>
      </c>
      <c r="Q82" s="25">
        <v>7.6</v>
      </c>
      <c r="R82" s="30" t="s">
        <v>9</v>
      </c>
      <c r="S82" s="25">
        <v>7.6</v>
      </c>
      <c r="T82" s="196" t="s">
        <v>9</v>
      </c>
      <c r="U82" s="25">
        <v>7.7</v>
      </c>
      <c r="V82" s="174" t="s">
        <v>9</v>
      </c>
      <c r="W82" s="25">
        <v>7.9</v>
      </c>
      <c r="X82" s="174" t="s">
        <v>9</v>
      </c>
      <c r="Y82" s="25">
        <v>8</v>
      </c>
      <c r="Z82" s="174" t="s">
        <v>9</v>
      </c>
      <c r="AA82" s="25">
        <v>8</v>
      </c>
      <c r="AB82" s="174" t="s">
        <v>9</v>
      </c>
      <c r="AC82" s="25">
        <v>8.1</v>
      </c>
      <c r="AD82" s="174" t="s">
        <v>9</v>
      </c>
      <c r="AE82" s="25">
        <v>8.3000000000000007</v>
      </c>
      <c r="AF82" s="174" t="s">
        <v>9</v>
      </c>
      <c r="AG82" s="25">
        <v>8.4</v>
      </c>
      <c r="AH82" s="174" t="s">
        <v>9</v>
      </c>
      <c r="AI82" s="4" t="str">
        <f t="shared" si="1"/>
        <v>up</v>
      </c>
      <c r="AJ82" s="30"/>
      <c r="AK82" s="30"/>
      <c r="AL82" s="30"/>
    </row>
    <row r="83" spans="1:39" x14ac:dyDescent="0.2">
      <c r="A83" s="23" t="s">
        <v>570</v>
      </c>
      <c r="B83" s="23" t="s">
        <v>569</v>
      </c>
      <c r="C83" s="2" t="s">
        <v>505</v>
      </c>
      <c r="D83" s="2" t="s">
        <v>49</v>
      </c>
      <c r="E83" s="2" t="s">
        <v>190</v>
      </c>
      <c r="F83" s="24" t="s">
        <v>191</v>
      </c>
      <c r="G83" s="39">
        <v>11.1</v>
      </c>
      <c r="H83" s="44" t="s">
        <v>580</v>
      </c>
      <c r="I83" s="25">
        <v>8.3000000000000007</v>
      </c>
      <c r="J83" s="174" t="s">
        <v>9</v>
      </c>
      <c r="K83" s="25">
        <v>8.1999999999999993</v>
      </c>
      <c r="L83" t="s">
        <v>9</v>
      </c>
      <c r="M83" s="25">
        <v>8.1</v>
      </c>
      <c r="N83" t="s">
        <v>9</v>
      </c>
      <c r="O83" s="25">
        <v>8</v>
      </c>
      <c r="P83" t="s">
        <v>9</v>
      </c>
      <c r="Q83" s="25">
        <v>8</v>
      </c>
      <c r="R83" s="30" t="s">
        <v>9</v>
      </c>
      <c r="S83" s="25">
        <v>7.9</v>
      </c>
      <c r="T83" s="196" t="s">
        <v>9</v>
      </c>
      <c r="U83" s="25">
        <v>8</v>
      </c>
      <c r="V83" s="174" t="s">
        <v>9</v>
      </c>
      <c r="W83" s="25">
        <v>7.9</v>
      </c>
      <c r="X83" s="174" t="s">
        <v>9</v>
      </c>
      <c r="Y83" s="25">
        <v>7.9</v>
      </c>
      <c r="Z83" s="174" t="s">
        <v>9</v>
      </c>
      <c r="AA83" s="25">
        <v>7.9</v>
      </c>
      <c r="AB83" s="174" t="s">
        <v>9</v>
      </c>
      <c r="AC83" s="25">
        <v>7.8</v>
      </c>
      <c r="AD83" s="174" t="s">
        <v>9</v>
      </c>
      <c r="AE83" s="25">
        <v>7.7</v>
      </c>
      <c r="AF83" s="174" t="s">
        <v>9</v>
      </c>
      <c r="AG83" s="25">
        <v>7.7</v>
      </c>
      <c r="AH83" s="174" t="s">
        <v>9</v>
      </c>
      <c r="AI83" s="4" t="str">
        <f t="shared" si="1"/>
        <v>same</v>
      </c>
      <c r="AJ83" s="30"/>
      <c r="AK83" s="30"/>
      <c r="AL83" s="30"/>
    </row>
    <row r="84" spans="1:39" x14ac:dyDescent="0.2">
      <c r="A84" s="23" t="s">
        <v>466</v>
      </c>
      <c r="B84" s="23" t="s">
        <v>467</v>
      </c>
      <c r="C84" s="2" t="s">
        <v>507</v>
      </c>
      <c r="D84" s="2" t="s">
        <v>61</v>
      </c>
      <c r="E84" s="2" t="s">
        <v>192</v>
      </c>
      <c r="F84" s="24" t="s">
        <v>193</v>
      </c>
      <c r="G84" s="39">
        <v>13.7</v>
      </c>
      <c r="H84" s="44">
        <v>11</v>
      </c>
      <c r="I84" s="25">
        <v>12.1</v>
      </c>
      <c r="J84" s="174" t="s">
        <v>10</v>
      </c>
      <c r="K84" s="25">
        <v>12</v>
      </c>
      <c r="L84" t="s">
        <v>10</v>
      </c>
      <c r="M84" s="25">
        <v>12</v>
      </c>
      <c r="N84" t="s">
        <v>10</v>
      </c>
      <c r="O84" s="25">
        <v>11.9</v>
      </c>
      <c r="P84" t="s">
        <v>10</v>
      </c>
      <c r="Q84" s="25">
        <v>11.9</v>
      </c>
      <c r="R84" s="30" t="s">
        <v>10</v>
      </c>
      <c r="S84" s="25">
        <v>11.9</v>
      </c>
      <c r="T84" s="196" t="s">
        <v>10</v>
      </c>
      <c r="U84" s="25">
        <v>12</v>
      </c>
      <c r="V84" s="174" t="s">
        <v>10</v>
      </c>
      <c r="W84" s="25">
        <v>12</v>
      </c>
      <c r="X84" s="174" t="s">
        <v>10</v>
      </c>
      <c r="Y84" s="25">
        <v>12</v>
      </c>
      <c r="Z84" s="174" t="s">
        <v>10</v>
      </c>
      <c r="AA84" s="25">
        <v>11.8</v>
      </c>
      <c r="AB84" s="174" t="s">
        <v>10</v>
      </c>
      <c r="AC84" s="25">
        <v>11.8</v>
      </c>
      <c r="AD84" s="174" t="s">
        <v>10</v>
      </c>
      <c r="AE84" s="25">
        <v>11.8</v>
      </c>
      <c r="AF84" s="174" t="s">
        <v>10</v>
      </c>
      <c r="AG84" s="25">
        <v>11.9</v>
      </c>
      <c r="AH84" s="174" t="s">
        <v>10</v>
      </c>
      <c r="AI84" s="4" t="str">
        <f t="shared" si="1"/>
        <v>up</v>
      </c>
      <c r="AJ84" s="30"/>
      <c r="AK84" s="30"/>
      <c r="AL84" s="30"/>
      <c r="AM84" s="30"/>
    </row>
    <row r="85" spans="1:39" x14ac:dyDescent="0.2">
      <c r="A85" s="23" t="s">
        <v>470</v>
      </c>
      <c r="B85" s="23" t="s">
        <v>471</v>
      </c>
      <c r="C85" s="2" t="s">
        <v>506</v>
      </c>
      <c r="D85" s="2" t="s">
        <v>58</v>
      </c>
      <c r="E85" s="2" t="s">
        <v>194</v>
      </c>
      <c r="F85" s="24" t="s">
        <v>195</v>
      </c>
      <c r="G85" s="39">
        <v>11.9</v>
      </c>
      <c r="H85" s="44" t="s">
        <v>580</v>
      </c>
      <c r="I85" s="25">
        <v>11.3</v>
      </c>
      <c r="J85" s="174" t="s">
        <v>10</v>
      </c>
      <c r="K85" s="25">
        <v>11.3</v>
      </c>
      <c r="L85" t="s">
        <v>10</v>
      </c>
      <c r="M85" s="25">
        <v>11.3</v>
      </c>
      <c r="N85" t="s">
        <v>10</v>
      </c>
      <c r="O85" s="25">
        <v>11.3</v>
      </c>
      <c r="P85" t="s">
        <v>10</v>
      </c>
      <c r="Q85" s="25">
        <v>11.2</v>
      </c>
      <c r="R85" s="30" t="s">
        <v>10</v>
      </c>
      <c r="S85" s="25">
        <v>11.2</v>
      </c>
      <c r="T85" s="196" t="s">
        <v>10</v>
      </c>
      <c r="U85" s="25">
        <v>11.1</v>
      </c>
      <c r="V85" s="174" t="s">
        <v>10</v>
      </c>
      <c r="W85" s="25">
        <v>11.1</v>
      </c>
      <c r="X85" s="174" t="s">
        <v>10</v>
      </c>
      <c r="Y85" s="25">
        <v>10.9</v>
      </c>
      <c r="Z85" s="174" t="s">
        <v>10</v>
      </c>
      <c r="AA85" s="25">
        <v>10.8</v>
      </c>
      <c r="AB85" s="174" t="s">
        <v>10</v>
      </c>
      <c r="AC85" s="25">
        <v>10.6</v>
      </c>
      <c r="AD85" s="174" t="s">
        <v>10</v>
      </c>
      <c r="AE85" s="25">
        <v>10.5</v>
      </c>
      <c r="AF85" s="174" t="s">
        <v>10</v>
      </c>
      <c r="AG85" s="25">
        <v>10.4</v>
      </c>
      <c r="AH85" s="174" t="s">
        <v>10</v>
      </c>
      <c r="AI85" s="4" t="str">
        <f t="shared" si="1"/>
        <v>down</v>
      </c>
      <c r="AJ85" s="30"/>
      <c r="AK85" s="30"/>
      <c r="AL85" s="30"/>
    </row>
    <row r="86" spans="1:39" x14ac:dyDescent="0.2">
      <c r="A86" s="23" t="s">
        <v>466</v>
      </c>
      <c r="B86" s="23" t="s">
        <v>467</v>
      </c>
      <c r="C86" s="2" t="s">
        <v>507</v>
      </c>
      <c r="D86" s="2" t="s">
        <v>61</v>
      </c>
      <c r="E86" s="2" t="s">
        <v>196</v>
      </c>
      <c r="F86" s="24" t="s">
        <v>197</v>
      </c>
      <c r="G86" s="39">
        <v>13.2</v>
      </c>
      <c r="H86" s="43">
        <v>10.6</v>
      </c>
      <c r="I86" s="25">
        <v>13.1</v>
      </c>
      <c r="J86" s="174" t="s">
        <v>10</v>
      </c>
      <c r="K86" s="25">
        <v>13.1</v>
      </c>
      <c r="L86" t="s">
        <v>10</v>
      </c>
      <c r="M86" s="25">
        <v>13</v>
      </c>
      <c r="N86" t="s">
        <v>10</v>
      </c>
      <c r="O86" s="25">
        <v>12.9</v>
      </c>
      <c r="P86" t="s">
        <v>10</v>
      </c>
      <c r="Q86" s="25">
        <v>12.8</v>
      </c>
      <c r="R86" s="30" t="s">
        <v>10</v>
      </c>
      <c r="S86" s="25">
        <v>12.8</v>
      </c>
      <c r="T86" s="196" t="s">
        <v>10</v>
      </c>
      <c r="U86" s="25">
        <v>12.8</v>
      </c>
      <c r="V86" s="174" t="s">
        <v>10</v>
      </c>
      <c r="W86" s="25">
        <v>12.8</v>
      </c>
      <c r="X86" s="174" t="s">
        <v>10</v>
      </c>
      <c r="Y86" s="25">
        <v>12.6</v>
      </c>
      <c r="Z86" s="174" t="s">
        <v>10</v>
      </c>
      <c r="AA86" s="25">
        <v>12.5</v>
      </c>
      <c r="AB86" s="174" t="s">
        <v>10</v>
      </c>
      <c r="AC86" s="25">
        <v>12.5</v>
      </c>
      <c r="AD86" s="174" t="s">
        <v>10</v>
      </c>
      <c r="AE86" s="25">
        <v>12.4</v>
      </c>
      <c r="AF86" s="174" t="s">
        <v>10</v>
      </c>
      <c r="AG86" s="25">
        <v>12.5</v>
      </c>
      <c r="AH86" s="174" t="s">
        <v>10</v>
      </c>
      <c r="AI86" s="4" t="str">
        <f t="shared" si="1"/>
        <v>up</v>
      </c>
      <c r="AJ86" s="30"/>
      <c r="AK86" s="30"/>
      <c r="AL86" s="30"/>
      <c r="AM86" s="30"/>
    </row>
    <row r="87" spans="1:39" x14ac:dyDescent="0.2">
      <c r="A87" s="23" t="s">
        <v>470</v>
      </c>
      <c r="B87" s="23" t="s">
        <v>471</v>
      </c>
      <c r="C87" s="2" t="s">
        <v>506</v>
      </c>
      <c r="D87" s="2" t="s">
        <v>58</v>
      </c>
      <c r="E87" s="2" t="s">
        <v>198</v>
      </c>
      <c r="F87" s="24" t="s">
        <v>199</v>
      </c>
      <c r="G87" s="39">
        <v>10</v>
      </c>
      <c r="H87" s="43" t="s">
        <v>580</v>
      </c>
      <c r="I87" s="25">
        <v>9.1999999999999993</v>
      </c>
      <c r="J87" s="174" t="s">
        <v>9</v>
      </c>
      <c r="K87" s="25">
        <v>9.1</v>
      </c>
      <c r="L87" t="s">
        <v>9</v>
      </c>
      <c r="M87" s="25">
        <v>9</v>
      </c>
      <c r="N87" t="s">
        <v>9</v>
      </c>
      <c r="O87" s="25">
        <v>8.9</v>
      </c>
      <c r="P87" t="s">
        <v>9</v>
      </c>
      <c r="Q87" s="25">
        <v>8.8000000000000007</v>
      </c>
      <c r="R87" s="30" t="s">
        <v>9</v>
      </c>
      <c r="S87" s="25">
        <v>8.6999999999999993</v>
      </c>
      <c r="T87" s="196" t="s">
        <v>9</v>
      </c>
      <c r="U87" s="25">
        <v>8.6999999999999993</v>
      </c>
      <c r="V87" s="174" t="s">
        <v>9</v>
      </c>
      <c r="W87" s="25">
        <v>8.5</v>
      </c>
      <c r="X87" s="174" t="s">
        <v>9</v>
      </c>
      <c r="Y87" s="25">
        <v>8.4</v>
      </c>
      <c r="Z87" s="174" t="s">
        <v>9</v>
      </c>
      <c r="AA87" s="25">
        <v>8.3000000000000007</v>
      </c>
      <c r="AB87" s="174" t="s">
        <v>9</v>
      </c>
      <c r="AC87" s="25">
        <v>8.1999999999999993</v>
      </c>
      <c r="AD87" s="174" t="s">
        <v>9</v>
      </c>
      <c r="AE87" s="25">
        <v>8.1</v>
      </c>
      <c r="AF87" s="174" t="s">
        <v>9</v>
      </c>
      <c r="AG87" s="25">
        <v>8.1</v>
      </c>
      <c r="AH87" s="174" t="s">
        <v>9</v>
      </c>
      <c r="AI87" s="4" t="str">
        <f t="shared" si="1"/>
        <v>same</v>
      </c>
      <c r="AJ87" s="30"/>
      <c r="AK87" s="30"/>
      <c r="AL87" s="30"/>
    </row>
    <row r="88" spans="1:39" x14ac:dyDescent="0.2">
      <c r="A88" s="23" t="s">
        <v>464</v>
      </c>
      <c r="B88" s="23" t="s">
        <v>465</v>
      </c>
      <c r="C88" s="2" t="s">
        <v>516</v>
      </c>
      <c r="D88" s="2" t="s">
        <v>132</v>
      </c>
      <c r="E88" s="2" t="s">
        <v>200</v>
      </c>
      <c r="F88" s="24" t="s">
        <v>201</v>
      </c>
      <c r="G88" s="39">
        <v>6.8</v>
      </c>
      <c r="H88" s="43" t="s">
        <v>580</v>
      </c>
      <c r="I88" s="25">
        <v>5.3</v>
      </c>
      <c r="J88" s="174" t="s">
        <v>9</v>
      </c>
      <c r="K88" s="25">
        <v>5.2</v>
      </c>
      <c r="L88" t="s">
        <v>9</v>
      </c>
      <c r="M88" s="25">
        <v>5.0999999999999996</v>
      </c>
      <c r="N88" t="s">
        <v>9</v>
      </c>
      <c r="O88" s="25">
        <v>5</v>
      </c>
      <c r="P88" t="s">
        <v>9</v>
      </c>
      <c r="Q88" s="25">
        <v>4.9000000000000004</v>
      </c>
      <c r="R88" s="30" t="s">
        <v>9</v>
      </c>
      <c r="S88" s="25">
        <v>4.8</v>
      </c>
      <c r="T88" s="196" t="s">
        <v>9</v>
      </c>
      <c r="U88" s="25">
        <v>4.7</v>
      </c>
      <c r="V88" s="174" t="s">
        <v>9</v>
      </c>
      <c r="W88" s="25">
        <v>4.7</v>
      </c>
      <c r="X88" s="174" t="s">
        <v>9</v>
      </c>
      <c r="Y88" s="25">
        <v>4.5999999999999996</v>
      </c>
      <c r="Z88" s="174" t="s">
        <v>9</v>
      </c>
      <c r="AA88" s="25">
        <v>4.5999999999999996</v>
      </c>
      <c r="AB88" s="174" t="s">
        <v>9</v>
      </c>
      <c r="AC88" s="25">
        <v>4.5999999999999996</v>
      </c>
      <c r="AD88" s="174" t="s">
        <v>9</v>
      </c>
      <c r="AE88" s="25">
        <v>4.5999999999999996</v>
      </c>
      <c r="AF88" s="174" t="s">
        <v>9</v>
      </c>
      <c r="AG88" s="25">
        <v>4.5999999999999996</v>
      </c>
      <c r="AH88" s="174" t="s">
        <v>9</v>
      </c>
      <c r="AI88" s="4" t="str">
        <f t="shared" si="1"/>
        <v>same</v>
      </c>
      <c r="AJ88" s="30"/>
      <c r="AK88" s="30"/>
      <c r="AL88" s="30"/>
    </row>
    <row r="89" spans="1:39" x14ac:dyDescent="0.2">
      <c r="A89" s="23" t="s">
        <v>472</v>
      </c>
      <c r="B89" s="23" t="s">
        <v>473</v>
      </c>
      <c r="C89" s="2" t="s">
        <v>509</v>
      </c>
      <c r="D89" s="2" t="s">
        <v>73</v>
      </c>
      <c r="E89" s="2" t="s">
        <v>202</v>
      </c>
      <c r="F89" s="24" t="s">
        <v>203</v>
      </c>
      <c r="G89" s="39">
        <v>12.7</v>
      </c>
      <c r="H89" s="43">
        <v>10.199999999999999</v>
      </c>
      <c r="I89" s="25">
        <v>13.6</v>
      </c>
      <c r="J89" s="174" t="s">
        <v>10</v>
      </c>
      <c r="K89" s="25">
        <v>13.6</v>
      </c>
      <c r="L89" t="s">
        <v>10</v>
      </c>
      <c r="M89" s="25">
        <v>13.5</v>
      </c>
      <c r="N89" t="s">
        <v>10</v>
      </c>
      <c r="O89" s="25">
        <v>13.4</v>
      </c>
      <c r="P89" t="s">
        <v>10</v>
      </c>
      <c r="Q89" s="25">
        <v>13.2</v>
      </c>
      <c r="R89" s="30" t="s">
        <v>10</v>
      </c>
      <c r="S89" s="25">
        <v>13.1</v>
      </c>
      <c r="T89" s="196" t="s">
        <v>10</v>
      </c>
      <c r="U89" s="25">
        <v>13</v>
      </c>
      <c r="V89" s="174" t="s">
        <v>10</v>
      </c>
      <c r="W89" s="25">
        <v>12.9</v>
      </c>
      <c r="X89" s="174" t="s">
        <v>10</v>
      </c>
      <c r="Y89" s="25">
        <v>12.7</v>
      </c>
      <c r="Z89" s="174" t="s">
        <v>10</v>
      </c>
      <c r="AA89" s="25">
        <v>12.5</v>
      </c>
      <c r="AB89" s="174" t="s">
        <v>10</v>
      </c>
      <c r="AC89" s="25">
        <v>12.3</v>
      </c>
      <c r="AD89" s="174" t="s">
        <v>10</v>
      </c>
      <c r="AE89" s="25">
        <v>12.1</v>
      </c>
      <c r="AF89" s="174" t="s">
        <v>10</v>
      </c>
      <c r="AG89" s="25">
        <v>12</v>
      </c>
      <c r="AH89" s="174" t="s">
        <v>10</v>
      </c>
      <c r="AI89" s="4" t="str">
        <f t="shared" si="1"/>
        <v>down</v>
      </c>
      <c r="AJ89" s="30"/>
      <c r="AK89" s="30"/>
      <c r="AL89" s="30"/>
      <c r="AM89" s="30"/>
    </row>
    <row r="90" spans="1:39" x14ac:dyDescent="0.2">
      <c r="A90" s="23" t="s">
        <v>484</v>
      </c>
      <c r="B90" s="23" t="s">
        <v>116</v>
      </c>
      <c r="C90" s="2" t="s">
        <v>514</v>
      </c>
      <c r="D90" s="2" t="s">
        <v>116</v>
      </c>
      <c r="E90" s="2" t="s">
        <v>204</v>
      </c>
      <c r="F90" s="24" t="s">
        <v>205</v>
      </c>
      <c r="G90" s="39">
        <v>13.6</v>
      </c>
      <c r="H90" s="44">
        <v>10.9</v>
      </c>
      <c r="I90" s="25">
        <v>12.2</v>
      </c>
      <c r="J90" s="174" t="s">
        <v>10</v>
      </c>
      <c r="K90" s="25">
        <v>11.8</v>
      </c>
      <c r="L90" t="s">
        <v>10</v>
      </c>
      <c r="M90" s="25">
        <v>11.5</v>
      </c>
      <c r="N90" t="s">
        <v>10</v>
      </c>
      <c r="O90" s="25">
        <v>11.2</v>
      </c>
      <c r="P90" t="s">
        <v>10</v>
      </c>
      <c r="Q90" s="25">
        <v>10.9</v>
      </c>
      <c r="R90" s="30" t="s">
        <v>9</v>
      </c>
      <c r="S90" s="25">
        <v>10.6</v>
      </c>
      <c r="T90" s="196" t="s">
        <v>9</v>
      </c>
      <c r="U90" s="25">
        <v>10.3</v>
      </c>
      <c r="V90" s="174" t="s">
        <v>9</v>
      </c>
      <c r="W90" s="25">
        <v>9.8000000000000007</v>
      </c>
      <c r="X90" s="174" t="s">
        <v>9</v>
      </c>
      <c r="Y90" s="25">
        <v>9.5</v>
      </c>
      <c r="Z90" s="174" t="s">
        <v>9</v>
      </c>
      <c r="AA90" s="25">
        <v>9</v>
      </c>
      <c r="AB90" s="174" t="s">
        <v>9</v>
      </c>
      <c r="AC90" s="25">
        <v>8.6999999999999993</v>
      </c>
      <c r="AD90" s="174" t="s">
        <v>9</v>
      </c>
      <c r="AE90" s="25">
        <v>8.5</v>
      </c>
      <c r="AF90" s="174" t="s">
        <v>9</v>
      </c>
      <c r="AG90" s="25">
        <v>8.5</v>
      </c>
      <c r="AH90" s="174" t="s">
        <v>9</v>
      </c>
      <c r="AI90" s="4" t="str">
        <f t="shared" si="1"/>
        <v>same</v>
      </c>
      <c r="AJ90" s="30"/>
      <c r="AK90" s="30"/>
      <c r="AL90" s="30"/>
      <c r="AM90" s="30"/>
    </row>
    <row r="91" spans="1:39" x14ac:dyDescent="0.2">
      <c r="A91" s="23" t="s">
        <v>470</v>
      </c>
      <c r="B91" s="23" t="s">
        <v>471</v>
      </c>
      <c r="C91" s="2" t="s">
        <v>497</v>
      </c>
      <c r="D91" s="2" t="s">
        <v>17</v>
      </c>
      <c r="E91" s="2" t="s">
        <v>206</v>
      </c>
      <c r="F91" s="24" t="s">
        <v>207</v>
      </c>
      <c r="G91" s="39">
        <v>13.4</v>
      </c>
      <c r="H91" s="44">
        <v>10.7</v>
      </c>
      <c r="I91" s="25">
        <v>11.4</v>
      </c>
      <c r="J91" s="174" t="s">
        <v>10</v>
      </c>
      <c r="K91" s="25">
        <v>11.2</v>
      </c>
      <c r="L91" t="s">
        <v>10</v>
      </c>
      <c r="M91" s="25">
        <v>11.1</v>
      </c>
      <c r="N91" t="s">
        <v>10</v>
      </c>
      <c r="O91" s="25">
        <v>10.9</v>
      </c>
      <c r="P91" t="s">
        <v>10</v>
      </c>
      <c r="Q91" s="25">
        <v>10.6</v>
      </c>
      <c r="R91" s="30" t="s">
        <v>9</v>
      </c>
      <c r="S91" s="25">
        <v>10.5</v>
      </c>
      <c r="T91" s="196" t="s">
        <v>9</v>
      </c>
      <c r="U91" s="25">
        <v>10.4</v>
      </c>
      <c r="V91" s="174" t="s">
        <v>9</v>
      </c>
      <c r="W91" s="25">
        <v>10.199999999999999</v>
      </c>
      <c r="X91" s="174" t="s">
        <v>9</v>
      </c>
      <c r="Y91" s="25">
        <v>10.1</v>
      </c>
      <c r="Z91" s="174" t="s">
        <v>9</v>
      </c>
      <c r="AA91" s="25">
        <v>10</v>
      </c>
      <c r="AB91" s="174" t="s">
        <v>9</v>
      </c>
      <c r="AC91" s="25">
        <v>9.8000000000000007</v>
      </c>
      <c r="AD91" s="174" t="s">
        <v>9</v>
      </c>
      <c r="AE91" s="25">
        <v>9.6999999999999993</v>
      </c>
      <c r="AF91" s="174" t="s">
        <v>9</v>
      </c>
      <c r="AG91" s="25">
        <v>9.6999999999999993</v>
      </c>
      <c r="AH91" s="174" t="s">
        <v>9</v>
      </c>
      <c r="AI91" s="4" t="str">
        <f t="shared" si="1"/>
        <v>same</v>
      </c>
      <c r="AJ91" s="30"/>
      <c r="AK91" s="30"/>
      <c r="AL91" s="30"/>
      <c r="AM91" s="30"/>
    </row>
    <row r="92" spans="1:39" x14ac:dyDescent="0.2">
      <c r="A92" s="23" t="s">
        <v>478</v>
      </c>
      <c r="B92" s="23" t="s">
        <v>479</v>
      </c>
      <c r="C92" s="2" t="s">
        <v>520</v>
      </c>
      <c r="D92" s="2" t="s">
        <v>208</v>
      </c>
      <c r="E92" s="2" t="s">
        <v>209</v>
      </c>
      <c r="F92" s="24" t="s">
        <v>210</v>
      </c>
      <c r="G92" s="39">
        <v>10.6</v>
      </c>
      <c r="H92" s="43" t="s">
        <v>580</v>
      </c>
      <c r="I92" s="25">
        <v>10.3</v>
      </c>
      <c r="J92" s="174" t="s">
        <v>10</v>
      </c>
      <c r="K92" s="25">
        <v>10.3</v>
      </c>
      <c r="L92" t="s">
        <v>10</v>
      </c>
      <c r="M92" s="25">
        <v>10.3</v>
      </c>
      <c r="N92" t="s">
        <v>10</v>
      </c>
      <c r="O92" s="25">
        <v>10.199999999999999</v>
      </c>
      <c r="P92" t="s">
        <v>10</v>
      </c>
      <c r="Q92" s="25">
        <v>10.199999999999999</v>
      </c>
      <c r="R92" s="30" t="s">
        <v>10</v>
      </c>
      <c r="S92" s="25">
        <v>10.1</v>
      </c>
      <c r="T92" s="196" t="s">
        <v>10</v>
      </c>
      <c r="U92" s="25">
        <v>10</v>
      </c>
      <c r="V92" s="174" t="s">
        <v>9</v>
      </c>
      <c r="W92" s="25">
        <v>10</v>
      </c>
      <c r="X92" s="174" t="s">
        <v>9</v>
      </c>
      <c r="Y92" s="25">
        <v>9.9</v>
      </c>
      <c r="Z92" s="174" t="s">
        <v>9</v>
      </c>
      <c r="AA92" s="25">
        <v>9.8000000000000007</v>
      </c>
      <c r="AB92" s="174" t="s">
        <v>9</v>
      </c>
      <c r="AC92" s="25">
        <v>9.8000000000000007</v>
      </c>
      <c r="AD92" s="174" t="s">
        <v>9</v>
      </c>
      <c r="AE92" s="25">
        <v>9.9</v>
      </c>
      <c r="AF92" s="174" t="s">
        <v>9</v>
      </c>
      <c r="AG92" s="25">
        <v>9.9</v>
      </c>
      <c r="AH92" s="174" t="s">
        <v>9</v>
      </c>
      <c r="AI92" s="4" t="str">
        <f t="shared" si="1"/>
        <v>same</v>
      </c>
      <c r="AJ92" s="30"/>
      <c r="AK92" s="30"/>
      <c r="AL92" s="30"/>
    </row>
    <row r="93" spans="1:39" x14ac:dyDescent="0.2">
      <c r="A93" s="23" t="s">
        <v>470</v>
      </c>
      <c r="B93" s="23" t="s">
        <v>471</v>
      </c>
      <c r="C93" s="2" t="s">
        <v>502</v>
      </c>
      <c r="D93" s="2" t="s">
        <v>36</v>
      </c>
      <c r="E93" s="2" t="s">
        <v>211</v>
      </c>
      <c r="F93" s="24" t="s">
        <v>212</v>
      </c>
      <c r="G93" s="39">
        <v>10.5</v>
      </c>
      <c r="H93" s="43" t="s">
        <v>580</v>
      </c>
      <c r="I93" s="25">
        <v>9.1</v>
      </c>
      <c r="J93" s="174" t="s">
        <v>9</v>
      </c>
      <c r="K93" s="25">
        <v>9</v>
      </c>
      <c r="L93" t="s">
        <v>9</v>
      </c>
      <c r="M93" s="25">
        <v>8.9</v>
      </c>
      <c r="N93" t="s">
        <v>9</v>
      </c>
      <c r="O93" s="25">
        <v>8.8000000000000007</v>
      </c>
      <c r="P93" t="s">
        <v>9</v>
      </c>
      <c r="Q93" s="25">
        <v>8.6</v>
      </c>
      <c r="R93" s="30" t="s">
        <v>9</v>
      </c>
      <c r="S93" s="25">
        <v>8.5</v>
      </c>
      <c r="T93" s="196" t="s">
        <v>9</v>
      </c>
      <c r="U93" s="25">
        <v>8.5</v>
      </c>
      <c r="V93" s="174" t="s">
        <v>9</v>
      </c>
      <c r="W93" s="25">
        <v>8.5</v>
      </c>
      <c r="X93" s="174" t="s">
        <v>9</v>
      </c>
      <c r="Y93" s="25">
        <v>8.5</v>
      </c>
      <c r="Z93" s="174" t="s">
        <v>9</v>
      </c>
      <c r="AA93" s="25">
        <v>8.5</v>
      </c>
      <c r="AB93" s="174" t="s">
        <v>9</v>
      </c>
      <c r="AC93" s="25">
        <v>8.5</v>
      </c>
      <c r="AD93" s="174" t="s">
        <v>9</v>
      </c>
      <c r="AE93" s="25">
        <v>8.6</v>
      </c>
      <c r="AF93" s="174" t="s">
        <v>9</v>
      </c>
      <c r="AG93" s="25">
        <v>8.6</v>
      </c>
      <c r="AH93" s="174" t="s">
        <v>9</v>
      </c>
      <c r="AI93" s="4" t="str">
        <f t="shared" si="1"/>
        <v>same</v>
      </c>
      <c r="AJ93" s="30"/>
      <c r="AK93" s="30"/>
      <c r="AL93" s="30"/>
    </row>
    <row r="94" spans="1:39" x14ac:dyDescent="0.2">
      <c r="A94" s="23" t="s">
        <v>485</v>
      </c>
      <c r="B94" s="23" t="s">
        <v>486</v>
      </c>
      <c r="C94" s="2" t="s">
        <v>519</v>
      </c>
      <c r="D94" s="2" t="s">
        <v>165</v>
      </c>
      <c r="E94" s="2" t="s">
        <v>213</v>
      </c>
      <c r="F94" s="24" t="s">
        <v>214</v>
      </c>
      <c r="G94" s="39">
        <v>8.4</v>
      </c>
      <c r="H94" s="43" t="s">
        <v>580</v>
      </c>
      <c r="I94" s="25">
        <v>7.9</v>
      </c>
      <c r="J94" s="174" t="s">
        <v>9</v>
      </c>
      <c r="K94" s="25">
        <v>7.9</v>
      </c>
      <c r="L94" t="s">
        <v>9</v>
      </c>
      <c r="M94" s="25">
        <v>8</v>
      </c>
      <c r="N94" t="s">
        <v>9</v>
      </c>
      <c r="O94" s="25">
        <v>8</v>
      </c>
      <c r="P94" t="s">
        <v>9</v>
      </c>
      <c r="Q94" s="25">
        <v>8</v>
      </c>
      <c r="R94" s="30" t="s">
        <v>9</v>
      </c>
      <c r="S94" s="25">
        <v>8</v>
      </c>
      <c r="T94" s="196" t="s">
        <v>9</v>
      </c>
      <c r="U94" s="25">
        <v>8</v>
      </c>
      <c r="V94" s="174" t="s">
        <v>9</v>
      </c>
      <c r="W94" s="25">
        <v>8</v>
      </c>
      <c r="X94" s="174" t="s">
        <v>9</v>
      </c>
      <c r="Y94" s="25">
        <v>8</v>
      </c>
      <c r="Z94" s="174" t="s">
        <v>9</v>
      </c>
      <c r="AA94" s="25">
        <v>7.9</v>
      </c>
      <c r="AB94" s="174" t="s">
        <v>9</v>
      </c>
      <c r="AC94" s="25">
        <v>7.9</v>
      </c>
      <c r="AD94" s="174" t="s">
        <v>9</v>
      </c>
      <c r="AE94" s="25">
        <v>7.9</v>
      </c>
      <c r="AF94" s="174" t="s">
        <v>9</v>
      </c>
      <c r="AG94" s="25">
        <v>7.9</v>
      </c>
      <c r="AH94" s="174" t="s">
        <v>9</v>
      </c>
      <c r="AI94" s="4" t="str">
        <f t="shared" si="1"/>
        <v>same</v>
      </c>
      <c r="AJ94" s="30"/>
      <c r="AK94" s="30"/>
      <c r="AL94" s="30"/>
    </row>
    <row r="95" spans="1:39" x14ac:dyDescent="0.2">
      <c r="A95" s="23" t="s">
        <v>470</v>
      </c>
      <c r="B95" s="23" t="s">
        <v>471</v>
      </c>
      <c r="C95" s="2" t="s">
        <v>502</v>
      </c>
      <c r="D95" s="2" t="s">
        <v>36</v>
      </c>
      <c r="E95" s="2" t="s">
        <v>215</v>
      </c>
      <c r="F95" s="24" t="s">
        <v>216</v>
      </c>
      <c r="G95" s="39">
        <v>11.9</v>
      </c>
      <c r="H95" s="43" t="s">
        <v>580</v>
      </c>
      <c r="I95" s="25">
        <v>9.8000000000000007</v>
      </c>
      <c r="J95" s="174" t="s">
        <v>9</v>
      </c>
      <c r="K95" s="25">
        <v>9.5</v>
      </c>
      <c r="L95" t="s">
        <v>9</v>
      </c>
      <c r="M95" s="25">
        <v>9.4</v>
      </c>
      <c r="N95" t="s">
        <v>9</v>
      </c>
      <c r="O95" s="25">
        <v>9.1999999999999993</v>
      </c>
      <c r="P95" t="s">
        <v>9</v>
      </c>
      <c r="Q95" s="25">
        <v>9</v>
      </c>
      <c r="R95" s="30" t="s">
        <v>9</v>
      </c>
      <c r="S95" s="25">
        <v>9</v>
      </c>
      <c r="T95" s="196" t="s">
        <v>9</v>
      </c>
      <c r="U95" s="25">
        <v>8.9</v>
      </c>
      <c r="V95" s="174" t="s">
        <v>9</v>
      </c>
      <c r="W95" s="25">
        <v>8.8000000000000007</v>
      </c>
      <c r="X95" s="174" t="s">
        <v>9</v>
      </c>
      <c r="Y95" s="25">
        <v>8.6</v>
      </c>
      <c r="Z95" s="174" t="s">
        <v>9</v>
      </c>
      <c r="AA95" s="25">
        <v>8.4</v>
      </c>
      <c r="AB95" s="174" t="s">
        <v>9</v>
      </c>
      <c r="AC95" s="25">
        <v>8.4</v>
      </c>
      <c r="AD95" s="174" t="s">
        <v>9</v>
      </c>
      <c r="AE95" s="25">
        <v>8.4</v>
      </c>
      <c r="AF95" s="174" t="s">
        <v>9</v>
      </c>
      <c r="AG95" s="25">
        <v>8.4</v>
      </c>
      <c r="AH95" s="174" t="s">
        <v>9</v>
      </c>
      <c r="AI95" s="4" t="str">
        <f t="shared" si="1"/>
        <v>same</v>
      </c>
      <c r="AJ95" s="30"/>
      <c r="AK95" s="30"/>
      <c r="AL95" s="30"/>
    </row>
    <row r="96" spans="1:39" x14ac:dyDescent="0.2">
      <c r="A96" s="23" t="s">
        <v>572</v>
      </c>
      <c r="B96" s="23" t="s">
        <v>571</v>
      </c>
      <c r="C96" s="2" t="s">
        <v>504</v>
      </c>
      <c r="D96" s="2" t="s">
        <v>44</v>
      </c>
      <c r="E96" s="2" t="s">
        <v>217</v>
      </c>
      <c r="F96" s="24" t="s">
        <v>218</v>
      </c>
      <c r="G96" s="39">
        <v>12.5</v>
      </c>
      <c r="H96" s="43" t="s">
        <v>580</v>
      </c>
      <c r="I96" s="25">
        <v>10.9</v>
      </c>
      <c r="J96" s="174" t="s">
        <v>10</v>
      </c>
      <c r="K96" s="25">
        <v>10.7</v>
      </c>
      <c r="L96" t="s">
        <v>10</v>
      </c>
      <c r="M96" s="25">
        <v>10.5</v>
      </c>
      <c r="N96" t="s">
        <v>10</v>
      </c>
      <c r="O96" s="25">
        <v>10.3</v>
      </c>
      <c r="P96" t="s">
        <v>10</v>
      </c>
      <c r="Q96" s="25">
        <v>10.199999999999999</v>
      </c>
      <c r="R96" s="30" t="s">
        <v>10</v>
      </c>
      <c r="S96" s="25">
        <v>10.1</v>
      </c>
      <c r="T96" s="196" t="s">
        <v>10</v>
      </c>
      <c r="U96" s="25">
        <v>10</v>
      </c>
      <c r="V96" s="174" t="s">
        <v>9</v>
      </c>
      <c r="W96" s="25">
        <v>9.8000000000000007</v>
      </c>
      <c r="X96" s="174" t="s">
        <v>9</v>
      </c>
      <c r="Y96" s="25">
        <v>9.8000000000000007</v>
      </c>
      <c r="Z96" s="174" t="s">
        <v>9</v>
      </c>
      <c r="AA96" s="25">
        <v>9.6</v>
      </c>
      <c r="AB96" s="174" t="s">
        <v>9</v>
      </c>
      <c r="AC96" s="25">
        <v>9.4</v>
      </c>
      <c r="AD96" s="174" t="s">
        <v>9</v>
      </c>
      <c r="AE96" s="25">
        <v>9.3000000000000007</v>
      </c>
      <c r="AF96" s="174" t="s">
        <v>9</v>
      </c>
      <c r="AG96" s="25">
        <v>9.3000000000000007</v>
      </c>
      <c r="AH96" s="174" t="s">
        <v>9</v>
      </c>
      <c r="AI96" s="4" t="str">
        <f t="shared" si="1"/>
        <v>same</v>
      </c>
      <c r="AJ96" s="30"/>
      <c r="AK96" s="30"/>
      <c r="AL96" s="30"/>
    </row>
    <row r="97" spans="1:39" x14ac:dyDescent="0.2">
      <c r="A97" s="23" t="s">
        <v>464</v>
      </c>
      <c r="B97" s="23" t="s">
        <v>465</v>
      </c>
      <c r="C97" s="2" t="s">
        <v>494</v>
      </c>
      <c r="D97" s="2" t="s">
        <v>6</v>
      </c>
      <c r="E97" s="2" t="s">
        <v>219</v>
      </c>
      <c r="F97" s="24" t="s">
        <v>220</v>
      </c>
      <c r="G97" s="39">
        <v>7</v>
      </c>
      <c r="H97" s="43" t="s">
        <v>580</v>
      </c>
      <c r="I97" s="25">
        <v>6.6</v>
      </c>
      <c r="J97" s="174" t="s">
        <v>9</v>
      </c>
      <c r="K97" s="25">
        <v>6.6</v>
      </c>
      <c r="L97" t="s">
        <v>9</v>
      </c>
      <c r="M97" s="25">
        <v>6.6</v>
      </c>
      <c r="N97" t="s">
        <v>9</v>
      </c>
      <c r="O97" s="25">
        <v>6.5</v>
      </c>
      <c r="P97" t="s">
        <v>9</v>
      </c>
      <c r="Q97" s="25">
        <v>6.4</v>
      </c>
      <c r="R97" s="30" t="s">
        <v>9</v>
      </c>
      <c r="S97" s="25">
        <v>6.4</v>
      </c>
      <c r="T97" s="196" t="s">
        <v>9</v>
      </c>
      <c r="U97" s="25">
        <v>6.4</v>
      </c>
      <c r="V97" s="174" t="s">
        <v>9</v>
      </c>
      <c r="W97" s="25">
        <v>6.3</v>
      </c>
      <c r="X97" s="174" t="s">
        <v>9</v>
      </c>
      <c r="Y97" s="25">
        <v>6.3</v>
      </c>
      <c r="Z97" s="174" t="s">
        <v>9</v>
      </c>
      <c r="AA97" s="25">
        <v>6.2</v>
      </c>
      <c r="AB97" s="174" t="s">
        <v>9</v>
      </c>
      <c r="AC97" s="25">
        <v>6.2</v>
      </c>
      <c r="AD97" s="174" t="s">
        <v>9</v>
      </c>
      <c r="AE97" s="25">
        <v>6.1</v>
      </c>
      <c r="AF97" s="174" t="s">
        <v>9</v>
      </c>
      <c r="AG97" s="25">
        <v>6.1</v>
      </c>
      <c r="AH97" s="174" t="s">
        <v>9</v>
      </c>
      <c r="AI97" s="4" t="str">
        <f t="shared" si="1"/>
        <v>same</v>
      </c>
      <c r="AJ97" s="30"/>
      <c r="AK97" s="30"/>
      <c r="AL97" s="30"/>
    </row>
    <row r="98" spans="1:39" x14ac:dyDescent="0.2">
      <c r="A98" s="23" t="s">
        <v>464</v>
      </c>
      <c r="B98" s="23" t="s">
        <v>465</v>
      </c>
      <c r="C98" s="2" t="s">
        <v>494</v>
      </c>
      <c r="D98" s="2" t="s">
        <v>6</v>
      </c>
      <c r="E98" s="2" t="s">
        <v>221</v>
      </c>
      <c r="F98" s="24" t="s">
        <v>222</v>
      </c>
      <c r="G98" s="39">
        <v>7.9</v>
      </c>
      <c r="H98" s="43" t="s">
        <v>580</v>
      </c>
      <c r="I98" s="25">
        <v>7.5</v>
      </c>
      <c r="J98" s="174" t="s">
        <v>9</v>
      </c>
      <c r="K98" s="25">
        <v>7.4</v>
      </c>
      <c r="L98" t="s">
        <v>9</v>
      </c>
      <c r="M98" s="25">
        <v>7.4</v>
      </c>
      <c r="N98" t="s">
        <v>9</v>
      </c>
      <c r="O98" s="25">
        <v>7.4</v>
      </c>
      <c r="P98" t="s">
        <v>9</v>
      </c>
      <c r="Q98" s="25">
        <v>7.3</v>
      </c>
      <c r="R98" s="30" t="s">
        <v>9</v>
      </c>
      <c r="S98" s="25">
        <v>7.2</v>
      </c>
      <c r="T98" s="196" t="s">
        <v>9</v>
      </c>
      <c r="U98" s="25">
        <v>7.2</v>
      </c>
      <c r="V98" s="174" t="s">
        <v>9</v>
      </c>
      <c r="W98" s="25">
        <v>7.2</v>
      </c>
      <c r="X98" s="174" t="s">
        <v>9</v>
      </c>
      <c r="Y98" s="25">
        <v>7.2</v>
      </c>
      <c r="Z98" s="174" t="s">
        <v>9</v>
      </c>
      <c r="AA98" s="25">
        <v>7</v>
      </c>
      <c r="AB98" s="174" t="s">
        <v>9</v>
      </c>
      <c r="AC98" s="25">
        <v>6.9</v>
      </c>
      <c r="AD98" s="174" t="s">
        <v>9</v>
      </c>
      <c r="AE98" s="25">
        <v>6.8</v>
      </c>
      <c r="AF98" s="174" t="s">
        <v>9</v>
      </c>
      <c r="AG98" s="25">
        <v>6.8</v>
      </c>
      <c r="AH98" s="174" t="s">
        <v>9</v>
      </c>
      <c r="AI98" s="4" t="str">
        <f t="shared" si="1"/>
        <v>same</v>
      </c>
      <c r="AJ98" s="30"/>
      <c r="AK98" s="30"/>
      <c r="AL98" s="30"/>
    </row>
    <row r="99" spans="1:39" x14ac:dyDescent="0.2">
      <c r="A99" s="23" t="s">
        <v>464</v>
      </c>
      <c r="B99" s="23" t="s">
        <v>465</v>
      </c>
      <c r="C99" s="2" t="s">
        <v>494</v>
      </c>
      <c r="D99" s="2" t="s">
        <v>6</v>
      </c>
      <c r="E99" s="2" t="s">
        <v>223</v>
      </c>
      <c r="F99" s="24" t="s">
        <v>224</v>
      </c>
      <c r="G99" s="39">
        <v>7.3</v>
      </c>
      <c r="H99" s="43" t="s">
        <v>580</v>
      </c>
      <c r="I99" s="25">
        <v>6.7</v>
      </c>
      <c r="J99" s="174" t="s">
        <v>9</v>
      </c>
      <c r="K99" s="25">
        <v>6.6</v>
      </c>
      <c r="L99" t="s">
        <v>9</v>
      </c>
      <c r="M99" s="25">
        <v>6.6</v>
      </c>
      <c r="N99" t="s">
        <v>9</v>
      </c>
      <c r="O99" s="25">
        <v>6.5</v>
      </c>
      <c r="P99" t="s">
        <v>9</v>
      </c>
      <c r="Q99" s="25">
        <v>6.4</v>
      </c>
      <c r="R99" s="30" t="s">
        <v>9</v>
      </c>
      <c r="S99" s="25">
        <v>6.3</v>
      </c>
      <c r="T99" s="196" t="s">
        <v>9</v>
      </c>
      <c r="U99" s="25">
        <v>6.3</v>
      </c>
      <c r="V99" s="174" t="s">
        <v>9</v>
      </c>
      <c r="W99" s="25">
        <v>6.2</v>
      </c>
      <c r="X99" s="174" t="s">
        <v>9</v>
      </c>
      <c r="Y99" s="25">
        <v>6.2</v>
      </c>
      <c r="Z99" s="174" t="s">
        <v>9</v>
      </c>
      <c r="AA99" s="25">
        <v>6.1</v>
      </c>
      <c r="AB99" s="174" t="s">
        <v>9</v>
      </c>
      <c r="AC99" s="25">
        <v>6.2</v>
      </c>
      <c r="AD99" s="174" t="s">
        <v>9</v>
      </c>
      <c r="AE99" s="25">
        <v>6.2</v>
      </c>
      <c r="AF99" s="174" t="s">
        <v>9</v>
      </c>
      <c r="AG99" s="25">
        <v>6.3</v>
      </c>
      <c r="AH99" s="174" t="s">
        <v>9</v>
      </c>
      <c r="AI99" s="4" t="str">
        <f t="shared" si="1"/>
        <v>up</v>
      </c>
      <c r="AJ99" s="30"/>
      <c r="AK99" s="30"/>
      <c r="AL99" s="30"/>
    </row>
    <row r="100" spans="1:39" x14ac:dyDescent="0.2">
      <c r="A100" s="23" t="s">
        <v>474</v>
      </c>
      <c r="B100" s="23" t="s">
        <v>475</v>
      </c>
      <c r="C100" s="2" t="s">
        <v>515</v>
      </c>
      <c r="D100" s="2" t="s">
        <v>129</v>
      </c>
      <c r="E100" s="2" t="s">
        <v>225</v>
      </c>
      <c r="F100" s="24" t="s">
        <v>226</v>
      </c>
      <c r="G100" s="39">
        <v>9.6</v>
      </c>
      <c r="H100" s="43" t="s">
        <v>580</v>
      </c>
      <c r="I100" s="25">
        <v>9</v>
      </c>
      <c r="J100" s="174" t="s">
        <v>9</v>
      </c>
      <c r="K100" s="25">
        <v>8.9</v>
      </c>
      <c r="L100" t="s">
        <v>9</v>
      </c>
      <c r="M100" s="25">
        <v>8.9</v>
      </c>
      <c r="N100" t="s">
        <v>9</v>
      </c>
      <c r="O100" s="25">
        <v>8.8000000000000007</v>
      </c>
      <c r="P100" t="s">
        <v>9</v>
      </c>
      <c r="Q100" s="25">
        <v>8.6999999999999993</v>
      </c>
      <c r="R100" s="30" t="s">
        <v>9</v>
      </c>
      <c r="S100" s="25">
        <v>8.6999999999999993</v>
      </c>
      <c r="T100" s="196" t="s">
        <v>9</v>
      </c>
      <c r="U100" s="25">
        <v>8.6</v>
      </c>
      <c r="V100" s="174" t="s">
        <v>9</v>
      </c>
      <c r="W100" s="25">
        <v>8.6</v>
      </c>
      <c r="X100" s="174" t="s">
        <v>9</v>
      </c>
      <c r="Y100" s="25">
        <v>8.5</v>
      </c>
      <c r="Z100" s="174" t="s">
        <v>9</v>
      </c>
      <c r="AA100" s="25">
        <v>8.5</v>
      </c>
      <c r="AB100" s="174" t="s">
        <v>9</v>
      </c>
      <c r="AC100" s="25">
        <v>8.4</v>
      </c>
      <c r="AD100" s="174" t="s">
        <v>9</v>
      </c>
      <c r="AE100" s="25">
        <v>8.5</v>
      </c>
      <c r="AF100" s="174" t="s">
        <v>9</v>
      </c>
      <c r="AG100" s="25">
        <v>8.5</v>
      </c>
      <c r="AH100" s="174" t="s">
        <v>9</v>
      </c>
      <c r="AI100" s="4" t="str">
        <f t="shared" si="1"/>
        <v>same</v>
      </c>
      <c r="AJ100" s="30"/>
      <c r="AK100" s="30"/>
      <c r="AL100" s="30"/>
    </row>
    <row r="101" spans="1:39" x14ac:dyDescent="0.2">
      <c r="A101" s="23" t="s">
        <v>470</v>
      </c>
      <c r="B101" s="23" t="s">
        <v>471</v>
      </c>
      <c r="C101" s="2" t="s">
        <v>502</v>
      </c>
      <c r="D101" s="2" t="s">
        <v>36</v>
      </c>
      <c r="E101" s="2" t="s">
        <v>227</v>
      </c>
      <c r="F101" s="24" t="s">
        <v>228</v>
      </c>
      <c r="G101" s="39">
        <v>12.9</v>
      </c>
      <c r="H101" s="44">
        <v>10.3</v>
      </c>
      <c r="I101" s="25">
        <v>11.3</v>
      </c>
      <c r="J101" s="174" t="s">
        <v>10</v>
      </c>
      <c r="K101" s="25">
        <v>11.1</v>
      </c>
      <c r="L101" t="s">
        <v>10</v>
      </c>
      <c r="M101" s="25">
        <v>10.9</v>
      </c>
      <c r="N101" t="s">
        <v>10</v>
      </c>
      <c r="O101" s="25">
        <v>10.7</v>
      </c>
      <c r="P101" t="s">
        <v>10</v>
      </c>
      <c r="Q101" s="25">
        <v>10.5</v>
      </c>
      <c r="R101" s="30" t="s">
        <v>10</v>
      </c>
      <c r="S101" s="25">
        <v>10.199999999999999</v>
      </c>
      <c r="T101" s="196" t="s">
        <v>9</v>
      </c>
      <c r="U101" s="25">
        <v>10</v>
      </c>
      <c r="V101" s="174" t="s">
        <v>9</v>
      </c>
      <c r="W101" s="25">
        <v>10</v>
      </c>
      <c r="X101" s="174" t="s">
        <v>9</v>
      </c>
      <c r="Y101" s="25">
        <v>9.9</v>
      </c>
      <c r="Z101" s="174" t="s">
        <v>9</v>
      </c>
      <c r="AA101" s="25">
        <v>9.6999999999999993</v>
      </c>
      <c r="AB101" s="174" t="s">
        <v>9</v>
      </c>
      <c r="AC101" s="25">
        <v>9.5</v>
      </c>
      <c r="AD101" s="174" t="s">
        <v>9</v>
      </c>
      <c r="AE101" s="25">
        <v>9.4</v>
      </c>
      <c r="AF101" s="174" t="s">
        <v>9</v>
      </c>
      <c r="AG101" s="25">
        <v>9.4</v>
      </c>
      <c r="AH101" s="174" t="s">
        <v>9</v>
      </c>
      <c r="AI101" s="4" t="str">
        <f t="shared" si="1"/>
        <v>same</v>
      </c>
      <c r="AJ101" s="30"/>
      <c r="AK101" s="30"/>
      <c r="AL101" s="30"/>
      <c r="AM101" s="30"/>
    </row>
    <row r="102" spans="1:39" x14ac:dyDescent="0.2">
      <c r="A102" s="23" t="s">
        <v>474</v>
      </c>
      <c r="B102" s="23" t="s">
        <v>475</v>
      </c>
      <c r="C102" s="2" t="s">
        <v>515</v>
      </c>
      <c r="D102" s="2" t="s">
        <v>129</v>
      </c>
      <c r="E102" s="2" t="s">
        <v>229</v>
      </c>
      <c r="F102" s="24" t="s">
        <v>230</v>
      </c>
      <c r="G102" s="39">
        <v>13.2</v>
      </c>
      <c r="H102" s="44">
        <v>10.6</v>
      </c>
      <c r="I102" s="25">
        <v>11.8</v>
      </c>
      <c r="J102" s="174" t="s">
        <v>10</v>
      </c>
      <c r="K102" s="25">
        <v>11.5</v>
      </c>
      <c r="L102" t="s">
        <v>10</v>
      </c>
      <c r="M102" s="25">
        <v>11.3</v>
      </c>
      <c r="N102" t="s">
        <v>10</v>
      </c>
      <c r="O102" s="25">
        <v>11</v>
      </c>
      <c r="P102" t="s">
        <v>10</v>
      </c>
      <c r="Q102" s="25">
        <v>10.8</v>
      </c>
      <c r="R102" s="30" t="s">
        <v>10</v>
      </c>
      <c r="S102" s="25">
        <v>10.7</v>
      </c>
      <c r="T102" s="196" t="s">
        <v>10</v>
      </c>
      <c r="U102" s="25">
        <v>10.5</v>
      </c>
      <c r="V102" s="174" t="s">
        <v>9</v>
      </c>
      <c r="W102" s="25">
        <v>10.4</v>
      </c>
      <c r="X102" s="174" t="s">
        <v>9</v>
      </c>
      <c r="Y102" s="25">
        <v>10.199999999999999</v>
      </c>
      <c r="Z102" s="174" t="s">
        <v>9</v>
      </c>
      <c r="AA102" s="25">
        <v>10.1</v>
      </c>
      <c r="AB102" s="174" t="s">
        <v>9</v>
      </c>
      <c r="AC102" s="25">
        <v>10</v>
      </c>
      <c r="AD102" s="174" t="s">
        <v>9</v>
      </c>
      <c r="AE102" s="25">
        <v>10</v>
      </c>
      <c r="AF102" s="174" t="s">
        <v>9</v>
      </c>
      <c r="AG102" s="25">
        <v>10.1</v>
      </c>
      <c r="AH102" s="174" t="s">
        <v>9</v>
      </c>
      <c r="AI102" s="4" t="str">
        <f t="shared" si="1"/>
        <v>up</v>
      </c>
      <c r="AJ102" s="30"/>
      <c r="AK102" s="30"/>
      <c r="AL102" s="30"/>
      <c r="AM102" s="30"/>
    </row>
    <row r="103" spans="1:39" x14ac:dyDescent="0.2">
      <c r="A103" s="23" t="s">
        <v>474</v>
      </c>
      <c r="B103" s="23" t="s">
        <v>475</v>
      </c>
      <c r="C103" s="2" t="s">
        <v>515</v>
      </c>
      <c r="D103" s="2" t="s">
        <v>129</v>
      </c>
      <c r="E103" s="2" t="s">
        <v>231</v>
      </c>
      <c r="F103" s="24" t="s">
        <v>232</v>
      </c>
      <c r="G103" s="39">
        <v>13.2</v>
      </c>
      <c r="H103" s="44">
        <v>10.6</v>
      </c>
      <c r="I103" s="25">
        <v>12</v>
      </c>
      <c r="J103" s="174" t="s">
        <v>10</v>
      </c>
      <c r="K103" s="25">
        <v>11.9</v>
      </c>
      <c r="L103" t="s">
        <v>10</v>
      </c>
      <c r="M103" s="25">
        <v>11.7</v>
      </c>
      <c r="N103" t="s">
        <v>10</v>
      </c>
      <c r="O103" s="25">
        <v>11.5</v>
      </c>
      <c r="P103" t="s">
        <v>10</v>
      </c>
      <c r="Q103" s="25">
        <v>11.3</v>
      </c>
      <c r="R103" s="30" t="s">
        <v>10</v>
      </c>
      <c r="S103" s="25">
        <v>11.2</v>
      </c>
      <c r="T103" s="196" t="s">
        <v>10</v>
      </c>
      <c r="U103" s="25">
        <v>11.1</v>
      </c>
      <c r="V103" s="174" t="s">
        <v>10</v>
      </c>
      <c r="W103" s="25">
        <v>10.9</v>
      </c>
      <c r="X103" s="174" t="s">
        <v>10</v>
      </c>
      <c r="Y103" s="25">
        <v>10.8</v>
      </c>
      <c r="Z103" s="174" t="s">
        <v>10</v>
      </c>
      <c r="AA103" s="25">
        <v>10.6</v>
      </c>
      <c r="AB103" s="174" t="s">
        <v>9</v>
      </c>
      <c r="AC103" s="25">
        <v>10.5</v>
      </c>
      <c r="AD103" s="174" t="s">
        <v>9</v>
      </c>
      <c r="AE103" s="25">
        <v>10.4</v>
      </c>
      <c r="AF103" s="174" t="s">
        <v>9</v>
      </c>
      <c r="AG103" s="25">
        <v>10.5</v>
      </c>
      <c r="AH103" s="174" t="s">
        <v>9</v>
      </c>
      <c r="AI103" s="4" t="str">
        <f t="shared" si="1"/>
        <v>up</v>
      </c>
      <c r="AJ103" s="30"/>
      <c r="AK103" s="30"/>
      <c r="AL103" s="30"/>
      <c r="AM103" s="30"/>
    </row>
    <row r="104" spans="1:39" x14ac:dyDescent="0.2">
      <c r="A104" s="23" t="s">
        <v>485</v>
      </c>
      <c r="B104" s="23" t="s">
        <v>486</v>
      </c>
      <c r="C104" s="2" t="s">
        <v>519</v>
      </c>
      <c r="D104" s="2" t="s">
        <v>165</v>
      </c>
      <c r="E104" s="2" t="s">
        <v>233</v>
      </c>
      <c r="F104" s="24" t="s">
        <v>234</v>
      </c>
      <c r="G104" s="39">
        <v>9.9</v>
      </c>
      <c r="H104" s="43" t="s">
        <v>580</v>
      </c>
      <c r="I104" s="25">
        <v>8.8000000000000007</v>
      </c>
      <c r="J104" s="174" t="s">
        <v>9</v>
      </c>
      <c r="K104" s="25">
        <v>8.6999999999999993</v>
      </c>
      <c r="L104" t="s">
        <v>9</v>
      </c>
      <c r="M104" s="25">
        <v>8.6999999999999993</v>
      </c>
      <c r="N104" t="s">
        <v>9</v>
      </c>
      <c r="O104" s="25">
        <v>8.6999999999999993</v>
      </c>
      <c r="P104" t="s">
        <v>9</v>
      </c>
      <c r="Q104" s="25">
        <v>8.6</v>
      </c>
      <c r="R104" s="30" t="s">
        <v>9</v>
      </c>
      <c r="S104" s="25">
        <v>8.6</v>
      </c>
      <c r="T104" s="196" t="s">
        <v>9</v>
      </c>
      <c r="U104" s="25">
        <v>8.6</v>
      </c>
      <c r="V104" s="174" t="s">
        <v>9</v>
      </c>
      <c r="W104" s="25">
        <v>8.6</v>
      </c>
      <c r="X104" s="174" t="s">
        <v>9</v>
      </c>
      <c r="Y104" s="25">
        <v>8.6</v>
      </c>
      <c r="Z104" s="174" t="s">
        <v>9</v>
      </c>
      <c r="AA104" s="25">
        <v>8.5</v>
      </c>
      <c r="AB104" s="174" t="s">
        <v>9</v>
      </c>
      <c r="AC104" s="25">
        <v>8.5</v>
      </c>
      <c r="AD104" s="174" t="s">
        <v>9</v>
      </c>
      <c r="AE104" s="25">
        <v>8.5</v>
      </c>
      <c r="AF104" s="174" t="s">
        <v>9</v>
      </c>
      <c r="AG104" s="25">
        <v>8.6</v>
      </c>
      <c r="AH104" s="174" t="s">
        <v>9</v>
      </c>
      <c r="AI104" s="4" t="str">
        <f t="shared" si="1"/>
        <v>up</v>
      </c>
      <c r="AJ104" s="30"/>
      <c r="AK104" s="30"/>
      <c r="AL104" s="30"/>
    </row>
    <row r="105" spans="1:39" x14ac:dyDescent="0.2">
      <c r="A105" s="23" t="s">
        <v>474</v>
      </c>
      <c r="B105" s="23" t="s">
        <v>475</v>
      </c>
      <c r="C105" s="2" t="s">
        <v>501</v>
      </c>
      <c r="D105" s="2" t="s">
        <v>33</v>
      </c>
      <c r="E105" s="2" t="s">
        <v>235</v>
      </c>
      <c r="F105" s="24" t="s">
        <v>236</v>
      </c>
      <c r="G105" s="39">
        <v>10.199999999999999</v>
      </c>
      <c r="H105" s="43" t="s">
        <v>580</v>
      </c>
      <c r="I105" s="25">
        <v>9.9</v>
      </c>
      <c r="J105" s="174" t="s">
        <v>9</v>
      </c>
      <c r="K105" s="25">
        <v>9.8000000000000007</v>
      </c>
      <c r="L105" t="s">
        <v>9</v>
      </c>
      <c r="M105" s="25">
        <v>9.6</v>
      </c>
      <c r="N105" t="s">
        <v>9</v>
      </c>
      <c r="O105" s="25">
        <v>9.5</v>
      </c>
      <c r="P105" t="s">
        <v>9</v>
      </c>
      <c r="Q105" s="25">
        <v>9.3000000000000007</v>
      </c>
      <c r="R105" s="30" t="s">
        <v>9</v>
      </c>
      <c r="S105" s="25">
        <v>9.1</v>
      </c>
      <c r="T105" s="196" t="s">
        <v>9</v>
      </c>
      <c r="U105" s="25">
        <v>9.1</v>
      </c>
      <c r="V105" s="174" t="s">
        <v>9</v>
      </c>
      <c r="W105" s="25">
        <v>9</v>
      </c>
      <c r="X105" s="174" t="s">
        <v>9</v>
      </c>
      <c r="Y105" s="25">
        <v>8.9</v>
      </c>
      <c r="Z105" s="174" t="s">
        <v>9</v>
      </c>
      <c r="AA105" s="25">
        <v>8.6999999999999993</v>
      </c>
      <c r="AB105" s="174" t="s">
        <v>9</v>
      </c>
      <c r="AC105" s="25">
        <v>8.6999999999999993</v>
      </c>
      <c r="AD105" s="174" t="s">
        <v>9</v>
      </c>
      <c r="AE105" s="25">
        <v>8.8000000000000007</v>
      </c>
      <c r="AF105" s="174" t="s">
        <v>9</v>
      </c>
      <c r="AG105" s="25">
        <v>8.8000000000000007</v>
      </c>
      <c r="AH105" s="174" t="s">
        <v>9</v>
      </c>
      <c r="AI105" s="4" t="str">
        <f t="shared" si="1"/>
        <v>same</v>
      </c>
      <c r="AJ105" s="30"/>
      <c r="AK105" s="30"/>
      <c r="AL105" s="30"/>
    </row>
    <row r="106" spans="1:39" x14ac:dyDescent="0.2">
      <c r="A106" s="23" t="s">
        <v>480</v>
      </c>
      <c r="B106" s="23" t="s">
        <v>481</v>
      </c>
      <c r="C106" s="2" t="s">
        <v>518</v>
      </c>
      <c r="D106" s="2" t="s">
        <v>146</v>
      </c>
      <c r="E106" s="2" t="s">
        <v>237</v>
      </c>
      <c r="F106" s="27" t="s">
        <v>238</v>
      </c>
      <c r="G106" s="39">
        <v>8.8000000000000007</v>
      </c>
      <c r="H106" s="43" t="s">
        <v>580</v>
      </c>
      <c r="I106" s="25">
        <v>7.9</v>
      </c>
      <c r="J106" s="174" t="s">
        <v>9</v>
      </c>
      <c r="K106" s="25">
        <v>7.8</v>
      </c>
      <c r="L106" t="s">
        <v>9</v>
      </c>
      <c r="M106" s="25">
        <v>7.9</v>
      </c>
      <c r="N106" t="s">
        <v>9</v>
      </c>
      <c r="O106" s="25">
        <v>7.8</v>
      </c>
      <c r="P106" t="s">
        <v>9</v>
      </c>
      <c r="Q106" s="25">
        <v>7.8</v>
      </c>
      <c r="R106" s="30" t="s">
        <v>9</v>
      </c>
      <c r="S106" s="25">
        <v>7.8</v>
      </c>
      <c r="T106" s="196" t="s">
        <v>9</v>
      </c>
      <c r="U106" s="25">
        <v>7.8</v>
      </c>
      <c r="V106" s="174" t="s">
        <v>9</v>
      </c>
      <c r="W106" s="25">
        <v>7.7</v>
      </c>
      <c r="X106" s="174" t="s">
        <v>9</v>
      </c>
      <c r="Y106" s="25">
        <v>7.7</v>
      </c>
      <c r="Z106" s="174" t="s">
        <v>9</v>
      </c>
      <c r="AA106" s="25">
        <v>7.7</v>
      </c>
      <c r="AB106" s="174" t="s">
        <v>9</v>
      </c>
      <c r="AC106" s="25">
        <v>7.7</v>
      </c>
      <c r="AD106" s="174" t="s">
        <v>9</v>
      </c>
      <c r="AE106" s="25">
        <v>7.7</v>
      </c>
      <c r="AF106" s="174" t="s">
        <v>9</v>
      </c>
      <c r="AG106" s="25">
        <v>7.7</v>
      </c>
      <c r="AH106" s="174" t="s">
        <v>9</v>
      </c>
      <c r="AI106" s="4" t="str">
        <f t="shared" si="1"/>
        <v>same</v>
      </c>
      <c r="AJ106" s="30"/>
      <c r="AK106" s="30"/>
      <c r="AL106" s="30"/>
    </row>
    <row r="107" spans="1:39" x14ac:dyDescent="0.2">
      <c r="A107" s="23" t="s">
        <v>466</v>
      </c>
      <c r="B107" s="23" t="s">
        <v>467</v>
      </c>
      <c r="C107" s="2" t="s">
        <v>495</v>
      </c>
      <c r="D107" s="2" t="s">
        <v>11</v>
      </c>
      <c r="E107" s="2" t="s">
        <v>239</v>
      </c>
      <c r="F107" s="24" t="s">
        <v>240</v>
      </c>
      <c r="G107" s="39">
        <v>12.5</v>
      </c>
      <c r="H107" s="43" t="s">
        <v>580</v>
      </c>
      <c r="I107" s="25">
        <v>11.7</v>
      </c>
      <c r="J107" s="174" t="s">
        <v>10</v>
      </c>
      <c r="K107" s="25">
        <v>11.6</v>
      </c>
      <c r="L107" t="s">
        <v>10</v>
      </c>
      <c r="M107" s="25">
        <v>11.5</v>
      </c>
      <c r="N107" t="s">
        <v>10</v>
      </c>
      <c r="O107" s="25">
        <v>11.4</v>
      </c>
      <c r="P107" t="s">
        <v>10</v>
      </c>
      <c r="Q107" s="25">
        <v>11.4</v>
      </c>
      <c r="R107" s="30" t="s">
        <v>10</v>
      </c>
      <c r="S107" s="25">
        <v>11.3</v>
      </c>
      <c r="T107" s="196" t="s">
        <v>10</v>
      </c>
      <c r="U107" s="25">
        <v>11.3</v>
      </c>
      <c r="V107" s="174" t="s">
        <v>10</v>
      </c>
      <c r="W107" s="25">
        <v>11.2</v>
      </c>
      <c r="X107" s="174" t="s">
        <v>10</v>
      </c>
      <c r="Y107" s="25">
        <v>11.2</v>
      </c>
      <c r="Z107" s="174" t="s">
        <v>10</v>
      </c>
      <c r="AA107" s="25">
        <v>11.1</v>
      </c>
      <c r="AB107" s="174" t="s">
        <v>10</v>
      </c>
      <c r="AC107" s="25">
        <v>11</v>
      </c>
      <c r="AD107" s="174" t="s">
        <v>10</v>
      </c>
      <c r="AE107" s="25">
        <v>11.1</v>
      </c>
      <c r="AF107" s="174" t="s">
        <v>10</v>
      </c>
      <c r="AG107" s="25">
        <v>11</v>
      </c>
      <c r="AH107" s="174" t="s">
        <v>10</v>
      </c>
      <c r="AI107" s="4" t="str">
        <f t="shared" si="1"/>
        <v>down</v>
      </c>
      <c r="AJ107" s="30"/>
      <c r="AK107" s="30"/>
      <c r="AL107" s="30"/>
    </row>
    <row r="108" spans="1:39" x14ac:dyDescent="0.2">
      <c r="A108" s="23" t="s">
        <v>470</v>
      </c>
      <c r="B108" s="23" t="s">
        <v>471</v>
      </c>
      <c r="C108" s="2" t="s">
        <v>502</v>
      </c>
      <c r="D108" s="2" t="s">
        <v>36</v>
      </c>
      <c r="E108" s="2" t="s">
        <v>241</v>
      </c>
      <c r="F108" s="24" t="s">
        <v>242</v>
      </c>
      <c r="G108" s="39">
        <v>13.9</v>
      </c>
      <c r="H108" s="44">
        <v>11.1</v>
      </c>
      <c r="I108" s="25">
        <v>11.8</v>
      </c>
      <c r="J108" s="174" t="s">
        <v>10</v>
      </c>
      <c r="K108" s="25">
        <v>11.6</v>
      </c>
      <c r="L108" t="s">
        <v>10</v>
      </c>
      <c r="M108" s="25">
        <v>11.3</v>
      </c>
      <c r="N108" t="s">
        <v>10</v>
      </c>
      <c r="O108" s="25">
        <v>11.1</v>
      </c>
      <c r="P108" t="s">
        <v>9</v>
      </c>
      <c r="Q108" s="25">
        <v>10.9</v>
      </c>
      <c r="R108" s="30" t="s">
        <v>9</v>
      </c>
      <c r="S108" s="25">
        <v>10.8</v>
      </c>
      <c r="T108" s="196" t="s">
        <v>9</v>
      </c>
      <c r="U108" s="25">
        <v>10.7</v>
      </c>
      <c r="V108" s="174" t="s">
        <v>9</v>
      </c>
      <c r="W108" s="25">
        <v>10.7</v>
      </c>
      <c r="X108" s="174" t="s">
        <v>9</v>
      </c>
      <c r="Y108" s="25">
        <v>10.5</v>
      </c>
      <c r="Z108" s="174" t="s">
        <v>9</v>
      </c>
      <c r="AA108" s="25">
        <v>10.5</v>
      </c>
      <c r="AB108" s="174" t="s">
        <v>9</v>
      </c>
      <c r="AC108" s="25">
        <v>10.4</v>
      </c>
      <c r="AD108" s="174" t="s">
        <v>9</v>
      </c>
      <c r="AE108" s="25">
        <v>10.4</v>
      </c>
      <c r="AF108" s="174" t="s">
        <v>9</v>
      </c>
      <c r="AG108" s="25">
        <v>10.5</v>
      </c>
      <c r="AH108" s="174" t="s">
        <v>9</v>
      </c>
      <c r="AI108" s="4" t="str">
        <f t="shared" si="1"/>
        <v>up</v>
      </c>
      <c r="AJ108" s="30"/>
      <c r="AK108" s="30"/>
      <c r="AL108" s="30"/>
      <c r="AM108" s="30"/>
    </row>
    <row r="109" spans="1:39" x14ac:dyDescent="0.2">
      <c r="A109" s="23" t="s">
        <v>472</v>
      </c>
      <c r="B109" s="23" t="s">
        <v>473</v>
      </c>
      <c r="C109" s="2" t="s">
        <v>563</v>
      </c>
      <c r="D109" s="2" t="s">
        <v>25</v>
      </c>
      <c r="E109" s="2" t="s">
        <v>243</v>
      </c>
      <c r="F109" s="24" t="s">
        <v>244</v>
      </c>
      <c r="G109" s="39">
        <v>10.9</v>
      </c>
      <c r="H109" s="43" t="s">
        <v>580</v>
      </c>
      <c r="I109" s="25">
        <v>10.1</v>
      </c>
      <c r="J109" s="174" t="s">
        <v>10</v>
      </c>
      <c r="K109" s="25">
        <v>10.1</v>
      </c>
      <c r="L109" t="s">
        <v>10</v>
      </c>
      <c r="M109" s="25">
        <v>10</v>
      </c>
      <c r="N109" t="s">
        <v>9</v>
      </c>
      <c r="O109" s="25">
        <v>10</v>
      </c>
      <c r="P109" t="s">
        <v>9</v>
      </c>
      <c r="Q109" s="25">
        <v>10</v>
      </c>
      <c r="R109" s="30" t="s">
        <v>9</v>
      </c>
      <c r="S109" s="25">
        <v>9.9</v>
      </c>
      <c r="T109" s="196" t="s">
        <v>9</v>
      </c>
      <c r="U109" s="25">
        <v>9.9</v>
      </c>
      <c r="V109" s="174" t="s">
        <v>9</v>
      </c>
      <c r="W109" s="25">
        <v>9.8000000000000007</v>
      </c>
      <c r="X109" s="174" t="s">
        <v>9</v>
      </c>
      <c r="Y109" s="25">
        <v>9.8000000000000007</v>
      </c>
      <c r="Z109" s="174" t="s">
        <v>9</v>
      </c>
      <c r="AA109" s="25">
        <v>9.6999999999999993</v>
      </c>
      <c r="AB109" s="174" t="s">
        <v>9</v>
      </c>
      <c r="AC109" s="25">
        <v>9.6999999999999993</v>
      </c>
      <c r="AD109" s="174" t="s">
        <v>9</v>
      </c>
      <c r="AE109" s="25">
        <v>9.6999999999999993</v>
      </c>
      <c r="AF109" s="174" t="s">
        <v>9</v>
      </c>
      <c r="AG109" s="25">
        <v>9.8000000000000007</v>
      </c>
      <c r="AH109" s="174" t="s">
        <v>9</v>
      </c>
      <c r="AI109" s="4" t="str">
        <f t="shared" si="1"/>
        <v>up</v>
      </c>
      <c r="AJ109" s="30"/>
      <c r="AK109" s="30"/>
      <c r="AL109" s="30"/>
    </row>
    <row r="110" spans="1:39" x14ac:dyDescent="0.2">
      <c r="A110" s="23" t="s">
        <v>474</v>
      </c>
      <c r="B110" s="23" t="s">
        <v>475</v>
      </c>
      <c r="C110" s="2" t="s">
        <v>501</v>
      </c>
      <c r="D110" s="2" t="s">
        <v>33</v>
      </c>
      <c r="E110" s="2" t="s">
        <v>245</v>
      </c>
      <c r="F110" s="24" t="s">
        <v>246</v>
      </c>
      <c r="G110" s="39">
        <v>8</v>
      </c>
      <c r="H110" s="43" t="s">
        <v>580</v>
      </c>
      <c r="I110" s="25">
        <v>6.8</v>
      </c>
      <c r="J110" s="174" t="s">
        <v>9</v>
      </c>
      <c r="K110" s="25">
        <v>6.7</v>
      </c>
      <c r="L110" t="s">
        <v>9</v>
      </c>
      <c r="M110" s="25">
        <v>6.7</v>
      </c>
      <c r="N110" t="s">
        <v>9</v>
      </c>
      <c r="O110" s="25">
        <v>6.6</v>
      </c>
      <c r="P110" t="s">
        <v>9</v>
      </c>
      <c r="Q110" s="25">
        <v>6.6</v>
      </c>
      <c r="R110" s="30" t="s">
        <v>9</v>
      </c>
      <c r="S110" s="25">
        <v>6.6</v>
      </c>
      <c r="T110" s="196" t="s">
        <v>9</v>
      </c>
      <c r="U110" s="25">
        <v>6.6</v>
      </c>
      <c r="V110" s="174" t="s">
        <v>9</v>
      </c>
      <c r="W110" s="25">
        <v>6.6</v>
      </c>
      <c r="X110" s="174" t="s">
        <v>9</v>
      </c>
      <c r="Y110" s="25">
        <v>6.7</v>
      </c>
      <c r="Z110" s="174" t="s">
        <v>9</v>
      </c>
      <c r="AA110" s="25">
        <v>6.7</v>
      </c>
      <c r="AB110" s="174" t="s">
        <v>9</v>
      </c>
      <c r="AC110" s="25">
        <v>6.7</v>
      </c>
      <c r="AD110" s="174" t="s">
        <v>9</v>
      </c>
      <c r="AE110" s="25">
        <v>6.7</v>
      </c>
      <c r="AF110" s="174" t="s">
        <v>9</v>
      </c>
      <c r="AG110" s="25">
        <v>6.9</v>
      </c>
      <c r="AH110" s="174" t="s">
        <v>9</v>
      </c>
      <c r="AI110" s="4" t="str">
        <f t="shared" si="1"/>
        <v>up</v>
      </c>
      <c r="AJ110" s="30"/>
      <c r="AK110" s="30"/>
      <c r="AL110" s="30"/>
    </row>
    <row r="111" spans="1:39" x14ac:dyDescent="0.2">
      <c r="A111" s="23" t="s">
        <v>474</v>
      </c>
      <c r="B111" s="23" t="s">
        <v>475</v>
      </c>
      <c r="C111" s="2" t="s">
        <v>501</v>
      </c>
      <c r="D111" s="2" t="s">
        <v>33</v>
      </c>
      <c r="E111" s="2" t="s">
        <v>247</v>
      </c>
      <c r="F111" s="24" t="s">
        <v>248</v>
      </c>
      <c r="G111" s="39">
        <v>14.6</v>
      </c>
      <c r="H111" s="44">
        <v>11.7</v>
      </c>
      <c r="I111" s="25">
        <v>10.5</v>
      </c>
      <c r="J111" s="174" t="s">
        <v>9</v>
      </c>
      <c r="K111" s="25">
        <v>10</v>
      </c>
      <c r="L111" t="s">
        <v>9</v>
      </c>
      <c r="M111" s="25">
        <v>9.5</v>
      </c>
      <c r="N111" t="s">
        <v>9</v>
      </c>
      <c r="O111" s="25">
        <v>9</v>
      </c>
      <c r="P111" t="s">
        <v>9</v>
      </c>
      <c r="Q111" s="25">
        <v>8.6999999999999993</v>
      </c>
      <c r="R111" s="30" t="s">
        <v>9</v>
      </c>
      <c r="S111" s="25">
        <v>8.3000000000000007</v>
      </c>
      <c r="T111" s="196" t="s">
        <v>9</v>
      </c>
      <c r="U111" s="25">
        <v>8.1</v>
      </c>
      <c r="V111" s="174" t="s">
        <v>9</v>
      </c>
      <c r="W111" s="25">
        <v>8</v>
      </c>
      <c r="X111" s="174" t="s">
        <v>9</v>
      </c>
      <c r="Y111" s="25">
        <v>7.9</v>
      </c>
      <c r="Z111" s="174" t="s">
        <v>9</v>
      </c>
      <c r="AA111" s="25">
        <v>7.9</v>
      </c>
      <c r="AB111" s="174" t="s">
        <v>9</v>
      </c>
      <c r="AC111" s="25">
        <v>7.9</v>
      </c>
      <c r="AD111" s="174" t="s">
        <v>9</v>
      </c>
      <c r="AE111" s="25">
        <v>7.9</v>
      </c>
      <c r="AF111" s="174" t="s">
        <v>9</v>
      </c>
      <c r="AG111" s="25">
        <v>8</v>
      </c>
      <c r="AH111" s="174" t="s">
        <v>9</v>
      </c>
      <c r="AI111" s="4" t="str">
        <f t="shared" si="1"/>
        <v>up</v>
      </c>
      <c r="AJ111" s="30"/>
      <c r="AK111" s="30"/>
      <c r="AL111" s="30"/>
      <c r="AM111" s="30"/>
    </row>
    <row r="112" spans="1:39" x14ac:dyDescent="0.2">
      <c r="A112" s="23" t="s">
        <v>480</v>
      </c>
      <c r="B112" s="23" t="s">
        <v>481</v>
      </c>
      <c r="C112" s="2" t="s">
        <v>518</v>
      </c>
      <c r="D112" s="2" t="s">
        <v>146</v>
      </c>
      <c r="E112" s="2" t="s">
        <v>249</v>
      </c>
      <c r="F112" s="24" t="s">
        <v>250</v>
      </c>
      <c r="G112" s="39">
        <v>10.7</v>
      </c>
      <c r="H112" s="43" t="s">
        <v>580</v>
      </c>
      <c r="I112" s="25">
        <v>9</v>
      </c>
      <c r="J112" s="174" t="s">
        <v>9</v>
      </c>
      <c r="K112" s="25">
        <v>8.9</v>
      </c>
      <c r="L112" t="s">
        <v>9</v>
      </c>
      <c r="M112" s="25">
        <v>8.9</v>
      </c>
      <c r="N112" t="s">
        <v>9</v>
      </c>
      <c r="O112" s="25">
        <v>8.8000000000000007</v>
      </c>
      <c r="P112" t="s">
        <v>9</v>
      </c>
      <c r="Q112" s="25">
        <v>8.6999999999999993</v>
      </c>
      <c r="R112" s="30" t="s">
        <v>9</v>
      </c>
      <c r="S112" s="25">
        <v>8.6</v>
      </c>
      <c r="T112" s="196" t="s">
        <v>9</v>
      </c>
      <c r="U112" s="25">
        <v>8.6999999999999993</v>
      </c>
      <c r="V112" s="174" t="s">
        <v>9</v>
      </c>
      <c r="W112" s="25">
        <v>8.6</v>
      </c>
      <c r="X112" s="174" t="s">
        <v>9</v>
      </c>
      <c r="Y112" s="25">
        <v>8.5</v>
      </c>
      <c r="Z112" s="174" t="s">
        <v>9</v>
      </c>
      <c r="AA112" s="25">
        <v>8.4</v>
      </c>
      <c r="AB112" s="174" t="s">
        <v>9</v>
      </c>
      <c r="AC112" s="25">
        <v>8.3000000000000007</v>
      </c>
      <c r="AD112" s="174" t="s">
        <v>9</v>
      </c>
      <c r="AE112" s="25">
        <v>8.3000000000000007</v>
      </c>
      <c r="AF112" s="174" t="s">
        <v>9</v>
      </c>
      <c r="AG112" s="25">
        <v>8.3000000000000007</v>
      </c>
      <c r="AH112" s="174" t="s">
        <v>9</v>
      </c>
      <c r="AI112" s="4" t="str">
        <f t="shared" si="1"/>
        <v>same</v>
      </c>
      <c r="AJ112" s="30"/>
      <c r="AK112" s="30"/>
      <c r="AL112" s="30"/>
    </row>
    <row r="113" spans="1:39" x14ac:dyDescent="0.2">
      <c r="A113" s="23" t="s">
        <v>468</v>
      </c>
      <c r="B113" s="23" t="s">
        <v>469</v>
      </c>
      <c r="C113" s="2" t="s">
        <v>496</v>
      </c>
      <c r="D113" s="2" t="s">
        <v>14</v>
      </c>
      <c r="E113" s="2" t="s">
        <v>251</v>
      </c>
      <c r="F113" s="24" t="s">
        <v>252</v>
      </c>
      <c r="G113" s="39">
        <v>8.9</v>
      </c>
      <c r="H113" s="43" t="s">
        <v>580</v>
      </c>
      <c r="I113" s="25">
        <v>8.1999999999999993</v>
      </c>
      <c r="J113" s="174" t="s">
        <v>9</v>
      </c>
      <c r="K113" s="25">
        <v>8.1999999999999993</v>
      </c>
      <c r="L113" t="s">
        <v>9</v>
      </c>
      <c r="M113" s="25">
        <v>8.1</v>
      </c>
      <c r="N113" t="s">
        <v>9</v>
      </c>
      <c r="O113" s="25">
        <v>8.1</v>
      </c>
      <c r="P113" t="s">
        <v>9</v>
      </c>
      <c r="Q113" s="25">
        <v>8</v>
      </c>
      <c r="R113" s="30" t="s">
        <v>9</v>
      </c>
      <c r="S113" s="25">
        <v>8</v>
      </c>
      <c r="T113" s="196" t="s">
        <v>9</v>
      </c>
      <c r="U113" s="25">
        <v>8.1</v>
      </c>
      <c r="V113" s="174" t="s">
        <v>9</v>
      </c>
      <c r="W113" s="25">
        <v>8.1</v>
      </c>
      <c r="X113" s="174" t="s">
        <v>9</v>
      </c>
      <c r="Y113" s="25">
        <v>8.1</v>
      </c>
      <c r="Z113" s="174" t="s">
        <v>9</v>
      </c>
      <c r="AA113" s="25">
        <v>8</v>
      </c>
      <c r="AB113" s="174" t="s">
        <v>9</v>
      </c>
      <c r="AC113" s="25">
        <v>8</v>
      </c>
      <c r="AD113" s="174" t="s">
        <v>9</v>
      </c>
      <c r="AE113" s="25">
        <v>8.1</v>
      </c>
      <c r="AF113" s="174" t="s">
        <v>9</v>
      </c>
      <c r="AG113" s="25">
        <v>8.1</v>
      </c>
      <c r="AH113" s="174" t="s">
        <v>9</v>
      </c>
      <c r="AI113" s="4" t="str">
        <f t="shared" si="1"/>
        <v>same</v>
      </c>
      <c r="AJ113" s="30"/>
      <c r="AK113" s="30"/>
      <c r="AL113" s="30"/>
    </row>
    <row r="114" spans="1:39" s="8" customFormat="1" x14ac:dyDescent="0.2">
      <c r="A114" s="28" t="s">
        <v>482</v>
      </c>
      <c r="B114" s="28" t="s">
        <v>483</v>
      </c>
      <c r="C114" s="8" t="s">
        <v>512</v>
      </c>
      <c r="D114" s="8" t="s">
        <v>106</v>
      </c>
      <c r="E114" s="2" t="s">
        <v>253</v>
      </c>
      <c r="F114" s="29" t="s">
        <v>254</v>
      </c>
      <c r="G114" s="40">
        <v>8.4</v>
      </c>
      <c r="H114" s="43" t="s">
        <v>580</v>
      </c>
      <c r="I114" s="25">
        <v>7.7</v>
      </c>
      <c r="J114" s="174" t="s">
        <v>9</v>
      </c>
      <c r="K114" s="25">
        <v>7.6</v>
      </c>
      <c r="L114" t="s">
        <v>9</v>
      </c>
      <c r="M114" s="25">
        <v>7.5</v>
      </c>
      <c r="N114" t="s">
        <v>9</v>
      </c>
      <c r="O114" s="25">
        <v>7.4</v>
      </c>
      <c r="P114" t="s">
        <v>9</v>
      </c>
      <c r="Q114" s="25">
        <v>7.4</v>
      </c>
      <c r="R114" s="30" t="s">
        <v>9</v>
      </c>
      <c r="S114" s="25">
        <v>7.3</v>
      </c>
      <c r="T114" s="196" t="s">
        <v>9</v>
      </c>
      <c r="U114" s="25">
        <v>7.3</v>
      </c>
      <c r="V114" s="174" t="s">
        <v>9</v>
      </c>
      <c r="W114" s="25">
        <v>7.3</v>
      </c>
      <c r="X114" s="174" t="s">
        <v>9</v>
      </c>
      <c r="Y114" s="25">
        <v>7.3</v>
      </c>
      <c r="Z114" s="174" t="s">
        <v>9</v>
      </c>
      <c r="AA114" s="25">
        <v>7.2</v>
      </c>
      <c r="AB114" s="174" t="s">
        <v>9</v>
      </c>
      <c r="AC114" s="25">
        <v>7.2</v>
      </c>
      <c r="AD114" s="174" t="s">
        <v>9</v>
      </c>
      <c r="AE114" s="25">
        <v>7.2</v>
      </c>
      <c r="AF114" s="174" t="s">
        <v>9</v>
      </c>
      <c r="AG114" s="25">
        <v>7.3</v>
      </c>
      <c r="AH114" s="174" t="s">
        <v>9</v>
      </c>
      <c r="AI114" s="4" t="str">
        <f t="shared" si="1"/>
        <v>up</v>
      </c>
      <c r="AJ114" s="30"/>
      <c r="AK114" s="30"/>
      <c r="AL114" s="30"/>
      <c r="AM114"/>
    </row>
    <row r="115" spans="1:39" x14ac:dyDescent="0.2">
      <c r="A115" s="23" t="s">
        <v>470</v>
      </c>
      <c r="B115" s="23" t="s">
        <v>471</v>
      </c>
      <c r="C115" s="2" t="s">
        <v>497</v>
      </c>
      <c r="D115" s="2" t="s">
        <v>17</v>
      </c>
      <c r="E115" s="2" t="s">
        <v>255</v>
      </c>
      <c r="F115" s="24" t="s">
        <v>256</v>
      </c>
      <c r="G115" s="39">
        <v>14.5</v>
      </c>
      <c r="H115" s="44">
        <v>11.6</v>
      </c>
      <c r="I115" s="25">
        <v>11.4</v>
      </c>
      <c r="J115" s="174" t="s">
        <v>9</v>
      </c>
      <c r="K115" s="25">
        <v>10.9</v>
      </c>
      <c r="L115" t="s">
        <v>9</v>
      </c>
      <c r="M115" s="25">
        <v>10.5</v>
      </c>
      <c r="N115" t="s">
        <v>9</v>
      </c>
      <c r="O115" s="25">
        <v>10.199999999999999</v>
      </c>
      <c r="P115" t="s">
        <v>9</v>
      </c>
      <c r="Q115" s="25">
        <v>10</v>
      </c>
      <c r="R115" s="30" t="s">
        <v>9</v>
      </c>
      <c r="S115" s="25">
        <v>9.9</v>
      </c>
      <c r="T115" s="196" t="s">
        <v>9</v>
      </c>
      <c r="U115" s="25">
        <v>9.6999999999999993</v>
      </c>
      <c r="V115" s="174" t="s">
        <v>9</v>
      </c>
      <c r="W115" s="25">
        <v>9.6</v>
      </c>
      <c r="X115" s="174" t="s">
        <v>9</v>
      </c>
      <c r="Y115" s="25">
        <v>9.5</v>
      </c>
      <c r="Z115" s="174" t="s">
        <v>9</v>
      </c>
      <c r="AA115" s="25">
        <v>9.5</v>
      </c>
      <c r="AB115" s="174" t="s">
        <v>9</v>
      </c>
      <c r="AC115" s="25">
        <v>9.4</v>
      </c>
      <c r="AD115" s="174" t="s">
        <v>9</v>
      </c>
      <c r="AE115" s="25">
        <v>9.4</v>
      </c>
      <c r="AF115" s="174" t="s">
        <v>9</v>
      </c>
      <c r="AG115" s="25">
        <v>9.5</v>
      </c>
      <c r="AH115" s="174" t="s">
        <v>9</v>
      </c>
      <c r="AI115" s="4" t="str">
        <f t="shared" si="1"/>
        <v>up</v>
      </c>
      <c r="AJ115" s="30"/>
      <c r="AK115" s="30"/>
      <c r="AL115" s="30"/>
      <c r="AM115" s="30"/>
    </row>
    <row r="116" spans="1:39" x14ac:dyDescent="0.2">
      <c r="A116" s="23" t="s">
        <v>468</v>
      </c>
      <c r="B116" s="23" t="s">
        <v>469</v>
      </c>
      <c r="C116" s="2" t="s">
        <v>496</v>
      </c>
      <c r="D116" s="2" t="s">
        <v>14</v>
      </c>
      <c r="E116" s="2" t="s">
        <v>257</v>
      </c>
      <c r="F116" s="24" t="s">
        <v>258</v>
      </c>
      <c r="G116" s="39">
        <v>10</v>
      </c>
      <c r="H116" s="43" t="s">
        <v>580</v>
      </c>
      <c r="I116" s="25">
        <v>9.3000000000000007</v>
      </c>
      <c r="J116" s="174" t="s">
        <v>9</v>
      </c>
      <c r="K116" s="25">
        <v>9.1999999999999993</v>
      </c>
      <c r="L116" t="s">
        <v>9</v>
      </c>
      <c r="M116" s="25">
        <v>9.1</v>
      </c>
      <c r="N116" t="s">
        <v>9</v>
      </c>
      <c r="O116" s="25">
        <v>9.1999999999999993</v>
      </c>
      <c r="P116" t="s">
        <v>9</v>
      </c>
      <c r="Q116" s="25">
        <v>9.1999999999999993</v>
      </c>
      <c r="R116" s="30" t="s">
        <v>9</v>
      </c>
      <c r="S116" s="25">
        <v>9.1</v>
      </c>
      <c r="T116" s="196" t="s">
        <v>9</v>
      </c>
      <c r="U116" s="25">
        <v>9.1</v>
      </c>
      <c r="V116" s="174" t="s">
        <v>9</v>
      </c>
      <c r="W116" s="25">
        <v>9.1</v>
      </c>
      <c r="X116" s="174" t="s">
        <v>9</v>
      </c>
      <c r="Y116" s="25">
        <v>9</v>
      </c>
      <c r="Z116" s="174" t="s">
        <v>9</v>
      </c>
      <c r="AA116" s="25">
        <v>8.9</v>
      </c>
      <c r="AB116" s="174" t="s">
        <v>9</v>
      </c>
      <c r="AC116" s="25">
        <v>8.9</v>
      </c>
      <c r="AD116" s="174" t="s">
        <v>9</v>
      </c>
      <c r="AE116" s="25">
        <v>8.9</v>
      </c>
      <c r="AF116" s="174" t="s">
        <v>9</v>
      </c>
      <c r="AG116" s="25">
        <v>8.8000000000000007</v>
      </c>
      <c r="AH116" s="174" t="s">
        <v>9</v>
      </c>
      <c r="AI116" s="4" t="str">
        <f t="shared" si="1"/>
        <v>down</v>
      </c>
      <c r="AJ116" s="30"/>
      <c r="AK116" s="30"/>
      <c r="AL116" s="30"/>
    </row>
    <row r="117" spans="1:39" x14ac:dyDescent="0.2">
      <c r="A117" s="23" t="s">
        <v>480</v>
      </c>
      <c r="B117" s="23" t="s">
        <v>481</v>
      </c>
      <c r="C117" s="2" t="s">
        <v>518</v>
      </c>
      <c r="D117" s="2" t="s">
        <v>146</v>
      </c>
      <c r="E117" s="2" t="s">
        <v>259</v>
      </c>
      <c r="F117" s="24" t="s">
        <v>260</v>
      </c>
      <c r="G117" s="39">
        <v>9.3000000000000007</v>
      </c>
      <c r="H117" s="43" t="s">
        <v>580</v>
      </c>
      <c r="I117" s="25">
        <v>8.6999999999999993</v>
      </c>
      <c r="J117" s="174" t="s">
        <v>9</v>
      </c>
      <c r="K117" s="25">
        <v>8.6</v>
      </c>
      <c r="L117" t="s">
        <v>9</v>
      </c>
      <c r="M117" s="25">
        <v>8.5</v>
      </c>
      <c r="N117" t="s">
        <v>9</v>
      </c>
      <c r="O117" s="25">
        <v>8.4</v>
      </c>
      <c r="P117" t="s">
        <v>9</v>
      </c>
      <c r="Q117" s="25">
        <v>8.3000000000000007</v>
      </c>
      <c r="R117" s="30" t="s">
        <v>9</v>
      </c>
      <c r="S117" s="25">
        <v>8.1999999999999993</v>
      </c>
      <c r="T117" s="196" t="s">
        <v>9</v>
      </c>
      <c r="U117" s="25">
        <v>8</v>
      </c>
      <c r="V117" s="174" t="s">
        <v>9</v>
      </c>
      <c r="W117" s="25">
        <v>7.9</v>
      </c>
      <c r="X117" s="174" t="s">
        <v>9</v>
      </c>
      <c r="Y117" s="25">
        <v>7.9</v>
      </c>
      <c r="Z117" s="174" t="s">
        <v>9</v>
      </c>
      <c r="AA117" s="25">
        <v>7.8</v>
      </c>
      <c r="AB117" s="174" t="s">
        <v>9</v>
      </c>
      <c r="AC117" s="25">
        <v>7.7</v>
      </c>
      <c r="AD117" s="174" t="s">
        <v>9</v>
      </c>
      <c r="AE117" s="25">
        <v>7.7</v>
      </c>
      <c r="AF117" s="174" t="s">
        <v>9</v>
      </c>
      <c r="AG117" s="25">
        <v>7.7</v>
      </c>
      <c r="AH117" s="174" t="s">
        <v>9</v>
      </c>
      <c r="AI117" s="4" t="str">
        <f t="shared" si="1"/>
        <v>same</v>
      </c>
      <c r="AJ117" s="30"/>
      <c r="AK117" s="30"/>
      <c r="AL117" s="30"/>
    </row>
    <row r="118" spans="1:39" x14ac:dyDescent="0.2">
      <c r="A118" s="23" t="s">
        <v>482</v>
      </c>
      <c r="B118" s="23" t="s">
        <v>483</v>
      </c>
      <c r="C118" s="2" t="s">
        <v>513</v>
      </c>
      <c r="D118" s="2" t="s">
        <v>109</v>
      </c>
      <c r="E118" s="2" t="s">
        <v>261</v>
      </c>
      <c r="F118" s="24" t="s">
        <v>262</v>
      </c>
      <c r="G118" s="39">
        <v>7.1</v>
      </c>
      <c r="H118" s="43" t="s">
        <v>580</v>
      </c>
      <c r="I118" s="25">
        <v>6.9</v>
      </c>
      <c r="J118" s="174" t="s">
        <v>9</v>
      </c>
      <c r="K118" s="25">
        <v>6.8</v>
      </c>
      <c r="L118" t="s">
        <v>9</v>
      </c>
      <c r="M118" s="25">
        <v>6.7</v>
      </c>
      <c r="N118" t="s">
        <v>9</v>
      </c>
      <c r="O118" s="25">
        <v>6.7</v>
      </c>
      <c r="P118" t="s">
        <v>9</v>
      </c>
      <c r="Q118" s="25">
        <v>6.6</v>
      </c>
      <c r="R118" s="30" t="s">
        <v>9</v>
      </c>
      <c r="S118" s="25">
        <v>6.6</v>
      </c>
      <c r="T118" s="196" t="s">
        <v>9</v>
      </c>
      <c r="U118" s="25">
        <v>6.6</v>
      </c>
      <c r="V118" s="174" t="s">
        <v>9</v>
      </c>
      <c r="W118" s="25">
        <v>6.5</v>
      </c>
      <c r="X118" s="174" t="s">
        <v>9</v>
      </c>
      <c r="Y118" s="25">
        <v>6.4</v>
      </c>
      <c r="Z118" s="174" t="s">
        <v>9</v>
      </c>
      <c r="AA118" s="25">
        <v>6.4</v>
      </c>
      <c r="AB118" s="174" t="s">
        <v>9</v>
      </c>
      <c r="AC118" s="25">
        <v>6.3</v>
      </c>
      <c r="AD118" s="174" t="s">
        <v>9</v>
      </c>
      <c r="AE118" s="25">
        <v>6.3</v>
      </c>
      <c r="AF118" s="174" t="s">
        <v>9</v>
      </c>
      <c r="AG118" s="25">
        <v>6.3</v>
      </c>
      <c r="AH118" s="174" t="s">
        <v>9</v>
      </c>
      <c r="AI118" s="4" t="str">
        <f t="shared" si="1"/>
        <v>same</v>
      </c>
      <c r="AJ118" s="30"/>
      <c r="AK118" s="30"/>
      <c r="AL118" s="30"/>
    </row>
    <row r="119" spans="1:39" x14ac:dyDescent="0.2">
      <c r="A119" s="23" t="s">
        <v>472</v>
      </c>
      <c r="B119" s="23" t="s">
        <v>473</v>
      </c>
      <c r="C119" s="2" t="s">
        <v>563</v>
      </c>
      <c r="D119" s="2" t="s">
        <v>25</v>
      </c>
      <c r="E119" s="2" t="s">
        <v>263</v>
      </c>
      <c r="F119" s="24" t="s">
        <v>264</v>
      </c>
      <c r="G119" s="39">
        <v>11</v>
      </c>
      <c r="H119" s="43" t="s">
        <v>580</v>
      </c>
      <c r="I119" s="25">
        <v>10.6</v>
      </c>
      <c r="J119" s="174" t="s">
        <v>10</v>
      </c>
      <c r="K119" s="25">
        <v>10.5</v>
      </c>
      <c r="L119" t="s">
        <v>10</v>
      </c>
      <c r="M119" s="25">
        <v>10.5</v>
      </c>
      <c r="N119" t="s">
        <v>10</v>
      </c>
      <c r="O119" s="25">
        <v>10.4</v>
      </c>
      <c r="P119" t="s">
        <v>10</v>
      </c>
      <c r="Q119" s="25">
        <v>10.3</v>
      </c>
      <c r="R119" s="30" t="s">
        <v>10</v>
      </c>
      <c r="S119" s="25">
        <v>10.199999999999999</v>
      </c>
      <c r="T119" s="196" t="s">
        <v>10</v>
      </c>
      <c r="U119" s="25">
        <v>10.199999999999999</v>
      </c>
      <c r="V119" s="174" t="s">
        <v>10</v>
      </c>
      <c r="W119" s="25">
        <v>10.1</v>
      </c>
      <c r="X119" s="174" t="s">
        <v>10</v>
      </c>
      <c r="Y119" s="25">
        <v>10</v>
      </c>
      <c r="Z119" s="174" t="s">
        <v>9</v>
      </c>
      <c r="AA119" s="25">
        <v>9.9</v>
      </c>
      <c r="AB119" s="174" t="s">
        <v>9</v>
      </c>
      <c r="AC119" s="25">
        <v>9.9</v>
      </c>
      <c r="AD119" s="174" t="s">
        <v>9</v>
      </c>
      <c r="AE119" s="25">
        <v>9.9</v>
      </c>
      <c r="AF119" s="174" t="s">
        <v>9</v>
      </c>
      <c r="AG119" s="25">
        <v>9.9</v>
      </c>
      <c r="AH119" s="174" t="s">
        <v>9</v>
      </c>
      <c r="AI119" s="4" t="str">
        <f t="shared" si="1"/>
        <v>same</v>
      </c>
      <c r="AJ119" s="30"/>
      <c r="AK119" s="30"/>
      <c r="AL119" s="30"/>
    </row>
    <row r="120" spans="1:39" x14ac:dyDescent="0.2">
      <c r="A120" s="23" t="s">
        <v>484</v>
      </c>
      <c r="B120" s="23" t="s">
        <v>116</v>
      </c>
      <c r="C120" s="2" t="s">
        <v>514</v>
      </c>
      <c r="D120" s="2" t="s">
        <v>116</v>
      </c>
      <c r="E120" s="2" t="s">
        <v>265</v>
      </c>
      <c r="F120" s="24" t="s">
        <v>266</v>
      </c>
      <c r="G120" s="39">
        <v>10.5</v>
      </c>
      <c r="H120" s="43" t="s">
        <v>580</v>
      </c>
      <c r="I120" s="25">
        <v>9.4</v>
      </c>
      <c r="J120" s="174" t="s">
        <v>9</v>
      </c>
      <c r="K120" s="25">
        <v>9.3000000000000007</v>
      </c>
      <c r="L120" t="s">
        <v>9</v>
      </c>
      <c r="M120" s="25">
        <v>9.1999999999999993</v>
      </c>
      <c r="N120" t="s">
        <v>9</v>
      </c>
      <c r="O120" s="25">
        <v>9.3000000000000007</v>
      </c>
      <c r="P120" t="s">
        <v>9</v>
      </c>
      <c r="Q120" s="25">
        <v>9.1999999999999993</v>
      </c>
      <c r="R120" s="30" t="s">
        <v>9</v>
      </c>
      <c r="S120" s="25">
        <v>9.1999999999999993</v>
      </c>
      <c r="T120" s="196" t="s">
        <v>9</v>
      </c>
      <c r="U120" s="25">
        <v>9.1999999999999993</v>
      </c>
      <c r="V120" s="174" t="s">
        <v>9</v>
      </c>
      <c r="W120" s="25">
        <v>9.1</v>
      </c>
      <c r="X120" s="174" t="s">
        <v>9</v>
      </c>
      <c r="Y120" s="25">
        <v>9.1</v>
      </c>
      <c r="Z120" s="174" t="s">
        <v>9</v>
      </c>
      <c r="AA120" s="25">
        <v>9</v>
      </c>
      <c r="AB120" s="174" t="s">
        <v>9</v>
      </c>
      <c r="AC120" s="25">
        <v>8.9</v>
      </c>
      <c r="AD120" s="174" t="s">
        <v>9</v>
      </c>
      <c r="AE120" s="25">
        <v>8.9</v>
      </c>
      <c r="AF120" s="174" t="s">
        <v>9</v>
      </c>
      <c r="AG120" s="25">
        <v>9</v>
      </c>
      <c r="AH120" s="174" t="s">
        <v>9</v>
      </c>
      <c r="AI120" s="4" t="str">
        <f t="shared" si="1"/>
        <v>up</v>
      </c>
      <c r="AJ120" s="30"/>
      <c r="AK120" s="30"/>
      <c r="AL120" s="30"/>
    </row>
    <row r="121" spans="1:39" x14ac:dyDescent="0.2">
      <c r="A121" s="23" t="s">
        <v>464</v>
      </c>
      <c r="B121" s="23" t="s">
        <v>465</v>
      </c>
      <c r="C121" s="2" t="s">
        <v>516</v>
      </c>
      <c r="D121" s="2" t="s">
        <v>132</v>
      </c>
      <c r="E121" s="2" t="s">
        <v>267</v>
      </c>
      <c r="F121" s="24" t="s">
        <v>268</v>
      </c>
      <c r="G121" s="39">
        <v>12.2</v>
      </c>
      <c r="H121" s="43" t="s">
        <v>580</v>
      </c>
      <c r="I121" s="25">
        <v>10.5</v>
      </c>
      <c r="J121" s="174" t="s">
        <v>10</v>
      </c>
      <c r="K121" s="25">
        <v>10.3</v>
      </c>
      <c r="L121" t="s">
        <v>10</v>
      </c>
      <c r="M121" s="25">
        <v>9.9</v>
      </c>
      <c r="N121" t="s">
        <v>9</v>
      </c>
      <c r="O121" s="25">
        <v>9.6999999999999993</v>
      </c>
      <c r="P121" t="s">
        <v>9</v>
      </c>
      <c r="Q121" s="25">
        <v>9.5</v>
      </c>
      <c r="R121" s="30" t="s">
        <v>9</v>
      </c>
      <c r="S121" s="25">
        <v>9.1999999999999993</v>
      </c>
      <c r="T121" s="196" t="s">
        <v>9</v>
      </c>
      <c r="U121" s="25">
        <v>9</v>
      </c>
      <c r="V121" s="174" t="s">
        <v>9</v>
      </c>
      <c r="W121" s="25">
        <v>8.8000000000000007</v>
      </c>
      <c r="X121" s="174" t="s">
        <v>9</v>
      </c>
      <c r="Y121" s="25">
        <v>8.5</v>
      </c>
      <c r="Z121" s="174" t="s">
        <v>9</v>
      </c>
      <c r="AA121" s="25">
        <v>8.3000000000000007</v>
      </c>
      <c r="AB121" s="174" t="s">
        <v>9</v>
      </c>
      <c r="AC121" s="25">
        <v>8.1</v>
      </c>
      <c r="AD121" s="174" t="s">
        <v>9</v>
      </c>
      <c r="AE121" s="25">
        <v>8</v>
      </c>
      <c r="AF121" s="174" t="s">
        <v>9</v>
      </c>
      <c r="AG121" s="25">
        <v>8</v>
      </c>
      <c r="AH121" s="174" t="s">
        <v>9</v>
      </c>
      <c r="AI121" s="4" t="str">
        <f t="shared" si="1"/>
        <v>same</v>
      </c>
      <c r="AJ121" s="30"/>
      <c r="AK121" s="30"/>
      <c r="AL121" s="30"/>
    </row>
    <row r="122" spans="1:39" x14ac:dyDescent="0.2">
      <c r="A122" s="23" t="s">
        <v>484</v>
      </c>
      <c r="B122" s="23" t="s">
        <v>116</v>
      </c>
      <c r="C122" s="2" t="s">
        <v>514</v>
      </c>
      <c r="D122" s="2" t="s">
        <v>116</v>
      </c>
      <c r="E122" s="2" t="s">
        <v>269</v>
      </c>
      <c r="F122" s="24" t="s">
        <v>270</v>
      </c>
      <c r="G122" s="39">
        <v>8.1</v>
      </c>
      <c r="H122" s="43" t="s">
        <v>580</v>
      </c>
      <c r="I122" s="25">
        <v>7</v>
      </c>
      <c r="J122" s="174" t="s">
        <v>9</v>
      </c>
      <c r="K122" s="25">
        <v>7</v>
      </c>
      <c r="L122" t="s">
        <v>9</v>
      </c>
      <c r="M122" s="25">
        <v>7.1</v>
      </c>
      <c r="N122" t="s">
        <v>9</v>
      </c>
      <c r="O122" s="25">
        <v>7.1</v>
      </c>
      <c r="P122" t="s">
        <v>9</v>
      </c>
      <c r="Q122" s="25">
        <v>7.1</v>
      </c>
      <c r="R122" s="30" t="s">
        <v>9</v>
      </c>
      <c r="S122" s="25">
        <v>7.1</v>
      </c>
      <c r="T122" s="196" t="s">
        <v>9</v>
      </c>
      <c r="U122" s="25">
        <v>7.2</v>
      </c>
      <c r="V122" s="174" t="s">
        <v>9</v>
      </c>
      <c r="W122" s="25">
        <v>7.3</v>
      </c>
      <c r="X122" s="174" t="s">
        <v>9</v>
      </c>
      <c r="Y122" s="25">
        <v>7.3</v>
      </c>
      <c r="Z122" s="174" t="s">
        <v>9</v>
      </c>
      <c r="AA122" s="25">
        <v>7.3</v>
      </c>
      <c r="AB122" s="174" t="s">
        <v>9</v>
      </c>
      <c r="AC122" s="25">
        <v>7.3</v>
      </c>
      <c r="AD122" s="174" t="s">
        <v>9</v>
      </c>
      <c r="AE122" s="25">
        <v>7.3</v>
      </c>
      <c r="AF122" s="174" t="s">
        <v>9</v>
      </c>
      <c r="AG122" s="25">
        <v>7.4</v>
      </c>
      <c r="AH122" s="174" t="s">
        <v>9</v>
      </c>
      <c r="AI122" s="4" t="str">
        <f t="shared" si="1"/>
        <v>up</v>
      </c>
      <c r="AJ122" s="30"/>
      <c r="AK122" s="30"/>
      <c r="AL122" s="30"/>
    </row>
    <row r="123" spans="1:39" x14ac:dyDescent="0.2">
      <c r="A123" s="23" t="s">
        <v>464</v>
      </c>
      <c r="B123" s="23" t="s">
        <v>465</v>
      </c>
      <c r="C123" s="2" t="s">
        <v>494</v>
      </c>
      <c r="D123" s="2" t="s">
        <v>6</v>
      </c>
      <c r="E123" s="2" t="s">
        <v>271</v>
      </c>
      <c r="F123" s="24" t="s">
        <v>272</v>
      </c>
      <c r="G123" s="39">
        <v>8.3000000000000007</v>
      </c>
      <c r="H123" s="43" t="s">
        <v>580</v>
      </c>
      <c r="I123" s="25">
        <v>7.5</v>
      </c>
      <c r="J123" s="174" t="s">
        <v>9</v>
      </c>
      <c r="K123" s="25">
        <v>7.5</v>
      </c>
      <c r="L123" t="s">
        <v>9</v>
      </c>
      <c r="M123" s="25">
        <v>7.4</v>
      </c>
      <c r="N123" t="s">
        <v>9</v>
      </c>
      <c r="O123" s="25">
        <v>7.3</v>
      </c>
      <c r="P123" t="s">
        <v>9</v>
      </c>
      <c r="Q123" s="25">
        <v>7.2</v>
      </c>
      <c r="R123" s="30" t="s">
        <v>9</v>
      </c>
      <c r="S123" s="25">
        <v>7.1</v>
      </c>
      <c r="T123" s="196" t="s">
        <v>9</v>
      </c>
      <c r="U123" s="25">
        <v>7</v>
      </c>
      <c r="V123" s="174" t="s">
        <v>9</v>
      </c>
      <c r="W123" s="25">
        <v>7</v>
      </c>
      <c r="X123" s="174" t="s">
        <v>9</v>
      </c>
      <c r="Y123" s="25">
        <v>6.9</v>
      </c>
      <c r="Z123" s="174" t="s">
        <v>9</v>
      </c>
      <c r="AA123" s="25">
        <v>6.9</v>
      </c>
      <c r="AB123" s="174" t="s">
        <v>9</v>
      </c>
      <c r="AC123" s="25">
        <v>6.9</v>
      </c>
      <c r="AD123" s="174" t="s">
        <v>9</v>
      </c>
      <c r="AE123" s="25">
        <v>7</v>
      </c>
      <c r="AF123" s="174" t="s">
        <v>9</v>
      </c>
      <c r="AG123" s="25">
        <v>7</v>
      </c>
      <c r="AH123" s="174" t="s">
        <v>9</v>
      </c>
      <c r="AI123" s="4" t="str">
        <f t="shared" si="1"/>
        <v>same</v>
      </c>
      <c r="AJ123" s="30"/>
      <c r="AK123" s="30"/>
      <c r="AL123" s="30"/>
    </row>
    <row r="124" spans="1:39" x14ac:dyDescent="0.2">
      <c r="A124" s="23" t="s">
        <v>464</v>
      </c>
      <c r="B124" s="23" t="s">
        <v>465</v>
      </c>
      <c r="C124" s="2" t="s">
        <v>516</v>
      </c>
      <c r="D124" s="2" t="s">
        <v>132</v>
      </c>
      <c r="E124" s="2" t="s">
        <v>273</v>
      </c>
      <c r="F124" s="24" t="s">
        <v>274</v>
      </c>
      <c r="G124" s="39">
        <v>12</v>
      </c>
      <c r="H124" s="44" t="s">
        <v>580</v>
      </c>
      <c r="I124" s="25">
        <v>10.199999999999999</v>
      </c>
      <c r="J124" s="174" t="s">
        <v>10</v>
      </c>
      <c r="K124" s="25">
        <v>10.1</v>
      </c>
      <c r="L124" t="s">
        <v>10</v>
      </c>
      <c r="M124" s="25">
        <v>10</v>
      </c>
      <c r="N124" t="s">
        <v>9</v>
      </c>
      <c r="O124" s="25">
        <v>9.9</v>
      </c>
      <c r="P124" t="s">
        <v>9</v>
      </c>
      <c r="Q124" s="25">
        <v>9.8000000000000007</v>
      </c>
      <c r="R124" s="30" t="s">
        <v>9</v>
      </c>
      <c r="S124" s="25">
        <v>9.6999999999999993</v>
      </c>
      <c r="T124" s="196" t="s">
        <v>9</v>
      </c>
      <c r="U124" s="25">
        <v>9.6999999999999993</v>
      </c>
      <c r="V124" s="174" t="s">
        <v>9</v>
      </c>
      <c r="W124" s="25">
        <v>9.6999999999999993</v>
      </c>
      <c r="X124" s="174" t="s">
        <v>9</v>
      </c>
      <c r="Y124" s="25">
        <v>9.6</v>
      </c>
      <c r="Z124" s="174" t="s">
        <v>9</v>
      </c>
      <c r="AA124" s="25">
        <v>9.6</v>
      </c>
      <c r="AB124" s="174" t="s">
        <v>9</v>
      </c>
      <c r="AC124" s="25">
        <v>9.5</v>
      </c>
      <c r="AD124" s="174" t="s">
        <v>9</v>
      </c>
      <c r="AE124" s="25">
        <v>9.6</v>
      </c>
      <c r="AF124" s="174" t="s">
        <v>9</v>
      </c>
      <c r="AG124" s="25">
        <v>9.6999999999999993</v>
      </c>
      <c r="AH124" s="174" t="s">
        <v>9</v>
      </c>
      <c r="AI124" s="4" t="str">
        <f t="shared" si="1"/>
        <v>up</v>
      </c>
      <c r="AJ124" s="30"/>
      <c r="AK124" s="30"/>
      <c r="AL124" s="30"/>
    </row>
    <row r="125" spans="1:39" x14ac:dyDescent="0.2">
      <c r="A125" s="23" t="s">
        <v>570</v>
      </c>
      <c r="B125" s="23" t="s">
        <v>569</v>
      </c>
      <c r="C125" s="2" t="s">
        <v>505</v>
      </c>
      <c r="D125" s="2" t="s">
        <v>49</v>
      </c>
      <c r="E125" s="2" t="s">
        <v>275</v>
      </c>
      <c r="F125" s="24" t="s">
        <v>276</v>
      </c>
      <c r="G125" s="39">
        <v>9.3000000000000007</v>
      </c>
      <c r="H125" s="43" t="s">
        <v>580</v>
      </c>
      <c r="I125" s="25">
        <v>8.1</v>
      </c>
      <c r="J125" s="174" t="s">
        <v>9</v>
      </c>
      <c r="K125" s="25">
        <v>8</v>
      </c>
      <c r="L125" t="s">
        <v>9</v>
      </c>
      <c r="M125" s="25">
        <v>8</v>
      </c>
      <c r="N125" t="s">
        <v>9</v>
      </c>
      <c r="O125" s="25">
        <v>8</v>
      </c>
      <c r="P125" t="s">
        <v>9</v>
      </c>
      <c r="Q125" s="25">
        <v>7.9</v>
      </c>
      <c r="R125" s="30" t="s">
        <v>9</v>
      </c>
      <c r="S125" s="25">
        <v>7.9</v>
      </c>
      <c r="T125" s="196" t="s">
        <v>9</v>
      </c>
      <c r="U125" s="25">
        <v>7.9</v>
      </c>
      <c r="V125" s="174" t="s">
        <v>9</v>
      </c>
      <c r="W125" s="25">
        <v>7.9</v>
      </c>
      <c r="X125" s="174" t="s">
        <v>9</v>
      </c>
      <c r="Y125" s="25">
        <v>7.9</v>
      </c>
      <c r="Z125" s="174" t="s">
        <v>9</v>
      </c>
      <c r="AA125" s="25">
        <v>7.8</v>
      </c>
      <c r="AB125" s="174" t="s">
        <v>9</v>
      </c>
      <c r="AC125" s="25">
        <v>7.8</v>
      </c>
      <c r="AD125" s="174" t="s">
        <v>9</v>
      </c>
      <c r="AE125" s="25">
        <v>7.8</v>
      </c>
      <c r="AF125" s="174" t="s">
        <v>9</v>
      </c>
      <c r="AG125" s="25">
        <v>7.9</v>
      </c>
      <c r="AH125" s="174" t="s">
        <v>9</v>
      </c>
      <c r="AI125" s="4" t="str">
        <f t="shared" si="1"/>
        <v>up</v>
      </c>
      <c r="AJ125" s="30"/>
      <c r="AK125" s="30"/>
      <c r="AL125" s="30"/>
    </row>
    <row r="126" spans="1:39" x14ac:dyDescent="0.2">
      <c r="A126" s="23" t="s">
        <v>472</v>
      </c>
      <c r="B126" s="23" t="s">
        <v>473</v>
      </c>
      <c r="C126" s="2" t="s">
        <v>509</v>
      </c>
      <c r="D126" s="2" t="s">
        <v>73</v>
      </c>
      <c r="E126" s="2" t="s">
        <v>277</v>
      </c>
      <c r="F126" s="24" t="s">
        <v>278</v>
      </c>
      <c r="G126" s="39">
        <v>16.3</v>
      </c>
      <c r="H126" s="44">
        <v>13</v>
      </c>
      <c r="I126" s="25">
        <v>14.8</v>
      </c>
      <c r="J126" s="174" t="s">
        <v>10</v>
      </c>
      <c r="K126" s="25">
        <v>14.6</v>
      </c>
      <c r="L126" t="s">
        <v>10</v>
      </c>
      <c r="M126" s="25">
        <v>14.4</v>
      </c>
      <c r="N126" t="s">
        <v>10</v>
      </c>
      <c r="O126" s="25">
        <v>14.2</v>
      </c>
      <c r="P126" t="s">
        <v>10</v>
      </c>
      <c r="Q126" s="25">
        <v>14</v>
      </c>
      <c r="R126" s="30" t="s">
        <v>10</v>
      </c>
      <c r="S126" s="25">
        <v>13.9</v>
      </c>
      <c r="T126" s="196" t="s">
        <v>10</v>
      </c>
      <c r="U126" s="25">
        <v>13.7</v>
      </c>
      <c r="V126" s="174" t="s">
        <v>10</v>
      </c>
      <c r="W126" s="25">
        <v>13.5</v>
      </c>
      <c r="X126" s="174" t="s">
        <v>10</v>
      </c>
      <c r="Y126" s="25">
        <v>13.3</v>
      </c>
      <c r="Z126" s="174" t="s">
        <v>10</v>
      </c>
      <c r="AA126" s="25">
        <v>12.9</v>
      </c>
      <c r="AB126" s="174" t="s">
        <v>9</v>
      </c>
      <c r="AC126" s="25">
        <v>12.6</v>
      </c>
      <c r="AD126" s="174" t="s">
        <v>9</v>
      </c>
      <c r="AE126" s="25">
        <v>12.4</v>
      </c>
      <c r="AF126" s="174" t="s">
        <v>9</v>
      </c>
      <c r="AG126" s="25">
        <v>12.4</v>
      </c>
      <c r="AH126" s="174" t="s">
        <v>9</v>
      </c>
      <c r="AI126" s="4" t="str">
        <f t="shared" si="1"/>
        <v>same</v>
      </c>
      <c r="AJ126" s="30"/>
      <c r="AK126" s="30"/>
      <c r="AL126" s="30"/>
      <c r="AM126" s="30"/>
    </row>
    <row r="127" spans="1:39" x14ac:dyDescent="0.2">
      <c r="A127" s="23" t="s">
        <v>478</v>
      </c>
      <c r="B127" s="23" t="s">
        <v>479</v>
      </c>
      <c r="C127" s="2" t="s">
        <v>508</v>
      </c>
      <c r="D127" s="2" t="s">
        <v>64</v>
      </c>
      <c r="E127" s="2" t="s">
        <v>279</v>
      </c>
      <c r="F127" s="24" t="s">
        <v>280</v>
      </c>
      <c r="G127" s="39">
        <v>14.6</v>
      </c>
      <c r="H127" s="44">
        <v>11.7</v>
      </c>
      <c r="I127" s="25">
        <v>11.9</v>
      </c>
      <c r="J127" s="174" t="s">
        <v>10</v>
      </c>
      <c r="K127" s="25">
        <v>11.6</v>
      </c>
      <c r="L127" t="s">
        <v>9</v>
      </c>
      <c r="M127" s="25">
        <v>11.4</v>
      </c>
      <c r="N127" t="s">
        <v>9</v>
      </c>
      <c r="O127" s="25">
        <v>11.1</v>
      </c>
      <c r="P127" t="s">
        <v>9</v>
      </c>
      <c r="Q127" s="25">
        <v>10.9</v>
      </c>
      <c r="R127" s="30" t="s">
        <v>9</v>
      </c>
      <c r="S127" s="25">
        <v>10.7</v>
      </c>
      <c r="T127" s="196" t="s">
        <v>9</v>
      </c>
      <c r="U127" s="25">
        <v>10.6</v>
      </c>
      <c r="V127" s="174" t="s">
        <v>9</v>
      </c>
      <c r="W127" s="25">
        <v>10.5</v>
      </c>
      <c r="X127" s="174" t="s">
        <v>9</v>
      </c>
      <c r="Y127" s="25">
        <v>10.4</v>
      </c>
      <c r="Z127" s="174" t="s">
        <v>9</v>
      </c>
      <c r="AA127" s="25">
        <v>10.199999999999999</v>
      </c>
      <c r="AB127" s="174" t="s">
        <v>9</v>
      </c>
      <c r="AC127" s="25">
        <v>10</v>
      </c>
      <c r="AD127" s="174" t="s">
        <v>9</v>
      </c>
      <c r="AE127" s="25">
        <v>9.9</v>
      </c>
      <c r="AF127" s="174" t="s">
        <v>9</v>
      </c>
      <c r="AG127" s="25">
        <v>10</v>
      </c>
      <c r="AH127" s="174" t="s">
        <v>9</v>
      </c>
      <c r="AI127" s="4" t="str">
        <f t="shared" si="1"/>
        <v>up</v>
      </c>
      <c r="AJ127" s="30"/>
      <c r="AK127" s="30"/>
      <c r="AL127" s="30"/>
      <c r="AM127" s="30"/>
    </row>
    <row r="128" spans="1:39" x14ac:dyDescent="0.2">
      <c r="A128" s="23" t="s">
        <v>480</v>
      </c>
      <c r="B128" s="23" t="s">
        <v>481</v>
      </c>
      <c r="C128" s="2" t="s">
        <v>510</v>
      </c>
      <c r="D128" s="2" t="s">
        <v>78</v>
      </c>
      <c r="E128" s="2" t="s">
        <v>281</v>
      </c>
      <c r="F128" s="24" t="s">
        <v>282</v>
      </c>
      <c r="G128" s="39">
        <v>13</v>
      </c>
      <c r="H128" s="44">
        <v>10.4</v>
      </c>
      <c r="I128" s="25">
        <v>10.6</v>
      </c>
      <c r="J128" s="174" t="s">
        <v>10</v>
      </c>
      <c r="K128" s="25">
        <v>10.5</v>
      </c>
      <c r="L128" t="s">
        <v>10</v>
      </c>
      <c r="M128" s="25">
        <v>10.3</v>
      </c>
      <c r="N128" t="s">
        <v>9</v>
      </c>
      <c r="O128" s="25">
        <v>10.199999999999999</v>
      </c>
      <c r="P128" t="s">
        <v>9</v>
      </c>
      <c r="Q128" s="25">
        <v>10.1</v>
      </c>
      <c r="R128" s="30" t="s">
        <v>9</v>
      </c>
      <c r="S128" s="25">
        <v>9.9</v>
      </c>
      <c r="T128" s="196" t="s">
        <v>9</v>
      </c>
      <c r="U128" s="25">
        <v>9.9</v>
      </c>
      <c r="V128" s="174" t="s">
        <v>9</v>
      </c>
      <c r="W128" s="25">
        <v>9.8000000000000007</v>
      </c>
      <c r="X128" s="174" t="s">
        <v>9</v>
      </c>
      <c r="Y128" s="25">
        <v>9.6999999999999993</v>
      </c>
      <c r="Z128" s="174" t="s">
        <v>9</v>
      </c>
      <c r="AA128" s="25">
        <v>9.6</v>
      </c>
      <c r="AB128" s="174" t="s">
        <v>9</v>
      </c>
      <c r="AC128" s="25">
        <v>9.5</v>
      </c>
      <c r="AD128" s="174" t="s">
        <v>9</v>
      </c>
      <c r="AE128" s="25">
        <v>9.5</v>
      </c>
      <c r="AF128" s="174" t="s">
        <v>9</v>
      </c>
      <c r="AG128" s="25">
        <v>9.5</v>
      </c>
      <c r="AH128" s="174" t="s">
        <v>9</v>
      </c>
      <c r="AI128" s="4" t="str">
        <f t="shared" si="1"/>
        <v>same</v>
      </c>
      <c r="AJ128" s="30"/>
      <c r="AK128" s="30"/>
      <c r="AL128" s="30"/>
      <c r="AM128" s="30"/>
    </row>
    <row r="129" spans="1:39" x14ac:dyDescent="0.2">
      <c r="A129" s="23" t="s">
        <v>482</v>
      </c>
      <c r="B129" s="23" t="s">
        <v>483</v>
      </c>
      <c r="C129" s="2" t="s">
        <v>512</v>
      </c>
      <c r="D129" s="2" t="s">
        <v>106</v>
      </c>
      <c r="E129" s="2" t="s">
        <v>283</v>
      </c>
      <c r="F129" s="24" t="s">
        <v>284</v>
      </c>
      <c r="G129" s="39">
        <v>8.6</v>
      </c>
      <c r="H129" s="43" t="s">
        <v>580</v>
      </c>
      <c r="I129" s="25">
        <v>8.4</v>
      </c>
      <c r="J129" s="174" t="s">
        <v>9</v>
      </c>
      <c r="K129" s="25">
        <v>8.4</v>
      </c>
      <c r="L129" t="s">
        <v>9</v>
      </c>
      <c r="M129" s="25">
        <v>8.4</v>
      </c>
      <c r="N129" t="s">
        <v>9</v>
      </c>
      <c r="O129" s="25">
        <v>8.4</v>
      </c>
      <c r="P129" t="s">
        <v>9</v>
      </c>
      <c r="Q129" s="25">
        <v>8.3000000000000007</v>
      </c>
      <c r="R129" s="30" t="s">
        <v>9</v>
      </c>
      <c r="S129" s="25">
        <v>8.4</v>
      </c>
      <c r="T129" s="196" t="s">
        <v>9</v>
      </c>
      <c r="U129" s="25">
        <v>8.4</v>
      </c>
      <c r="V129" s="174" t="s">
        <v>9</v>
      </c>
      <c r="W129" s="25">
        <v>8.4</v>
      </c>
      <c r="X129" s="174" t="s">
        <v>9</v>
      </c>
      <c r="Y129" s="25">
        <v>8.5</v>
      </c>
      <c r="Z129" s="174" t="s">
        <v>9</v>
      </c>
      <c r="AA129" s="25">
        <v>8.5</v>
      </c>
      <c r="AB129" s="174" t="s">
        <v>9</v>
      </c>
      <c r="AC129" s="25">
        <v>8.5</v>
      </c>
      <c r="AD129" s="174" t="s">
        <v>9</v>
      </c>
      <c r="AE129" s="25">
        <v>8.6</v>
      </c>
      <c r="AF129" s="174" t="s">
        <v>9</v>
      </c>
      <c r="AG129" s="25">
        <v>8.6</v>
      </c>
      <c r="AH129" s="174" t="s">
        <v>9</v>
      </c>
      <c r="AI129" s="4" t="str">
        <f t="shared" si="1"/>
        <v>same</v>
      </c>
      <c r="AJ129" s="30"/>
      <c r="AK129" s="30"/>
      <c r="AL129" s="30"/>
    </row>
    <row r="130" spans="1:39" x14ac:dyDescent="0.2">
      <c r="A130" s="23" t="s">
        <v>466</v>
      </c>
      <c r="B130" s="23" t="s">
        <v>467</v>
      </c>
      <c r="C130" s="2" t="s">
        <v>507</v>
      </c>
      <c r="D130" s="2" t="s">
        <v>61</v>
      </c>
      <c r="E130" s="2" t="s">
        <v>285</v>
      </c>
      <c r="F130" s="24" t="s">
        <v>286</v>
      </c>
      <c r="G130" s="39">
        <v>10.9</v>
      </c>
      <c r="H130" s="43" t="s">
        <v>580</v>
      </c>
      <c r="I130" s="25">
        <v>10.8</v>
      </c>
      <c r="J130" s="174" t="s">
        <v>10</v>
      </c>
      <c r="K130" s="25">
        <v>10.7</v>
      </c>
      <c r="L130" t="s">
        <v>10</v>
      </c>
      <c r="M130" s="25">
        <v>10.7</v>
      </c>
      <c r="N130" t="s">
        <v>10</v>
      </c>
      <c r="O130" s="25">
        <v>10.6</v>
      </c>
      <c r="P130" t="s">
        <v>10</v>
      </c>
      <c r="Q130" s="25">
        <v>10.5</v>
      </c>
      <c r="R130" s="30" t="s">
        <v>10</v>
      </c>
      <c r="S130" s="25">
        <v>10.4</v>
      </c>
      <c r="T130" s="196" t="s">
        <v>10</v>
      </c>
      <c r="U130" s="25">
        <v>10.3</v>
      </c>
      <c r="V130" s="174" t="s">
        <v>10</v>
      </c>
      <c r="W130" s="25">
        <v>10.199999999999999</v>
      </c>
      <c r="X130" s="174" t="s">
        <v>10</v>
      </c>
      <c r="Y130" s="25">
        <v>10</v>
      </c>
      <c r="Z130" s="174" t="s">
        <v>9</v>
      </c>
      <c r="AA130" s="25">
        <v>9.8000000000000007</v>
      </c>
      <c r="AB130" s="174" t="s">
        <v>9</v>
      </c>
      <c r="AC130" s="25">
        <v>9.6999999999999993</v>
      </c>
      <c r="AD130" s="174" t="s">
        <v>9</v>
      </c>
      <c r="AE130" s="25">
        <v>9.6</v>
      </c>
      <c r="AF130" s="174" t="s">
        <v>9</v>
      </c>
      <c r="AG130" s="25">
        <v>9.6</v>
      </c>
      <c r="AH130" s="174" t="s">
        <v>9</v>
      </c>
      <c r="AI130" s="4" t="str">
        <f t="shared" si="1"/>
        <v>same</v>
      </c>
      <c r="AJ130" s="30"/>
      <c r="AK130" s="30"/>
      <c r="AL130" s="30"/>
    </row>
    <row r="131" spans="1:39" x14ac:dyDescent="0.2">
      <c r="A131" s="23" t="s">
        <v>478</v>
      </c>
      <c r="B131" s="23" t="s">
        <v>479</v>
      </c>
      <c r="C131" s="2" t="s">
        <v>520</v>
      </c>
      <c r="D131" s="2" t="s">
        <v>208</v>
      </c>
      <c r="E131" s="2" t="s">
        <v>287</v>
      </c>
      <c r="F131" s="24" t="s">
        <v>288</v>
      </c>
      <c r="G131" s="39">
        <v>11.7</v>
      </c>
      <c r="H131" s="43" t="s">
        <v>580</v>
      </c>
      <c r="I131" s="25">
        <v>11.5</v>
      </c>
      <c r="J131" s="174" t="s">
        <v>10</v>
      </c>
      <c r="K131" s="25">
        <v>11.5</v>
      </c>
      <c r="L131" t="s">
        <v>10</v>
      </c>
      <c r="M131" s="25">
        <v>11.5</v>
      </c>
      <c r="N131" t="s">
        <v>10</v>
      </c>
      <c r="O131" s="25">
        <v>11.4</v>
      </c>
      <c r="P131" t="s">
        <v>10</v>
      </c>
      <c r="Q131" s="25">
        <v>11.4</v>
      </c>
      <c r="R131" s="30" t="s">
        <v>10</v>
      </c>
      <c r="S131" s="25">
        <v>11.4</v>
      </c>
      <c r="T131" s="196" t="s">
        <v>10</v>
      </c>
      <c r="U131" s="25">
        <v>11.4</v>
      </c>
      <c r="V131" s="174" t="s">
        <v>10</v>
      </c>
      <c r="W131" s="25">
        <v>11.3</v>
      </c>
      <c r="X131" s="174" t="s">
        <v>10</v>
      </c>
      <c r="Y131" s="25">
        <v>11.3</v>
      </c>
      <c r="Z131" s="174" t="s">
        <v>10</v>
      </c>
      <c r="AA131" s="25">
        <v>11.2</v>
      </c>
      <c r="AB131" s="174" t="s">
        <v>10</v>
      </c>
      <c r="AC131" s="25">
        <v>11</v>
      </c>
      <c r="AD131" s="174" t="s">
        <v>10</v>
      </c>
      <c r="AE131" s="25">
        <v>11</v>
      </c>
      <c r="AF131" s="174" t="s">
        <v>10</v>
      </c>
      <c r="AG131" s="25">
        <v>11</v>
      </c>
      <c r="AH131" s="174" t="s">
        <v>10</v>
      </c>
      <c r="AI131" s="4" t="str">
        <f t="shared" si="1"/>
        <v>same</v>
      </c>
      <c r="AJ131" s="30"/>
      <c r="AK131" s="30"/>
      <c r="AL131" s="30"/>
    </row>
    <row r="132" spans="1:39" x14ac:dyDescent="0.2">
      <c r="A132" s="23" t="s">
        <v>482</v>
      </c>
      <c r="B132" s="23" t="s">
        <v>483</v>
      </c>
      <c r="C132" s="2" t="s">
        <v>512</v>
      </c>
      <c r="D132" s="2" t="s">
        <v>106</v>
      </c>
      <c r="E132" s="2" t="s">
        <v>289</v>
      </c>
      <c r="F132" s="24" t="s">
        <v>290</v>
      </c>
      <c r="G132" s="39">
        <v>6.9</v>
      </c>
      <c r="H132" s="43" t="s">
        <v>580</v>
      </c>
      <c r="I132" s="25">
        <v>7.1</v>
      </c>
      <c r="J132" s="174" t="s">
        <v>9</v>
      </c>
      <c r="K132" s="25">
        <v>7</v>
      </c>
      <c r="L132" t="s">
        <v>9</v>
      </c>
      <c r="M132" s="25">
        <v>7</v>
      </c>
      <c r="N132" t="s">
        <v>9</v>
      </c>
      <c r="O132" s="25">
        <v>7</v>
      </c>
      <c r="P132" t="s">
        <v>9</v>
      </c>
      <c r="Q132" s="25">
        <v>7</v>
      </c>
      <c r="R132" s="30" t="s">
        <v>9</v>
      </c>
      <c r="S132" s="25">
        <v>7</v>
      </c>
      <c r="T132" s="196" t="s">
        <v>9</v>
      </c>
      <c r="U132" s="25">
        <v>7</v>
      </c>
      <c r="V132" s="174" t="s">
        <v>9</v>
      </c>
      <c r="W132" s="25">
        <v>7</v>
      </c>
      <c r="X132" s="174" t="s">
        <v>9</v>
      </c>
      <c r="Y132" s="25">
        <v>7</v>
      </c>
      <c r="Z132" s="174" t="s">
        <v>9</v>
      </c>
      <c r="AA132" s="25">
        <v>7</v>
      </c>
      <c r="AB132" s="174" t="s">
        <v>9</v>
      </c>
      <c r="AC132" s="25">
        <v>7</v>
      </c>
      <c r="AD132" s="174" t="s">
        <v>9</v>
      </c>
      <c r="AE132" s="25">
        <v>7.1</v>
      </c>
      <c r="AF132" s="174" t="s">
        <v>9</v>
      </c>
      <c r="AG132" s="25">
        <v>7.1</v>
      </c>
      <c r="AH132" s="174" t="s">
        <v>9</v>
      </c>
      <c r="AI132" s="4" t="str">
        <f t="shared" si="1"/>
        <v>same</v>
      </c>
      <c r="AJ132" s="30"/>
      <c r="AK132" s="30"/>
      <c r="AL132" s="30"/>
    </row>
    <row r="133" spans="1:39" x14ac:dyDescent="0.2">
      <c r="A133" s="23" t="s">
        <v>472</v>
      </c>
      <c r="B133" s="23" t="s">
        <v>473</v>
      </c>
      <c r="C133" s="2" t="s">
        <v>509</v>
      </c>
      <c r="D133" s="2" t="s">
        <v>73</v>
      </c>
      <c r="E133" s="2" t="s">
        <v>291</v>
      </c>
      <c r="F133" s="24" t="s">
        <v>292</v>
      </c>
      <c r="G133" s="39">
        <v>17.100000000000001</v>
      </c>
      <c r="H133" s="44">
        <v>13.7</v>
      </c>
      <c r="I133" s="25">
        <v>14.3</v>
      </c>
      <c r="J133" s="174" t="s">
        <v>10</v>
      </c>
      <c r="K133" s="25">
        <v>13.9</v>
      </c>
      <c r="L133" t="s">
        <v>10</v>
      </c>
      <c r="M133" s="25">
        <v>13.6</v>
      </c>
      <c r="N133" t="s">
        <v>9</v>
      </c>
      <c r="O133" s="25">
        <v>13.3</v>
      </c>
      <c r="P133" t="s">
        <v>9</v>
      </c>
      <c r="Q133" s="25">
        <v>13</v>
      </c>
      <c r="R133" s="30" t="s">
        <v>9</v>
      </c>
      <c r="S133" s="25">
        <v>12.7</v>
      </c>
      <c r="T133" s="196" t="s">
        <v>9</v>
      </c>
      <c r="U133" s="25">
        <v>12.4</v>
      </c>
      <c r="V133" s="174" t="s">
        <v>9</v>
      </c>
      <c r="W133" s="25">
        <v>12.2</v>
      </c>
      <c r="X133" s="174" t="s">
        <v>9</v>
      </c>
      <c r="Y133" s="25">
        <v>12</v>
      </c>
      <c r="Z133" s="174" t="s">
        <v>9</v>
      </c>
      <c r="AA133" s="25">
        <v>11.7</v>
      </c>
      <c r="AB133" s="174" t="s">
        <v>9</v>
      </c>
      <c r="AC133" s="25">
        <v>11.6</v>
      </c>
      <c r="AD133" s="174" t="s">
        <v>9</v>
      </c>
      <c r="AE133" s="25">
        <v>11.6</v>
      </c>
      <c r="AF133" s="174" t="s">
        <v>9</v>
      </c>
      <c r="AG133" s="25">
        <v>11.7</v>
      </c>
      <c r="AH133" s="174" t="s">
        <v>9</v>
      </c>
      <c r="AI133" s="4" t="str">
        <f t="shared" si="1"/>
        <v>up</v>
      </c>
      <c r="AJ133" s="30"/>
      <c r="AK133" s="30"/>
      <c r="AL133" s="30"/>
      <c r="AM133" s="30"/>
    </row>
    <row r="134" spans="1:39" x14ac:dyDescent="0.2">
      <c r="A134" s="23" t="s">
        <v>480</v>
      </c>
      <c r="B134" s="23" t="s">
        <v>481</v>
      </c>
      <c r="C134" s="2" t="s">
        <v>518</v>
      </c>
      <c r="D134" s="2" t="s">
        <v>146</v>
      </c>
      <c r="E134" s="2" t="s">
        <v>293</v>
      </c>
      <c r="F134" s="24" t="s">
        <v>294</v>
      </c>
      <c r="G134" s="39">
        <v>8.9</v>
      </c>
      <c r="H134" s="43" t="s">
        <v>580</v>
      </c>
      <c r="I134" s="25">
        <v>8.5</v>
      </c>
      <c r="J134" s="174" t="s">
        <v>9</v>
      </c>
      <c r="K134" s="25">
        <v>8.5</v>
      </c>
      <c r="L134" t="s">
        <v>9</v>
      </c>
      <c r="M134" s="25">
        <v>8.5</v>
      </c>
      <c r="N134" t="s">
        <v>9</v>
      </c>
      <c r="O134" s="25">
        <v>8.4</v>
      </c>
      <c r="P134" t="s">
        <v>9</v>
      </c>
      <c r="Q134" s="25">
        <v>8.3000000000000007</v>
      </c>
      <c r="R134" s="30" t="s">
        <v>9</v>
      </c>
      <c r="S134" s="25">
        <v>8.1999999999999993</v>
      </c>
      <c r="T134" s="196" t="s">
        <v>9</v>
      </c>
      <c r="U134" s="25">
        <v>8.1999999999999993</v>
      </c>
      <c r="V134" s="174" t="s">
        <v>9</v>
      </c>
      <c r="W134" s="25">
        <v>8.1</v>
      </c>
      <c r="X134" s="174" t="s">
        <v>9</v>
      </c>
      <c r="Y134" s="25">
        <v>8</v>
      </c>
      <c r="Z134" s="174" t="s">
        <v>9</v>
      </c>
      <c r="AA134" s="25">
        <v>7.9</v>
      </c>
      <c r="AB134" s="174" t="s">
        <v>9</v>
      </c>
      <c r="AC134" s="25">
        <v>7.8</v>
      </c>
      <c r="AD134" s="174" t="s">
        <v>9</v>
      </c>
      <c r="AE134" s="25">
        <v>7.7</v>
      </c>
      <c r="AF134" s="174" t="s">
        <v>9</v>
      </c>
      <c r="AG134" s="25">
        <v>7.8</v>
      </c>
      <c r="AH134" s="174" t="s">
        <v>9</v>
      </c>
      <c r="AI134" s="4" t="str">
        <f t="shared" ref="AI134:AI197" si="2">IF(AG134&lt;AE134,"down",IF(AG134=AE134,"same","up"))</f>
        <v>up</v>
      </c>
      <c r="AJ134" s="30"/>
      <c r="AK134" s="30"/>
      <c r="AL134" s="30"/>
    </row>
    <row r="135" spans="1:39" x14ac:dyDescent="0.2">
      <c r="A135" s="23" t="s">
        <v>480</v>
      </c>
      <c r="B135" s="23" t="s">
        <v>481</v>
      </c>
      <c r="C135" s="2" t="s">
        <v>518</v>
      </c>
      <c r="D135" s="2" t="s">
        <v>146</v>
      </c>
      <c r="E135" s="2" t="s">
        <v>295</v>
      </c>
      <c r="F135" s="24" t="s">
        <v>296</v>
      </c>
      <c r="G135" s="39">
        <v>13</v>
      </c>
      <c r="H135" s="44">
        <v>10.4</v>
      </c>
      <c r="I135" s="25">
        <v>11.7</v>
      </c>
      <c r="J135" s="174" t="s">
        <v>10</v>
      </c>
      <c r="K135" s="25">
        <v>11.5</v>
      </c>
      <c r="L135" t="s">
        <v>10</v>
      </c>
      <c r="M135" s="25">
        <v>11.4</v>
      </c>
      <c r="N135" t="s">
        <v>10</v>
      </c>
      <c r="O135" s="25">
        <v>11.2</v>
      </c>
      <c r="P135" t="s">
        <v>10</v>
      </c>
      <c r="Q135" s="25">
        <v>11</v>
      </c>
      <c r="R135" s="30" t="s">
        <v>10</v>
      </c>
      <c r="S135" s="25">
        <v>10.8</v>
      </c>
      <c r="T135" s="196" t="s">
        <v>10</v>
      </c>
      <c r="U135" s="25">
        <v>10.6</v>
      </c>
      <c r="V135" s="174" t="s">
        <v>10</v>
      </c>
      <c r="W135" s="25">
        <v>10.5</v>
      </c>
      <c r="X135" s="174" t="s">
        <v>10</v>
      </c>
      <c r="Y135" s="25">
        <v>10.4</v>
      </c>
      <c r="Z135" s="174" t="s">
        <v>9</v>
      </c>
      <c r="AA135" s="25">
        <v>10.199999999999999</v>
      </c>
      <c r="AB135" s="174" t="s">
        <v>9</v>
      </c>
      <c r="AC135" s="25">
        <v>10.1</v>
      </c>
      <c r="AD135" s="174" t="s">
        <v>9</v>
      </c>
      <c r="AE135" s="25">
        <v>10</v>
      </c>
      <c r="AF135" s="174" t="s">
        <v>9</v>
      </c>
      <c r="AG135" s="25">
        <v>9.9</v>
      </c>
      <c r="AH135" s="174" t="s">
        <v>9</v>
      </c>
      <c r="AI135" s="4" t="str">
        <f t="shared" si="2"/>
        <v>down</v>
      </c>
      <c r="AJ135" s="30"/>
      <c r="AK135" s="30"/>
      <c r="AL135" s="30"/>
      <c r="AM135" s="30"/>
    </row>
    <row r="136" spans="1:39" x14ac:dyDescent="0.2">
      <c r="A136" s="23" t="s">
        <v>480</v>
      </c>
      <c r="B136" s="23" t="s">
        <v>481</v>
      </c>
      <c r="C136" s="2" t="s">
        <v>518</v>
      </c>
      <c r="D136" s="2" t="s">
        <v>146</v>
      </c>
      <c r="E136" s="2" t="s">
        <v>297</v>
      </c>
      <c r="F136" s="24" t="s">
        <v>298</v>
      </c>
      <c r="G136" s="39">
        <v>12.7</v>
      </c>
      <c r="H136" s="44">
        <v>10.199999999999999</v>
      </c>
      <c r="I136" s="25">
        <v>10.1</v>
      </c>
      <c r="J136" s="174" t="s">
        <v>9</v>
      </c>
      <c r="K136" s="25">
        <v>9.8000000000000007</v>
      </c>
      <c r="L136" t="s">
        <v>9</v>
      </c>
      <c r="M136" s="25">
        <v>9.6</v>
      </c>
      <c r="N136" t="s">
        <v>9</v>
      </c>
      <c r="O136" s="25">
        <v>9.5</v>
      </c>
      <c r="P136" t="s">
        <v>9</v>
      </c>
      <c r="Q136" s="25">
        <v>9.3000000000000007</v>
      </c>
      <c r="R136" s="30" t="s">
        <v>9</v>
      </c>
      <c r="S136" s="25">
        <v>9.1999999999999993</v>
      </c>
      <c r="T136" s="196" t="s">
        <v>9</v>
      </c>
      <c r="U136" s="25">
        <v>9</v>
      </c>
      <c r="V136" s="174" t="s">
        <v>9</v>
      </c>
      <c r="W136" s="25">
        <v>8.8000000000000007</v>
      </c>
      <c r="X136" s="174" t="s">
        <v>9</v>
      </c>
      <c r="Y136" s="25">
        <v>8.6</v>
      </c>
      <c r="Z136" s="174" t="s">
        <v>9</v>
      </c>
      <c r="AA136" s="25">
        <v>8.3000000000000007</v>
      </c>
      <c r="AB136" s="174" t="s">
        <v>9</v>
      </c>
      <c r="AC136" s="25">
        <v>8.1999999999999993</v>
      </c>
      <c r="AD136" s="174" t="s">
        <v>9</v>
      </c>
      <c r="AE136" s="25">
        <v>8.1999999999999993</v>
      </c>
      <c r="AF136" s="174" t="s">
        <v>9</v>
      </c>
      <c r="AG136" s="25">
        <v>8.1</v>
      </c>
      <c r="AH136" s="174" t="s">
        <v>9</v>
      </c>
      <c r="AI136" s="4" t="str">
        <f t="shared" si="2"/>
        <v>down</v>
      </c>
      <c r="AJ136" s="30"/>
      <c r="AK136" s="30"/>
      <c r="AL136" s="30"/>
      <c r="AM136" s="30"/>
    </row>
    <row r="137" spans="1:39" x14ac:dyDescent="0.2">
      <c r="A137" s="23" t="s">
        <v>570</v>
      </c>
      <c r="B137" s="23" t="s">
        <v>569</v>
      </c>
      <c r="C137" s="2" t="s">
        <v>505</v>
      </c>
      <c r="D137" s="2" t="s">
        <v>49</v>
      </c>
      <c r="E137" s="2" t="s">
        <v>299</v>
      </c>
      <c r="F137" s="24" t="s">
        <v>300</v>
      </c>
      <c r="G137" s="39">
        <v>11</v>
      </c>
      <c r="H137" s="44" t="s">
        <v>580</v>
      </c>
      <c r="I137" s="25">
        <v>9.9</v>
      </c>
      <c r="J137" s="174" t="s">
        <v>9</v>
      </c>
      <c r="K137" s="25">
        <v>9.8000000000000007</v>
      </c>
      <c r="L137" t="s">
        <v>9</v>
      </c>
      <c r="M137" s="25">
        <v>9.6999999999999993</v>
      </c>
      <c r="N137" t="s">
        <v>9</v>
      </c>
      <c r="O137" s="25">
        <v>9.6</v>
      </c>
      <c r="P137" t="s">
        <v>9</v>
      </c>
      <c r="Q137" s="25">
        <v>9.4</v>
      </c>
      <c r="R137" s="30" t="s">
        <v>9</v>
      </c>
      <c r="S137" s="25">
        <v>9.3000000000000007</v>
      </c>
      <c r="T137" s="196" t="s">
        <v>9</v>
      </c>
      <c r="U137" s="25">
        <v>9.1999999999999993</v>
      </c>
      <c r="V137" s="174" t="s">
        <v>9</v>
      </c>
      <c r="W137" s="25">
        <v>9.1999999999999993</v>
      </c>
      <c r="X137" s="174" t="s">
        <v>9</v>
      </c>
      <c r="Y137" s="25">
        <v>9.1</v>
      </c>
      <c r="Z137" s="174" t="s">
        <v>9</v>
      </c>
      <c r="AA137" s="25">
        <v>9</v>
      </c>
      <c r="AB137" s="174" t="s">
        <v>9</v>
      </c>
      <c r="AC137" s="25">
        <v>9</v>
      </c>
      <c r="AD137" s="174" t="s">
        <v>9</v>
      </c>
      <c r="AE137" s="25">
        <v>9.1</v>
      </c>
      <c r="AF137" s="174" t="s">
        <v>9</v>
      </c>
      <c r="AG137" s="25">
        <v>9.1</v>
      </c>
      <c r="AH137" s="174" t="s">
        <v>9</v>
      </c>
      <c r="AI137" s="4" t="str">
        <f t="shared" si="2"/>
        <v>same</v>
      </c>
      <c r="AJ137" s="30"/>
      <c r="AK137" s="30"/>
      <c r="AL137" s="30"/>
    </row>
    <row r="138" spans="1:39" x14ac:dyDescent="0.2">
      <c r="A138" s="23" t="s">
        <v>468</v>
      </c>
      <c r="B138" s="23" t="s">
        <v>469</v>
      </c>
      <c r="C138" s="2" t="s">
        <v>496</v>
      </c>
      <c r="D138" s="2" t="s">
        <v>14</v>
      </c>
      <c r="E138" s="2" t="s">
        <v>301</v>
      </c>
      <c r="F138" s="24" t="s">
        <v>302</v>
      </c>
      <c r="G138" s="39">
        <v>10.8</v>
      </c>
      <c r="H138" s="44" t="s">
        <v>580</v>
      </c>
      <c r="I138" s="25">
        <v>10.3</v>
      </c>
      <c r="J138" s="174" t="s">
        <v>10</v>
      </c>
      <c r="K138" s="25">
        <v>10.3</v>
      </c>
      <c r="L138" t="s">
        <v>10</v>
      </c>
      <c r="M138" s="25">
        <v>10.199999999999999</v>
      </c>
      <c r="N138" t="s">
        <v>10</v>
      </c>
      <c r="O138" s="25">
        <v>10.199999999999999</v>
      </c>
      <c r="P138" t="s">
        <v>10</v>
      </c>
      <c r="Q138" s="25">
        <v>10.199999999999999</v>
      </c>
      <c r="R138" s="30" t="s">
        <v>10</v>
      </c>
      <c r="S138" s="25">
        <v>10.199999999999999</v>
      </c>
      <c r="T138" s="196" t="s">
        <v>10</v>
      </c>
      <c r="U138" s="25">
        <v>10.1</v>
      </c>
      <c r="V138" s="174" t="s">
        <v>10</v>
      </c>
      <c r="W138" s="25">
        <v>10.1</v>
      </c>
      <c r="X138" s="174" t="s">
        <v>10</v>
      </c>
      <c r="Y138" s="25">
        <v>10</v>
      </c>
      <c r="Z138" s="174" t="s">
        <v>9</v>
      </c>
      <c r="AA138" s="25">
        <v>10</v>
      </c>
      <c r="AB138" s="174" t="s">
        <v>9</v>
      </c>
      <c r="AC138" s="25">
        <v>9.9</v>
      </c>
      <c r="AD138" s="174" t="s">
        <v>9</v>
      </c>
      <c r="AE138" s="25">
        <v>9.9</v>
      </c>
      <c r="AF138" s="174" t="s">
        <v>9</v>
      </c>
      <c r="AG138" s="25">
        <v>10</v>
      </c>
      <c r="AH138" s="174" t="s">
        <v>9</v>
      </c>
      <c r="AI138" s="4" t="str">
        <f t="shared" si="2"/>
        <v>up</v>
      </c>
      <c r="AJ138" s="30"/>
      <c r="AK138" s="30"/>
      <c r="AL138" s="30"/>
    </row>
    <row r="139" spans="1:39" x14ac:dyDescent="0.2">
      <c r="A139" s="23" t="s">
        <v>484</v>
      </c>
      <c r="B139" s="23" t="s">
        <v>116</v>
      </c>
      <c r="C139" s="2" t="s">
        <v>514</v>
      </c>
      <c r="D139" s="2" t="s">
        <v>116</v>
      </c>
      <c r="E139" s="2" t="s">
        <v>303</v>
      </c>
      <c r="F139" s="24" t="s">
        <v>304</v>
      </c>
      <c r="G139" s="39">
        <v>11.6</v>
      </c>
      <c r="H139" s="43" t="s">
        <v>580</v>
      </c>
      <c r="I139" s="25">
        <v>9.3000000000000007</v>
      </c>
      <c r="J139" s="174" t="s">
        <v>9</v>
      </c>
      <c r="K139" s="25">
        <v>9.1</v>
      </c>
      <c r="L139" t="s">
        <v>9</v>
      </c>
      <c r="M139" s="25">
        <v>8.9</v>
      </c>
      <c r="N139" t="s">
        <v>9</v>
      </c>
      <c r="O139" s="25">
        <v>8.8000000000000007</v>
      </c>
      <c r="P139" t="s">
        <v>9</v>
      </c>
      <c r="Q139" s="25">
        <v>8.6</v>
      </c>
      <c r="R139" s="30" t="s">
        <v>9</v>
      </c>
      <c r="S139" s="25">
        <v>8.6</v>
      </c>
      <c r="T139" s="196" t="s">
        <v>9</v>
      </c>
      <c r="U139" s="25">
        <v>8.5</v>
      </c>
      <c r="V139" s="174" t="s">
        <v>9</v>
      </c>
      <c r="W139" s="25">
        <v>8.5</v>
      </c>
      <c r="X139" s="174" t="s">
        <v>9</v>
      </c>
      <c r="Y139" s="25">
        <v>8.5</v>
      </c>
      <c r="Z139" s="174" t="s">
        <v>9</v>
      </c>
      <c r="AA139" s="25">
        <v>8.4</v>
      </c>
      <c r="AB139" s="174" t="s">
        <v>9</v>
      </c>
      <c r="AC139" s="25">
        <v>8.3000000000000007</v>
      </c>
      <c r="AD139" s="174" t="s">
        <v>9</v>
      </c>
      <c r="AE139" s="25">
        <v>8.4</v>
      </c>
      <c r="AF139" s="174" t="s">
        <v>9</v>
      </c>
      <c r="AG139" s="25">
        <v>8.6</v>
      </c>
      <c r="AH139" s="174" t="s">
        <v>9</v>
      </c>
      <c r="AI139" s="4" t="str">
        <f t="shared" si="2"/>
        <v>up</v>
      </c>
      <c r="AJ139" s="30"/>
      <c r="AK139" s="30"/>
      <c r="AL139" s="30"/>
    </row>
    <row r="140" spans="1:39" x14ac:dyDescent="0.2">
      <c r="A140" s="23" t="s">
        <v>470</v>
      </c>
      <c r="B140" s="23" t="s">
        <v>471</v>
      </c>
      <c r="C140" s="2" t="s">
        <v>497</v>
      </c>
      <c r="D140" s="2" t="s">
        <v>17</v>
      </c>
      <c r="E140" s="2" t="s">
        <v>305</v>
      </c>
      <c r="F140" s="24" t="s">
        <v>306</v>
      </c>
      <c r="G140" s="39">
        <v>14.1</v>
      </c>
      <c r="H140" s="44">
        <v>11.3</v>
      </c>
      <c r="I140" s="25">
        <v>13.6</v>
      </c>
      <c r="J140" s="174" t="s">
        <v>10</v>
      </c>
      <c r="K140" s="25">
        <v>13.5</v>
      </c>
      <c r="L140" t="s">
        <v>10</v>
      </c>
      <c r="M140" s="25">
        <v>13.5</v>
      </c>
      <c r="N140" t="s">
        <v>10</v>
      </c>
      <c r="O140" s="25">
        <v>13.4</v>
      </c>
      <c r="P140" t="s">
        <v>10</v>
      </c>
      <c r="Q140" s="25">
        <v>13.4</v>
      </c>
      <c r="R140" s="30" t="s">
        <v>10</v>
      </c>
      <c r="S140" s="25">
        <v>13.3</v>
      </c>
      <c r="T140" s="196" t="s">
        <v>10</v>
      </c>
      <c r="U140" s="25">
        <v>13.3</v>
      </c>
      <c r="V140" s="174" t="s">
        <v>10</v>
      </c>
      <c r="W140" s="25">
        <v>13.4</v>
      </c>
      <c r="X140" s="174" t="s">
        <v>10</v>
      </c>
      <c r="Y140" s="25">
        <v>13.3</v>
      </c>
      <c r="Z140" s="174" t="s">
        <v>10</v>
      </c>
      <c r="AA140" s="25">
        <v>13.2</v>
      </c>
      <c r="AB140" s="174" t="s">
        <v>10</v>
      </c>
      <c r="AC140" s="25">
        <v>13</v>
      </c>
      <c r="AD140" s="174" t="s">
        <v>10</v>
      </c>
      <c r="AE140" s="25">
        <v>12.9</v>
      </c>
      <c r="AF140" s="174" t="s">
        <v>10</v>
      </c>
      <c r="AG140" s="25">
        <v>12.8</v>
      </c>
      <c r="AH140" s="174" t="s">
        <v>10</v>
      </c>
      <c r="AI140" s="4" t="str">
        <f t="shared" si="2"/>
        <v>down</v>
      </c>
      <c r="AJ140" s="30"/>
      <c r="AK140" s="30"/>
      <c r="AL140" s="30"/>
      <c r="AM140" s="30"/>
    </row>
    <row r="141" spans="1:39" x14ac:dyDescent="0.2">
      <c r="A141" s="23" t="s">
        <v>476</v>
      </c>
      <c r="B141" s="23" t="s">
        <v>477</v>
      </c>
      <c r="C141" s="2" t="s">
        <v>511</v>
      </c>
      <c r="D141" s="2" t="s">
        <v>99</v>
      </c>
      <c r="E141" s="2" t="s">
        <v>307</v>
      </c>
      <c r="F141" s="24" t="s">
        <v>308</v>
      </c>
      <c r="G141" s="39">
        <v>10.199999999999999</v>
      </c>
      <c r="H141" s="43" t="s">
        <v>580</v>
      </c>
      <c r="I141" s="25">
        <v>9.8000000000000007</v>
      </c>
      <c r="J141" s="174" t="s">
        <v>9</v>
      </c>
      <c r="K141" s="25">
        <v>9.6999999999999993</v>
      </c>
      <c r="L141" t="s">
        <v>9</v>
      </c>
      <c r="M141" s="25">
        <v>9.6999999999999993</v>
      </c>
      <c r="N141" t="s">
        <v>9</v>
      </c>
      <c r="O141" s="25">
        <v>9.6</v>
      </c>
      <c r="P141" t="s">
        <v>9</v>
      </c>
      <c r="Q141" s="25">
        <v>9.5</v>
      </c>
      <c r="R141" s="30" t="s">
        <v>9</v>
      </c>
      <c r="S141" s="25">
        <v>9.4</v>
      </c>
      <c r="T141" s="196" t="s">
        <v>9</v>
      </c>
      <c r="U141" s="25">
        <v>9.3000000000000007</v>
      </c>
      <c r="V141" s="174" t="s">
        <v>9</v>
      </c>
      <c r="W141" s="25">
        <v>9.1999999999999993</v>
      </c>
      <c r="X141" s="174" t="s">
        <v>9</v>
      </c>
      <c r="Y141" s="25">
        <v>9</v>
      </c>
      <c r="Z141" s="174" t="s">
        <v>9</v>
      </c>
      <c r="AA141" s="25">
        <v>8.9</v>
      </c>
      <c r="AB141" s="174" t="s">
        <v>9</v>
      </c>
      <c r="AC141" s="25">
        <v>8.8000000000000007</v>
      </c>
      <c r="AD141" s="174" t="s">
        <v>9</v>
      </c>
      <c r="AE141" s="25">
        <v>8.8000000000000007</v>
      </c>
      <c r="AF141" s="174" t="s">
        <v>9</v>
      </c>
      <c r="AG141" s="25">
        <v>8.9</v>
      </c>
      <c r="AH141" s="174" t="s">
        <v>9</v>
      </c>
      <c r="AI141" s="4" t="str">
        <f t="shared" si="2"/>
        <v>up</v>
      </c>
      <c r="AJ141" s="30"/>
      <c r="AK141" s="30"/>
      <c r="AL141" s="30"/>
    </row>
    <row r="142" spans="1:39" x14ac:dyDescent="0.2">
      <c r="A142" s="23" t="s">
        <v>470</v>
      </c>
      <c r="B142" s="23" t="s">
        <v>471</v>
      </c>
      <c r="C142" s="2" t="s">
        <v>502</v>
      </c>
      <c r="D142" s="2" t="s">
        <v>36</v>
      </c>
      <c r="E142" s="2" t="s">
        <v>309</v>
      </c>
      <c r="F142" s="24" t="s">
        <v>310</v>
      </c>
      <c r="G142" s="39">
        <v>10.5</v>
      </c>
      <c r="H142" s="43" t="s">
        <v>580</v>
      </c>
      <c r="I142" s="25">
        <v>9.8000000000000007</v>
      </c>
      <c r="J142" s="174" t="s">
        <v>9</v>
      </c>
      <c r="K142" s="25">
        <v>9.6999999999999993</v>
      </c>
      <c r="L142" t="s">
        <v>9</v>
      </c>
      <c r="M142" s="25">
        <v>9.6999999999999993</v>
      </c>
      <c r="N142" t="s">
        <v>9</v>
      </c>
      <c r="O142" s="25">
        <v>9.8000000000000007</v>
      </c>
      <c r="P142" t="s">
        <v>9</v>
      </c>
      <c r="Q142" s="25">
        <v>9.9</v>
      </c>
      <c r="R142" s="30" t="s">
        <v>9</v>
      </c>
      <c r="S142" s="25">
        <v>9.9</v>
      </c>
      <c r="T142" s="196" t="s">
        <v>9</v>
      </c>
      <c r="U142" s="25">
        <v>10.1</v>
      </c>
      <c r="V142" s="174" t="s">
        <v>10</v>
      </c>
      <c r="W142" s="25">
        <v>10.199999999999999</v>
      </c>
      <c r="X142" s="174" t="s">
        <v>10</v>
      </c>
      <c r="Y142" s="25">
        <v>10.199999999999999</v>
      </c>
      <c r="Z142" s="174" t="s">
        <v>10</v>
      </c>
      <c r="AA142" s="25">
        <v>10.1</v>
      </c>
      <c r="AB142" s="174" t="s">
        <v>10</v>
      </c>
      <c r="AC142" s="25">
        <v>10.1</v>
      </c>
      <c r="AD142" s="174" t="s">
        <v>10</v>
      </c>
      <c r="AE142" s="25">
        <v>10.199999999999999</v>
      </c>
      <c r="AF142" s="174" t="s">
        <v>10</v>
      </c>
      <c r="AG142" s="25">
        <v>10.3</v>
      </c>
      <c r="AH142" s="174" t="s">
        <v>10</v>
      </c>
      <c r="AI142" s="4" t="str">
        <f t="shared" si="2"/>
        <v>up</v>
      </c>
      <c r="AJ142" s="30"/>
      <c r="AK142" s="30"/>
      <c r="AL142" s="30"/>
    </row>
    <row r="143" spans="1:39" x14ac:dyDescent="0.2">
      <c r="A143" s="23" t="s">
        <v>464</v>
      </c>
      <c r="B143" s="23" t="s">
        <v>465</v>
      </c>
      <c r="C143" s="2" t="s">
        <v>498</v>
      </c>
      <c r="D143" s="2" t="s">
        <v>22</v>
      </c>
      <c r="E143" s="2" t="s">
        <v>311</v>
      </c>
      <c r="F143" s="24" t="s">
        <v>312</v>
      </c>
      <c r="G143" s="39">
        <v>9.1</v>
      </c>
      <c r="H143" s="43" t="s">
        <v>580</v>
      </c>
      <c r="I143" s="25">
        <v>8.5</v>
      </c>
      <c r="J143" s="174" t="s">
        <v>9</v>
      </c>
      <c r="K143" s="25">
        <v>8.3000000000000007</v>
      </c>
      <c r="L143" t="s">
        <v>9</v>
      </c>
      <c r="M143" s="25">
        <v>8.1</v>
      </c>
      <c r="N143" t="s">
        <v>9</v>
      </c>
      <c r="O143" s="25">
        <v>7.9</v>
      </c>
      <c r="P143" t="s">
        <v>9</v>
      </c>
      <c r="Q143" s="25">
        <v>7.7</v>
      </c>
      <c r="R143" s="30" t="s">
        <v>9</v>
      </c>
      <c r="S143" s="25">
        <v>7.6</v>
      </c>
      <c r="T143" s="196" t="s">
        <v>9</v>
      </c>
      <c r="U143" s="25">
        <v>7.5</v>
      </c>
      <c r="V143" s="174" t="s">
        <v>9</v>
      </c>
      <c r="W143" s="25">
        <v>7.4</v>
      </c>
      <c r="X143" s="174" t="s">
        <v>9</v>
      </c>
      <c r="Y143" s="25">
        <v>7.3</v>
      </c>
      <c r="Z143" s="174" t="s">
        <v>9</v>
      </c>
      <c r="AA143" s="25">
        <v>7.2</v>
      </c>
      <c r="AB143" s="174" t="s">
        <v>9</v>
      </c>
      <c r="AC143" s="25">
        <v>7.1</v>
      </c>
      <c r="AD143" s="174" t="s">
        <v>9</v>
      </c>
      <c r="AE143" s="25">
        <v>7.1</v>
      </c>
      <c r="AF143" s="174" t="s">
        <v>9</v>
      </c>
      <c r="AG143" s="25">
        <v>7.1</v>
      </c>
      <c r="AH143" s="174" t="s">
        <v>9</v>
      </c>
      <c r="AI143" s="4" t="str">
        <f t="shared" si="2"/>
        <v>same</v>
      </c>
      <c r="AJ143" s="30"/>
      <c r="AK143" s="30"/>
      <c r="AL143" s="30"/>
    </row>
    <row r="144" spans="1:39" x14ac:dyDescent="0.2">
      <c r="A144" s="23" t="s">
        <v>480</v>
      </c>
      <c r="B144" s="23" t="s">
        <v>481</v>
      </c>
      <c r="C144" s="2" t="s">
        <v>518</v>
      </c>
      <c r="D144" s="2" t="s">
        <v>146</v>
      </c>
      <c r="E144" s="2" t="s">
        <v>313</v>
      </c>
      <c r="F144" s="24" t="s">
        <v>314</v>
      </c>
      <c r="G144" s="39">
        <v>11.9</v>
      </c>
      <c r="H144" s="44" t="s">
        <v>580</v>
      </c>
      <c r="I144" s="25">
        <v>9.8000000000000007</v>
      </c>
      <c r="J144" s="174" t="s">
        <v>9</v>
      </c>
      <c r="K144" s="25">
        <v>9.6999999999999993</v>
      </c>
      <c r="L144" t="s">
        <v>9</v>
      </c>
      <c r="M144" s="25">
        <v>9.5</v>
      </c>
      <c r="N144" t="s">
        <v>9</v>
      </c>
      <c r="O144" s="25">
        <v>9.3000000000000007</v>
      </c>
      <c r="P144" t="s">
        <v>9</v>
      </c>
      <c r="Q144" s="25">
        <v>9</v>
      </c>
      <c r="R144" s="30" t="s">
        <v>9</v>
      </c>
      <c r="S144" s="25">
        <v>8.8000000000000007</v>
      </c>
      <c r="T144" s="196" t="s">
        <v>9</v>
      </c>
      <c r="U144" s="25">
        <v>8.6</v>
      </c>
      <c r="V144" s="174" t="s">
        <v>9</v>
      </c>
      <c r="W144" s="25">
        <v>8.5</v>
      </c>
      <c r="X144" s="174" t="s">
        <v>9</v>
      </c>
      <c r="Y144" s="25">
        <v>8.3000000000000007</v>
      </c>
      <c r="Z144" s="174" t="s">
        <v>9</v>
      </c>
      <c r="AA144" s="25">
        <v>8.1999999999999993</v>
      </c>
      <c r="AB144" s="174" t="s">
        <v>9</v>
      </c>
      <c r="AC144" s="25">
        <v>8.1</v>
      </c>
      <c r="AD144" s="174" t="s">
        <v>9</v>
      </c>
      <c r="AE144" s="25">
        <v>8</v>
      </c>
      <c r="AF144" s="174" t="s">
        <v>9</v>
      </c>
      <c r="AG144" s="25">
        <v>7.9</v>
      </c>
      <c r="AH144" s="174" t="s">
        <v>9</v>
      </c>
      <c r="AI144" s="4" t="str">
        <f t="shared" si="2"/>
        <v>down</v>
      </c>
      <c r="AJ144" s="30"/>
      <c r="AK144" s="30"/>
      <c r="AL144" s="30"/>
    </row>
    <row r="145" spans="1:39" x14ac:dyDescent="0.2">
      <c r="A145" s="23" t="s">
        <v>570</v>
      </c>
      <c r="B145" s="23" t="s">
        <v>569</v>
      </c>
      <c r="C145" s="2" t="s">
        <v>505</v>
      </c>
      <c r="D145" s="2" t="s">
        <v>49</v>
      </c>
      <c r="E145" s="2" t="s">
        <v>315</v>
      </c>
      <c r="F145" s="24" t="s">
        <v>316</v>
      </c>
      <c r="G145" s="39">
        <v>9</v>
      </c>
      <c r="H145" s="43" t="s">
        <v>580</v>
      </c>
      <c r="I145" s="25">
        <v>9.6999999999999993</v>
      </c>
      <c r="J145" s="174" t="s">
        <v>9</v>
      </c>
      <c r="K145" s="25">
        <v>9.6999999999999993</v>
      </c>
      <c r="L145" t="s">
        <v>9</v>
      </c>
      <c r="M145" s="25">
        <v>9.6999999999999993</v>
      </c>
      <c r="N145" t="s">
        <v>9</v>
      </c>
      <c r="O145" s="25">
        <v>9.6999999999999993</v>
      </c>
      <c r="P145" t="s">
        <v>9</v>
      </c>
      <c r="Q145" s="25">
        <v>9.6999999999999993</v>
      </c>
      <c r="R145" s="30" t="s">
        <v>9</v>
      </c>
      <c r="S145" s="25">
        <v>9.6999999999999993</v>
      </c>
      <c r="T145" s="196" t="s">
        <v>9</v>
      </c>
      <c r="U145" s="25">
        <v>9.6999999999999993</v>
      </c>
      <c r="V145" s="174" t="s">
        <v>9</v>
      </c>
      <c r="W145" s="25">
        <v>9.6999999999999993</v>
      </c>
      <c r="X145" s="174" t="s">
        <v>9</v>
      </c>
      <c r="Y145" s="25">
        <v>9.6999999999999993</v>
      </c>
      <c r="Z145" s="174" t="s">
        <v>9</v>
      </c>
      <c r="AA145" s="25">
        <v>9.6999999999999993</v>
      </c>
      <c r="AB145" s="174" t="s">
        <v>9</v>
      </c>
      <c r="AC145" s="25">
        <v>9.8000000000000007</v>
      </c>
      <c r="AD145" s="174" t="s">
        <v>9</v>
      </c>
      <c r="AE145" s="25">
        <v>9.9</v>
      </c>
      <c r="AF145" s="174" t="s">
        <v>9</v>
      </c>
      <c r="AG145" s="25">
        <v>10</v>
      </c>
      <c r="AH145" s="174" t="s">
        <v>9</v>
      </c>
      <c r="AI145" s="4" t="str">
        <f t="shared" si="2"/>
        <v>up</v>
      </c>
      <c r="AJ145" s="30"/>
      <c r="AK145" s="30"/>
      <c r="AL145" s="30"/>
    </row>
    <row r="146" spans="1:39" x14ac:dyDescent="0.2">
      <c r="A146" s="23" t="s">
        <v>476</v>
      </c>
      <c r="B146" s="23" t="s">
        <v>477</v>
      </c>
      <c r="C146" s="2" t="s">
        <v>503</v>
      </c>
      <c r="D146" s="2" t="s">
        <v>39</v>
      </c>
      <c r="E146" s="2" t="s">
        <v>317</v>
      </c>
      <c r="F146" s="24" t="s">
        <v>318</v>
      </c>
      <c r="G146" s="39">
        <v>7</v>
      </c>
      <c r="H146" s="43" t="s">
        <v>580</v>
      </c>
      <c r="I146" s="25">
        <v>6.8</v>
      </c>
      <c r="J146" s="174" t="s">
        <v>9</v>
      </c>
      <c r="K146" s="25">
        <v>6.7</v>
      </c>
      <c r="L146" t="s">
        <v>9</v>
      </c>
      <c r="M146" s="25">
        <v>6.6</v>
      </c>
      <c r="N146" t="s">
        <v>9</v>
      </c>
      <c r="O146" s="25">
        <v>6.5</v>
      </c>
      <c r="P146" t="s">
        <v>9</v>
      </c>
      <c r="Q146" s="25">
        <v>6.4</v>
      </c>
      <c r="R146" s="30" t="s">
        <v>9</v>
      </c>
      <c r="S146" s="25">
        <v>6.4</v>
      </c>
      <c r="T146" s="196" t="s">
        <v>9</v>
      </c>
      <c r="U146" s="25">
        <v>6.4</v>
      </c>
      <c r="V146" s="174" t="s">
        <v>9</v>
      </c>
      <c r="W146" s="25">
        <v>6.4</v>
      </c>
      <c r="X146" s="174" t="s">
        <v>9</v>
      </c>
      <c r="Y146" s="25">
        <v>6.3</v>
      </c>
      <c r="Z146" s="174" t="s">
        <v>9</v>
      </c>
      <c r="AA146" s="25">
        <v>6.3</v>
      </c>
      <c r="AB146" s="174" t="s">
        <v>9</v>
      </c>
      <c r="AC146" s="25">
        <v>6.2</v>
      </c>
      <c r="AD146" s="174" t="s">
        <v>9</v>
      </c>
      <c r="AE146" s="25">
        <v>6.2</v>
      </c>
      <c r="AF146" s="174" t="s">
        <v>9</v>
      </c>
      <c r="AG146" s="25">
        <v>6.2</v>
      </c>
      <c r="AH146" s="174" t="s">
        <v>9</v>
      </c>
      <c r="AI146" s="4" t="str">
        <f t="shared" si="2"/>
        <v>same</v>
      </c>
      <c r="AJ146" s="30"/>
      <c r="AK146" s="30"/>
      <c r="AL146" s="30"/>
    </row>
    <row r="147" spans="1:39" x14ac:dyDescent="0.2">
      <c r="A147" s="23" t="s">
        <v>464</v>
      </c>
      <c r="B147" s="23" t="s">
        <v>465</v>
      </c>
      <c r="C147" s="2" t="s">
        <v>516</v>
      </c>
      <c r="D147" s="2" t="s">
        <v>132</v>
      </c>
      <c r="E147" s="2" t="s">
        <v>319</v>
      </c>
      <c r="F147" s="24" t="s">
        <v>320</v>
      </c>
      <c r="G147" s="39">
        <v>6</v>
      </c>
      <c r="H147" s="43" t="s">
        <v>580</v>
      </c>
      <c r="I147" s="25">
        <v>5.3</v>
      </c>
      <c r="J147" s="174" t="s">
        <v>9</v>
      </c>
      <c r="K147" s="25">
        <v>5.2</v>
      </c>
      <c r="L147" t="s">
        <v>9</v>
      </c>
      <c r="M147" s="25">
        <v>5.2</v>
      </c>
      <c r="N147" t="s">
        <v>9</v>
      </c>
      <c r="O147" s="25">
        <v>5.0999999999999996</v>
      </c>
      <c r="P147" t="s">
        <v>9</v>
      </c>
      <c r="Q147" s="25">
        <v>5.0999999999999996</v>
      </c>
      <c r="R147" s="30" t="s">
        <v>9</v>
      </c>
      <c r="S147" s="25">
        <v>5.0999999999999996</v>
      </c>
      <c r="T147" s="196" t="s">
        <v>9</v>
      </c>
      <c r="U147" s="25">
        <v>5.2</v>
      </c>
      <c r="V147" s="174" t="s">
        <v>9</v>
      </c>
      <c r="W147" s="25">
        <v>5.2</v>
      </c>
      <c r="X147" s="174" t="s">
        <v>9</v>
      </c>
      <c r="Y147" s="25">
        <v>5.2</v>
      </c>
      <c r="Z147" s="174" t="s">
        <v>9</v>
      </c>
      <c r="AA147" s="25">
        <v>5.2</v>
      </c>
      <c r="AB147" s="174" t="s">
        <v>9</v>
      </c>
      <c r="AC147" s="25">
        <v>5.2</v>
      </c>
      <c r="AD147" s="174" t="s">
        <v>9</v>
      </c>
      <c r="AE147" s="25">
        <v>5.3</v>
      </c>
      <c r="AF147" s="174" t="s">
        <v>9</v>
      </c>
      <c r="AG147" s="25">
        <v>5.3</v>
      </c>
      <c r="AH147" s="174" t="s">
        <v>9</v>
      </c>
      <c r="AI147" s="4" t="str">
        <f t="shared" si="2"/>
        <v>same</v>
      </c>
      <c r="AJ147" s="30"/>
      <c r="AK147" s="30"/>
      <c r="AL147" s="30"/>
    </row>
    <row r="148" spans="1:39" x14ac:dyDescent="0.2">
      <c r="A148" s="23" t="s">
        <v>480</v>
      </c>
      <c r="B148" s="23" t="s">
        <v>481</v>
      </c>
      <c r="C148" s="2" t="s">
        <v>510</v>
      </c>
      <c r="D148" s="2" t="s">
        <v>78</v>
      </c>
      <c r="E148" s="2" t="s">
        <v>321</v>
      </c>
      <c r="F148" s="24" t="s">
        <v>322</v>
      </c>
      <c r="G148" s="39">
        <v>11.4</v>
      </c>
      <c r="H148" s="43" t="s">
        <v>580</v>
      </c>
      <c r="I148" s="25">
        <v>10.6</v>
      </c>
      <c r="J148" s="174" t="s">
        <v>10</v>
      </c>
      <c r="K148" s="25">
        <v>10.5</v>
      </c>
      <c r="L148" t="s">
        <v>10</v>
      </c>
      <c r="M148" s="25">
        <v>10.5</v>
      </c>
      <c r="N148" t="s">
        <v>10</v>
      </c>
      <c r="O148" s="25">
        <v>10.4</v>
      </c>
      <c r="P148" t="s">
        <v>10</v>
      </c>
      <c r="Q148" s="25">
        <v>10.3</v>
      </c>
      <c r="R148" s="30" t="s">
        <v>10</v>
      </c>
      <c r="S148" s="25">
        <v>10.199999999999999</v>
      </c>
      <c r="T148" s="196" t="s">
        <v>10</v>
      </c>
      <c r="U148" s="25">
        <v>10.199999999999999</v>
      </c>
      <c r="V148" s="174" t="s">
        <v>10</v>
      </c>
      <c r="W148" s="25">
        <v>10.1</v>
      </c>
      <c r="X148" s="174" t="s">
        <v>10</v>
      </c>
      <c r="Y148" s="25">
        <v>10</v>
      </c>
      <c r="Z148" s="174" t="s">
        <v>9</v>
      </c>
      <c r="AA148" s="25">
        <v>9.8000000000000007</v>
      </c>
      <c r="AB148" s="174" t="s">
        <v>9</v>
      </c>
      <c r="AC148" s="25">
        <v>9.6999999999999993</v>
      </c>
      <c r="AD148" s="174" t="s">
        <v>9</v>
      </c>
      <c r="AE148" s="25">
        <v>9.6999999999999993</v>
      </c>
      <c r="AF148" s="174" t="s">
        <v>9</v>
      </c>
      <c r="AG148" s="25">
        <v>9.6999999999999993</v>
      </c>
      <c r="AH148" s="174" t="s">
        <v>9</v>
      </c>
      <c r="AI148" s="4" t="str">
        <f t="shared" si="2"/>
        <v>same</v>
      </c>
      <c r="AJ148" s="30"/>
      <c r="AK148" s="30"/>
      <c r="AL148" s="30"/>
    </row>
    <row r="149" spans="1:39" x14ac:dyDescent="0.2">
      <c r="A149" s="23" t="s">
        <v>464</v>
      </c>
      <c r="B149" s="23" t="s">
        <v>465</v>
      </c>
      <c r="C149" s="2" t="s">
        <v>498</v>
      </c>
      <c r="D149" s="2" t="s">
        <v>22</v>
      </c>
      <c r="E149" s="2" t="s">
        <v>323</v>
      </c>
      <c r="F149" s="24" t="s">
        <v>324</v>
      </c>
      <c r="G149" s="39">
        <v>14.4</v>
      </c>
      <c r="H149" s="44">
        <v>11.5</v>
      </c>
      <c r="I149" s="25">
        <v>12</v>
      </c>
      <c r="J149" s="174" t="s">
        <v>10</v>
      </c>
      <c r="K149" s="25">
        <v>11.7</v>
      </c>
      <c r="L149" t="s">
        <v>10</v>
      </c>
      <c r="M149" s="25">
        <v>11.4</v>
      </c>
      <c r="N149" t="s">
        <v>9</v>
      </c>
      <c r="O149" s="25">
        <v>11.1</v>
      </c>
      <c r="P149" t="s">
        <v>9</v>
      </c>
      <c r="Q149" s="25">
        <v>10.7</v>
      </c>
      <c r="R149" s="30" t="s">
        <v>9</v>
      </c>
      <c r="S149" s="25">
        <v>10.5</v>
      </c>
      <c r="T149" s="196" t="s">
        <v>9</v>
      </c>
      <c r="U149" s="25">
        <v>10.3</v>
      </c>
      <c r="V149" s="174" t="s">
        <v>9</v>
      </c>
      <c r="W149" s="25">
        <v>10.1</v>
      </c>
      <c r="X149" s="174" t="s">
        <v>9</v>
      </c>
      <c r="Y149" s="25">
        <v>9.9</v>
      </c>
      <c r="Z149" s="174" t="s">
        <v>9</v>
      </c>
      <c r="AA149" s="25">
        <v>9.8000000000000007</v>
      </c>
      <c r="AB149" s="174" t="s">
        <v>9</v>
      </c>
      <c r="AC149" s="25">
        <v>9.6</v>
      </c>
      <c r="AD149" s="174" t="s">
        <v>9</v>
      </c>
      <c r="AE149" s="25">
        <v>9.5</v>
      </c>
      <c r="AF149" s="174" t="s">
        <v>9</v>
      </c>
      <c r="AG149" s="25">
        <v>9.4</v>
      </c>
      <c r="AH149" s="174" t="s">
        <v>9</v>
      </c>
      <c r="AI149" s="4" t="str">
        <f t="shared" si="2"/>
        <v>down</v>
      </c>
      <c r="AJ149" s="30"/>
      <c r="AK149" s="30"/>
      <c r="AL149" s="30"/>
      <c r="AM149" s="30"/>
    </row>
    <row r="150" spans="1:39" x14ac:dyDescent="0.2">
      <c r="A150" s="23" t="s">
        <v>480</v>
      </c>
      <c r="B150" s="23" t="s">
        <v>481</v>
      </c>
      <c r="C150" s="2" t="s">
        <v>510</v>
      </c>
      <c r="D150" s="2" t="s">
        <v>78</v>
      </c>
      <c r="E150" s="2" t="s">
        <v>325</v>
      </c>
      <c r="F150" s="24" t="s">
        <v>326</v>
      </c>
      <c r="G150" s="39">
        <v>9.3000000000000007</v>
      </c>
      <c r="H150" s="43" t="s">
        <v>580</v>
      </c>
      <c r="I150" s="25">
        <v>8.1999999999999993</v>
      </c>
      <c r="J150" s="174" t="s">
        <v>9</v>
      </c>
      <c r="K150" s="25">
        <v>8.1</v>
      </c>
      <c r="L150" t="s">
        <v>9</v>
      </c>
      <c r="M150" s="25">
        <v>8</v>
      </c>
      <c r="N150" t="s">
        <v>9</v>
      </c>
      <c r="O150" s="25">
        <v>8</v>
      </c>
      <c r="P150" t="s">
        <v>9</v>
      </c>
      <c r="Q150" s="25">
        <v>7.9</v>
      </c>
      <c r="R150" s="30" t="s">
        <v>9</v>
      </c>
      <c r="S150" s="25">
        <v>7.8</v>
      </c>
      <c r="T150" s="196" t="s">
        <v>9</v>
      </c>
      <c r="U150" s="25">
        <v>7.8</v>
      </c>
      <c r="V150" s="174" t="s">
        <v>9</v>
      </c>
      <c r="W150" s="25">
        <v>7.8</v>
      </c>
      <c r="X150" s="174" t="s">
        <v>9</v>
      </c>
      <c r="Y150" s="25">
        <v>7.7</v>
      </c>
      <c r="Z150" s="174" t="s">
        <v>9</v>
      </c>
      <c r="AA150" s="25">
        <v>7.7</v>
      </c>
      <c r="AB150" s="174" t="s">
        <v>9</v>
      </c>
      <c r="AC150" s="25">
        <v>7.7</v>
      </c>
      <c r="AD150" s="174" t="s">
        <v>9</v>
      </c>
      <c r="AE150" s="25">
        <v>7.8</v>
      </c>
      <c r="AF150" s="174" t="s">
        <v>9</v>
      </c>
      <c r="AG150" s="25">
        <v>7.9</v>
      </c>
      <c r="AH150" s="174" t="s">
        <v>9</v>
      </c>
      <c r="AI150" s="4" t="str">
        <f t="shared" si="2"/>
        <v>up</v>
      </c>
      <c r="AJ150" s="30"/>
      <c r="AK150" s="30"/>
      <c r="AL150" s="30"/>
    </row>
    <row r="151" spans="1:39" x14ac:dyDescent="0.2">
      <c r="A151" s="23" t="s">
        <v>468</v>
      </c>
      <c r="B151" s="23" t="s">
        <v>469</v>
      </c>
      <c r="C151" s="2" t="s">
        <v>496</v>
      </c>
      <c r="D151" s="2" t="s">
        <v>14</v>
      </c>
      <c r="E151" s="2" t="s">
        <v>327</v>
      </c>
      <c r="F151" s="24" t="s">
        <v>328</v>
      </c>
      <c r="G151" s="39">
        <v>11.3</v>
      </c>
      <c r="H151" s="43" t="s">
        <v>580</v>
      </c>
      <c r="I151" s="25">
        <v>9.6</v>
      </c>
      <c r="J151" s="174" t="s">
        <v>9</v>
      </c>
      <c r="K151" s="25">
        <v>9.3000000000000007</v>
      </c>
      <c r="L151" t="s">
        <v>9</v>
      </c>
      <c r="M151" s="25">
        <v>9</v>
      </c>
      <c r="N151" t="s">
        <v>9</v>
      </c>
      <c r="O151" s="25">
        <v>8.8000000000000007</v>
      </c>
      <c r="P151" t="s">
        <v>9</v>
      </c>
      <c r="Q151" s="25">
        <v>8.6</v>
      </c>
      <c r="R151" s="30" t="s">
        <v>9</v>
      </c>
      <c r="S151" s="25">
        <v>8.4</v>
      </c>
      <c r="T151" s="196" t="s">
        <v>9</v>
      </c>
      <c r="U151" s="25">
        <v>8.4</v>
      </c>
      <c r="V151" s="174" t="s">
        <v>9</v>
      </c>
      <c r="W151" s="25">
        <v>8.3000000000000007</v>
      </c>
      <c r="X151" s="174" t="s">
        <v>9</v>
      </c>
      <c r="Y151" s="25">
        <v>8.1999999999999993</v>
      </c>
      <c r="Z151" s="174" t="s">
        <v>9</v>
      </c>
      <c r="AA151" s="25">
        <v>8.1</v>
      </c>
      <c r="AB151" s="174" t="s">
        <v>9</v>
      </c>
      <c r="AC151" s="25">
        <v>8.1</v>
      </c>
      <c r="AD151" s="174" t="s">
        <v>9</v>
      </c>
      <c r="AE151" s="25">
        <v>8.1999999999999993</v>
      </c>
      <c r="AF151" s="174" t="s">
        <v>9</v>
      </c>
      <c r="AG151" s="25">
        <v>8.4</v>
      </c>
      <c r="AH151" s="174" t="s">
        <v>9</v>
      </c>
      <c r="AI151" s="4" t="str">
        <f t="shared" si="2"/>
        <v>up</v>
      </c>
      <c r="AJ151" s="30"/>
      <c r="AK151" s="30"/>
      <c r="AL151" s="30"/>
    </row>
    <row r="152" spans="1:39" x14ac:dyDescent="0.2">
      <c r="A152" s="23" t="s">
        <v>476</v>
      </c>
      <c r="B152" s="23" t="s">
        <v>477</v>
      </c>
      <c r="C152" s="2" t="s">
        <v>503</v>
      </c>
      <c r="D152" s="2" t="s">
        <v>39</v>
      </c>
      <c r="E152" s="2" t="s">
        <v>329</v>
      </c>
      <c r="F152" s="24" t="s">
        <v>330</v>
      </c>
      <c r="G152" s="39">
        <v>8</v>
      </c>
      <c r="H152" s="43" t="s">
        <v>580</v>
      </c>
      <c r="I152" s="25">
        <v>7.4</v>
      </c>
      <c r="J152" s="174" t="s">
        <v>9</v>
      </c>
      <c r="K152" s="25">
        <v>7.4</v>
      </c>
      <c r="L152" t="s">
        <v>9</v>
      </c>
      <c r="M152" s="25">
        <v>7.3</v>
      </c>
      <c r="N152" t="s">
        <v>9</v>
      </c>
      <c r="O152" s="25">
        <v>7.3</v>
      </c>
      <c r="P152" t="s">
        <v>9</v>
      </c>
      <c r="Q152" s="25">
        <v>7.2</v>
      </c>
      <c r="R152" s="30" t="s">
        <v>9</v>
      </c>
      <c r="S152" s="25">
        <v>7.2</v>
      </c>
      <c r="T152" s="196" t="s">
        <v>9</v>
      </c>
      <c r="U152" s="25">
        <v>7.2</v>
      </c>
      <c r="V152" s="174" t="s">
        <v>9</v>
      </c>
      <c r="W152" s="25">
        <v>7.2</v>
      </c>
      <c r="X152" s="174" t="s">
        <v>9</v>
      </c>
      <c r="Y152" s="25">
        <v>7.1</v>
      </c>
      <c r="Z152" s="174" t="s">
        <v>9</v>
      </c>
      <c r="AA152" s="25">
        <v>7.1</v>
      </c>
      <c r="AB152" s="174" t="s">
        <v>9</v>
      </c>
      <c r="AC152" s="25">
        <v>7.1</v>
      </c>
      <c r="AD152" s="174" t="s">
        <v>9</v>
      </c>
      <c r="AE152" s="25">
        <v>7</v>
      </c>
      <c r="AF152" s="174" t="s">
        <v>9</v>
      </c>
      <c r="AG152" s="25">
        <v>7.1</v>
      </c>
      <c r="AH152" s="174" t="s">
        <v>9</v>
      </c>
      <c r="AI152" s="4" t="str">
        <f t="shared" si="2"/>
        <v>up</v>
      </c>
      <c r="AJ152" s="30"/>
      <c r="AK152" s="30"/>
      <c r="AL152" s="30"/>
    </row>
    <row r="153" spans="1:39" x14ac:dyDescent="0.2">
      <c r="A153" s="23" t="s">
        <v>478</v>
      </c>
      <c r="B153" s="23" t="s">
        <v>479</v>
      </c>
      <c r="C153" s="2" t="s">
        <v>508</v>
      </c>
      <c r="D153" s="2" t="s">
        <v>64</v>
      </c>
      <c r="E153" s="2" t="s">
        <v>331</v>
      </c>
      <c r="F153" s="24" t="s">
        <v>332</v>
      </c>
      <c r="G153" s="39">
        <v>9.1</v>
      </c>
      <c r="H153" s="43" t="s">
        <v>580</v>
      </c>
      <c r="I153" s="25">
        <v>7</v>
      </c>
      <c r="J153" s="174" t="s">
        <v>9</v>
      </c>
      <c r="K153" s="25">
        <v>6.7</v>
      </c>
      <c r="L153" t="s">
        <v>9</v>
      </c>
      <c r="M153" s="25">
        <v>6.4</v>
      </c>
      <c r="N153" t="s">
        <v>9</v>
      </c>
      <c r="O153" s="25">
        <v>6.2</v>
      </c>
      <c r="P153" t="s">
        <v>9</v>
      </c>
      <c r="Q153" s="25">
        <v>6</v>
      </c>
      <c r="R153" s="30" t="s">
        <v>9</v>
      </c>
      <c r="S153" s="25">
        <v>5.9</v>
      </c>
      <c r="T153" s="196" t="s">
        <v>9</v>
      </c>
      <c r="U153" s="25">
        <v>5.8</v>
      </c>
      <c r="V153" s="174" t="s">
        <v>9</v>
      </c>
      <c r="W153" s="25">
        <v>5.6</v>
      </c>
      <c r="X153" s="174" t="s">
        <v>9</v>
      </c>
      <c r="Y153" s="25">
        <v>5.5</v>
      </c>
      <c r="Z153" s="174" t="s">
        <v>9</v>
      </c>
      <c r="AA153" s="25">
        <v>5.4</v>
      </c>
      <c r="AB153" s="174" t="s">
        <v>9</v>
      </c>
      <c r="AC153" s="25">
        <v>5.3</v>
      </c>
      <c r="AD153" s="174" t="s">
        <v>9</v>
      </c>
      <c r="AE153" s="25">
        <v>5.3</v>
      </c>
      <c r="AF153" s="174" t="s">
        <v>9</v>
      </c>
      <c r="AG153" s="25">
        <v>5.3</v>
      </c>
      <c r="AH153" s="174" t="s">
        <v>9</v>
      </c>
      <c r="AI153" s="4" t="str">
        <f t="shared" si="2"/>
        <v>same</v>
      </c>
      <c r="AJ153" s="30"/>
      <c r="AK153" s="30"/>
      <c r="AL153" s="30"/>
    </row>
    <row r="154" spans="1:39" x14ac:dyDescent="0.2">
      <c r="A154" s="23" t="s">
        <v>485</v>
      </c>
      <c r="B154" s="23" t="s">
        <v>486</v>
      </c>
      <c r="C154" s="2" t="s">
        <v>517</v>
      </c>
      <c r="D154" s="2" t="s">
        <v>141</v>
      </c>
      <c r="E154" s="2" t="s">
        <v>333</v>
      </c>
      <c r="F154" s="24" t="s">
        <v>334</v>
      </c>
      <c r="G154" s="39">
        <v>11.9</v>
      </c>
      <c r="H154" s="44" t="s">
        <v>580</v>
      </c>
      <c r="I154" s="25">
        <v>8.9</v>
      </c>
      <c r="J154" s="174" t="s">
        <v>9</v>
      </c>
      <c r="K154" s="25">
        <v>8.6999999999999993</v>
      </c>
      <c r="L154" t="s">
        <v>9</v>
      </c>
      <c r="M154" s="25">
        <v>8.6</v>
      </c>
      <c r="N154" t="s">
        <v>9</v>
      </c>
      <c r="O154" s="25">
        <v>8.6</v>
      </c>
      <c r="P154" t="s">
        <v>9</v>
      </c>
      <c r="Q154" s="25">
        <v>8.5</v>
      </c>
      <c r="R154" s="30" t="s">
        <v>9</v>
      </c>
      <c r="S154" s="25">
        <v>8.4</v>
      </c>
      <c r="T154" s="196" t="s">
        <v>9</v>
      </c>
      <c r="U154" s="25">
        <v>8.4</v>
      </c>
      <c r="V154" s="174" t="s">
        <v>9</v>
      </c>
      <c r="W154" s="25">
        <v>8.4</v>
      </c>
      <c r="X154" s="174" t="s">
        <v>9</v>
      </c>
      <c r="Y154" s="25">
        <v>8.3000000000000007</v>
      </c>
      <c r="Z154" s="174" t="s">
        <v>9</v>
      </c>
      <c r="AA154" s="25">
        <v>8.3000000000000007</v>
      </c>
      <c r="AB154" s="174" t="s">
        <v>9</v>
      </c>
      <c r="AC154" s="25">
        <v>8.3000000000000007</v>
      </c>
      <c r="AD154" s="174" t="s">
        <v>9</v>
      </c>
      <c r="AE154" s="25">
        <v>8.3000000000000007</v>
      </c>
      <c r="AF154" s="174" t="s">
        <v>9</v>
      </c>
      <c r="AG154" s="25">
        <v>8.4</v>
      </c>
      <c r="AH154" s="174" t="s">
        <v>9</v>
      </c>
      <c r="AI154" s="4" t="str">
        <f t="shared" si="2"/>
        <v>up</v>
      </c>
      <c r="AJ154" s="30"/>
      <c r="AK154" s="30"/>
      <c r="AL154" s="30"/>
    </row>
    <row r="155" spans="1:39" x14ac:dyDescent="0.2">
      <c r="A155" s="23" t="s">
        <v>478</v>
      </c>
      <c r="B155" s="23" t="s">
        <v>479</v>
      </c>
      <c r="C155" s="2" t="s">
        <v>520</v>
      </c>
      <c r="D155" s="2" t="s">
        <v>208</v>
      </c>
      <c r="E155" s="2" t="s">
        <v>335</v>
      </c>
      <c r="F155" s="24" t="s">
        <v>336</v>
      </c>
      <c r="G155" s="39">
        <v>9.8000000000000007</v>
      </c>
      <c r="H155" s="43" t="s">
        <v>580</v>
      </c>
      <c r="I155" s="25">
        <v>10.4</v>
      </c>
      <c r="J155" s="174" t="s">
        <v>10</v>
      </c>
      <c r="K155" s="25">
        <v>10.3</v>
      </c>
      <c r="L155" t="s">
        <v>10</v>
      </c>
      <c r="M155" s="25">
        <v>10.3</v>
      </c>
      <c r="N155" t="s">
        <v>10</v>
      </c>
      <c r="O155" s="25">
        <v>10.4</v>
      </c>
      <c r="P155" t="s">
        <v>10</v>
      </c>
      <c r="Q155" s="25">
        <v>10.4</v>
      </c>
      <c r="R155" s="30" t="s">
        <v>10</v>
      </c>
      <c r="S155" s="25">
        <v>10.4</v>
      </c>
      <c r="T155" s="196" t="s">
        <v>10</v>
      </c>
      <c r="U155" s="25">
        <v>10.4</v>
      </c>
      <c r="V155" s="174" t="s">
        <v>10</v>
      </c>
      <c r="W155" s="25">
        <v>10.4</v>
      </c>
      <c r="X155" s="174" t="s">
        <v>10</v>
      </c>
      <c r="Y155" s="25">
        <v>10.3</v>
      </c>
      <c r="Z155" s="174" t="s">
        <v>10</v>
      </c>
      <c r="AA155" s="25">
        <v>10.3</v>
      </c>
      <c r="AB155" s="174" t="s">
        <v>10</v>
      </c>
      <c r="AC155" s="25">
        <v>10.3</v>
      </c>
      <c r="AD155" s="174" t="s">
        <v>10</v>
      </c>
      <c r="AE155" s="25">
        <v>10.3</v>
      </c>
      <c r="AF155" s="174" t="s">
        <v>10</v>
      </c>
      <c r="AG155" s="25">
        <v>10.4</v>
      </c>
      <c r="AH155" s="174" t="s">
        <v>10</v>
      </c>
      <c r="AI155" s="4" t="str">
        <f t="shared" si="2"/>
        <v>up</v>
      </c>
      <c r="AJ155" s="30"/>
      <c r="AK155" s="30"/>
      <c r="AL155" s="30"/>
    </row>
    <row r="156" spans="1:39" x14ac:dyDescent="0.2">
      <c r="A156" s="23" t="s">
        <v>484</v>
      </c>
      <c r="B156" s="23" t="s">
        <v>116</v>
      </c>
      <c r="C156" s="7" t="s">
        <v>514</v>
      </c>
      <c r="D156" s="7" t="s">
        <v>116</v>
      </c>
      <c r="E156" s="2" t="s">
        <v>337</v>
      </c>
      <c r="F156" s="26" t="s">
        <v>338</v>
      </c>
      <c r="G156" s="39">
        <v>11.5</v>
      </c>
      <c r="H156" s="43" t="s">
        <v>580</v>
      </c>
      <c r="I156" s="25">
        <v>9.8000000000000007</v>
      </c>
      <c r="J156" s="174" t="s">
        <v>9</v>
      </c>
      <c r="K156" s="25">
        <v>9.6999999999999993</v>
      </c>
      <c r="L156" t="s">
        <v>9</v>
      </c>
      <c r="M156" s="25">
        <v>9.5</v>
      </c>
      <c r="N156" t="s">
        <v>9</v>
      </c>
      <c r="O156" s="25">
        <v>9.3000000000000007</v>
      </c>
      <c r="P156" t="s">
        <v>9</v>
      </c>
      <c r="Q156" s="25">
        <v>9.1</v>
      </c>
      <c r="R156" s="30" t="s">
        <v>9</v>
      </c>
      <c r="S156" s="25">
        <v>9.1</v>
      </c>
      <c r="T156" s="196" t="s">
        <v>9</v>
      </c>
      <c r="U156" s="25">
        <v>9.1</v>
      </c>
      <c r="V156" s="174" t="s">
        <v>9</v>
      </c>
      <c r="W156" s="25">
        <v>9.1999999999999993</v>
      </c>
      <c r="X156" s="174" t="s">
        <v>9</v>
      </c>
      <c r="Y156" s="25">
        <v>9.1</v>
      </c>
      <c r="Z156" s="174" t="s">
        <v>9</v>
      </c>
      <c r="AA156" s="25">
        <v>9.1</v>
      </c>
      <c r="AB156" s="174" t="s">
        <v>9</v>
      </c>
      <c r="AC156" s="25">
        <v>9.1</v>
      </c>
      <c r="AD156" s="174" t="s">
        <v>9</v>
      </c>
      <c r="AE156" s="25">
        <v>9</v>
      </c>
      <c r="AF156" s="174" t="s">
        <v>9</v>
      </c>
      <c r="AG156" s="25">
        <v>9.1</v>
      </c>
      <c r="AH156" s="174" t="s">
        <v>9</v>
      </c>
      <c r="AI156" s="4" t="str">
        <f t="shared" si="2"/>
        <v>up</v>
      </c>
      <c r="AJ156" s="30"/>
      <c r="AK156" s="30"/>
      <c r="AL156" s="30"/>
    </row>
    <row r="157" spans="1:39" x14ac:dyDescent="0.2">
      <c r="A157" s="23" t="s">
        <v>478</v>
      </c>
      <c r="B157" s="23" t="s">
        <v>479</v>
      </c>
      <c r="C157" s="2" t="s">
        <v>508</v>
      </c>
      <c r="D157" s="2" t="s">
        <v>64</v>
      </c>
      <c r="E157" s="2" t="s">
        <v>339</v>
      </c>
      <c r="F157" s="24" t="s">
        <v>340</v>
      </c>
      <c r="G157" s="39">
        <v>16.399999999999999</v>
      </c>
      <c r="H157" s="44">
        <v>13.1</v>
      </c>
      <c r="I157" s="25">
        <v>13.9</v>
      </c>
      <c r="J157" s="174" t="s">
        <v>10</v>
      </c>
      <c r="K157" s="25">
        <v>13.6</v>
      </c>
      <c r="L157" t="s">
        <v>10</v>
      </c>
      <c r="M157" s="25">
        <v>13.3</v>
      </c>
      <c r="N157" t="s">
        <v>10</v>
      </c>
      <c r="O157" s="25">
        <v>13.1</v>
      </c>
      <c r="P157" t="s">
        <v>9</v>
      </c>
      <c r="Q157" s="25">
        <v>12.8</v>
      </c>
      <c r="R157" s="30" t="s">
        <v>9</v>
      </c>
      <c r="S157" s="25">
        <v>12.6</v>
      </c>
      <c r="T157" s="196" t="s">
        <v>9</v>
      </c>
      <c r="U157" s="25">
        <v>12.5</v>
      </c>
      <c r="V157" s="174" t="s">
        <v>9</v>
      </c>
      <c r="W157" s="25">
        <v>12.4</v>
      </c>
      <c r="X157" s="174" t="s">
        <v>9</v>
      </c>
      <c r="Y157" s="25">
        <v>12.3</v>
      </c>
      <c r="Z157" s="174" t="s">
        <v>9</v>
      </c>
      <c r="AA157" s="25">
        <v>12.1</v>
      </c>
      <c r="AB157" s="174" t="s">
        <v>9</v>
      </c>
      <c r="AC157" s="25">
        <v>11.9</v>
      </c>
      <c r="AD157" s="174" t="s">
        <v>9</v>
      </c>
      <c r="AE157" s="25">
        <v>11.9</v>
      </c>
      <c r="AF157" s="174" t="s">
        <v>9</v>
      </c>
      <c r="AG157" s="25">
        <v>11.9</v>
      </c>
      <c r="AH157" s="174" t="s">
        <v>9</v>
      </c>
      <c r="AI157" s="4" t="str">
        <f t="shared" si="2"/>
        <v>same</v>
      </c>
      <c r="AJ157" s="30"/>
      <c r="AK157" s="30"/>
      <c r="AL157" s="30"/>
      <c r="AM157" s="30"/>
    </row>
    <row r="158" spans="1:39" x14ac:dyDescent="0.2">
      <c r="A158" s="23" t="s">
        <v>466</v>
      </c>
      <c r="B158" s="23" t="s">
        <v>467</v>
      </c>
      <c r="C158" s="2" t="s">
        <v>495</v>
      </c>
      <c r="D158" s="2" t="s">
        <v>11</v>
      </c>
      <c r="E158" s="2" t="s">
        <v>341</v>
      </c>
      <c r="F158" s="24" t="s">
        <v>342</v>
      </c>
      <c r="G158" s="39">
        <v>10.7</v>
      </c>
      <c r="H158" s="43" t="s">
        <v>580</v>
      </c>
      <c r="I158" s="25">
        <v>9.8000000000000007</v>
      </c>
      <c r="J158" s="174" t="s">
        <v>9</v>
      </c>
      <c r="K158" s="25">
        <v>9.6999999999999993</v>
      </c>
      <c r="L158" t="s">
        <v>9</v>
      </c>
      <c r="M158" s="25">
        <v>9.6</v>
      </c>
      <c r="N158" t="s">
        <v>9</v>
      </c>
      <c r="O158" s="25">
        <v>9.5</v>
      </c>
      <c r="P158" t="s">
        <v>9</v>
      </c>
      <c r="Q158" s="25">
        <v>9.4</v>
      </c>
      <c r="R158" s="30" t="s">
        <v>9</v>
      </c>
      <c r="S158" s="25">
        <v>9.3000000000000007</v>
      </c>
      <c r="T158" s="196" t="s">
        <v>9</v>
      </c>
      <c r="U158" s="25">
        <v>9.3000000000000007</v>
      </c>
      <c r="V158" s="174" t="s">
        <v>9</v>
      </c>
      <c r="W158" s="25">
        <v>9.3000000000000007</v>
      </c>
      <c r="X158" s="174" t="s">
        <v>9</v>
      </c>
      <c r="Y158" s="25">
        <v>9.1999999999999993</v>
      </c>
      <c r="Z158" s="174" t="s">
        <v>9</v>
      </c>
      <c r="AA158" s="25">
        <v>9.1999999999999993</v>
      </c>
      <c r="AB158" s="174" t="s">
        <v>9</v>
      </c>
      <c r="AC158" s="25">
        <v>9.3000000000000007</v>
      </c>
      <c r="AD158" s="174" t="s">
        <v>9</v>
      </c>
      <c r="AE158" s="25">
        <v>9.3000000000000007</v>
      </c>
      <c r="AF158" s="174" t="s">
        <v>9</v>
      </c>
      <c r="AG158" s="25">
        <v>9.5</v>
      </c>
      <c r="AH158" s="174" t="s">
        <v>9</v>
      </c>
      <c r="AI158" s="4" t="str">
        <f t="shared" si="2"/>
        <v>up</v>
      </c>
      <c r="AJ158" s="30"/>
      <c r="AK158" s="30"/>
      <c r="AL158" s="30"/>
    </row>
    <row r="159" spans="1:39" x14ac:dyDescent="0.2">
      <c r="A159" s="23" t="s">
        <v>474</v>
      </c>
      <c r="B159" s="23" t="s">
        <v>475</v>
      </c>
      <c r="C159" s="2" t="s">
        <v>515</v>
      </c>
      <c r="D159" s="2" t="s">
        <v>129</v>
      </c>
      <c r="E159" s="2" t="s">
        <v>343</v>
      </c>
      <c r="F159" s="24" t="s">
        <v>344</v>
      </c>
      <c r="G159" s="39">
        <v>11.9</v>
      </c>
      <c r="H159" s="43" t="s">
        <v>580</v>
      </c>
      <c r="I159" s="25">
        <v>10.8</v>
      </c>
      <c r="J159" s="174" t="s">
        <v>10</v>
      </c>
      <c r="K159" s="25">
        <v>10.6</v>
      </c>
      <c r="L159" t="s">
        <v>10</v>
      </c>
      <c r="M159" s="25">
        <v>10.5</v>
      </c>
      <c r="N159" t="s">
        <v>10</v>
      </c>
      <c r="O159" s="25">
        <v>10.3</v>
      </c>
      <c r="P159" t="s">
        <v>10</v>
      </c>
      <c r="Q159" s="25">
        <v>10.199999999999999</v>
      </c>
      <c r="R159" s="30" t="s">
        <v>10</v>
      </c>
      <c r="S159" s="25">
        <v>10.199999999999999</v>
      </c>
      <c r="T159" s="196" t="s">
        <v>10</v>
      </c>
      <c r="U159" s="25">
        <v>10.1</v>
      </c>
      <c r="V159" s="174" t="s">
        <v>10</v>
      </c>
      <c r="W159" s="25">
        <v>10</v>
      </c>
      <c r="X159" s="174" t="s">
        <v>9</v>
      </c>
      <c r="Y159" s="25">
        <v>9.9</v>
      </c>
      <c r="Z159" s="174" t="s">
        <v>9</v>
      </c>
      <c r="AA159" s="25">
        <v>9.9</v>
      </c>
      <c r="AB159" s="174" t="s">
        <v>9</v>
      </c>
      <c r="AC159" s="25">
        <v>9.9</v>
      </c>
      <c r="AD159" s="174" t="s">
        <v>9</v>
      </c>
      <c r="AE159" s="25">
        <v>9.9</v>
      </c>
      <c r="AF159" s="174" t="s">
        <v>9</v>
      </c>
      <c r="AG159" s="25">
        <v>10.1</v>
      </c>
      <c r="AH159" s="174" t="s">
        <v>10</v>
      </c>
      <c r="AI159" s="4" t="str">
        <f t="shared" si="2"/>
        <v>up</v>
      </c>
      <c r="AJ159" s="30"/>
      <c r="AK159" s="30"/>
      <c r="AL159" s="30"/>
    </row>
    <row r="160" spans="1:39" x14ac:dyDescent="0.2">
      <c r="A160" s="23" t="s">
        <v>570</v>
      </c>
      <c r="B160" s="23" t="s">
        <v>569</v>
      </c>
      <c r="C160" s="2" t="s">
        <v>505</v>
      </c>
      <c r="D160" s="2" t="s">
        <v>49</v>
      </c>
      <c r="E160" s="2" t="s">
        <v>345</v>
      </c>
      <c r="F160" s="24" t="s">
        <v>346</v>
      </c>
      <c r="G160" s="39">
        <v>7.5</v>
      </c>
      <c r="H160" s="43" t="s">
        <v>580</v>
      </c>
      <c r="I160" s="25">
        <v>7.9</v>
      </c>
      <c r="J160" s="174" t="s">
        <v>9</v>
      </c>
      <c r="K160" s="25">
        <v>7.8</v>
      </c>
      <c r="L160" t="s">
        <v>9</v>
      </c>
      <c r="M160" s="25">
        <v>7.9</v>
      </c>
      <c r="N160" t="s">
        <v>9</v>
      </c>
      <c r="O160" s="25">
        <v>7.9</v>
      </c>
      <c r="P160" t="s">
        <v>9</v>
      </c>
      <c r="Q160" s="25">
        <v>7.8</v>
      </c>
      <c r="R160" s="30" t="s">
        <v>9</v>
      </c>
      <c r="S160" s="25">
        <v>7.8</v>
      </c>
      <c r="T160" s="196" t="s">
        <v>9</v>
      </c>
      <c r="U160" s="25">
        <v>7.8</v>
      </c>
      <c r="V160" s="174" t="s">
        <v>9</v>
      </c>
      <c r="W160" s="25">
        <v>7.9</v>
      </c>
      <c r="X160" s="174" t="s">
        <v>9</v>
      </c>
      <c r="Y160" s="25">
        <v>7.9</v>
      </c>
      <c r="Z160" s="174" t="s">
        <v>9</v>
      </c>
      <c r="AA160" s="25">
        <v>7.9</v>
      </c>
      <c r="AB160" s="174" t="s">
        <v>9</v>
      </c>
      <c r="AC160" s="25">
        <v>8</v>
      </c>
      <c r="AD160" s="174" t="s">
        <v>9</v>
      </c>
      <c r="AE160" s="25">
        <v>8</v>
      </c>
      <c r="AF160" s="174" t="s">
        <v>9</v>
      </c>
      <c r="AG160" s="25">
        <v>8.1</v>
      </c>
      <c r="AH160" s="174" t="s">
        <v>9</v>
      </c>
      <c r="AI160" s="4" t="str">
        <f t="shared" si="2"/>
        <v>up</v>
      </c>
      <c r="AJ160" s="30"/>
      <c r="AK160" s="30"/>
      <c r="AL160" s="30"/>
    </row>
    <row r="161" spans="1:39" x14ac:dyDescent="0.2">
      <c r="A161" s="23" t="s">
        <v>472</v>
      </c>
      <c r="B161" s="23" t="s">
        <v>473</v>
      </c>
      <c r="C161" s="2" t="s">
        <v>509</v>
      </c>
      <c r="D161" s="2" t="s">
        <v>73</v>
      </c>
      <c r="E161" s="2" t="s">
        <v>347</v>
      </c>
      <c r="F161" s="24" t="s">
        <v>348</v>
      </c>
      <c r="G161" s="39">
        <v>18</v>
      </c>
      <c r="H161" s="44">
        <v>14.4</v>
      </c>
      <c r="I161" s="25">
        <v>16.8</v>
      </c>
      <c r="J161" s="174" t="s">
        <v>10</v>
      </c>
      <c r="K161" s="25">
        <v>16.600000000000001</v>
      </c>
      <c r="L161" t="s">
        <v>10</v>
      </c>
      <c r="M161" s="25">
        <v>16.3</v>
      </c>
      <c r="N161" t="s">
        <v>10</v>
      </c>
      <c r="O161" s="25">
        <v>16.100000000000001</v>
      </c>
      <c r="P161" t="s">
        <v>10</v>
      </c>
      <c r="Q161" s="25">
        <v>15.8</v>
      </c>
      <c r="R161" s="30" t="s">
        <v>10</v>
      </c>
      <c r="S161" s="25">
        <v>15.5</v>
      </c>
      <c r="T161" s="196" t="s">
        <v>10</v>
      </c>
      <c r="U161" s="25">
        <v>15.2</v>
      </c>
      <c r="V161" s="174" t="s">
        <v>10</v>
      </c>
      <c r="W161" s="25">
        <v>15</v>
      </c>
      <c r="X161" s="174" t="s">
        <v>10</v>
      </c>
      <c r="Y161" s="25">
        <v>14.7</v>
      </c>
      <c r="Z161" s="174" t="s">
        <v>10</v>
      </c>
      <c r="AA161" s="25">
        <v>14.5</v>
      </c>
      <c r="AB161" s="174" t="s">
        <v>10</v>
      </c>
      <c r="AC161" s="25">
        <v>14.4</v>
      </c>
      <c r="AD161" s="174" t="s">
        <v>9</v>
      </c>
      <c r="AE161" s="25">
        <v>14.4</v>
      </c>
      <c r="AF161" s="174" t="s">
        <v>9</v>
      </c>
      <c r="AG161" s="25">
        <v>14.4</v>
      </c>
      <c r="AH161" s="174" t="s">
        <v>9</v>
      </c>
      <c r="AI161" s="4" t="str">
        <f t="shared" si="2"/>
        <v>same</v>
      </c>
      <c r="AJ161" s="30"/>
      <c r="AK161" s="30"/>
      <c r="AL161" s="30"/>
      <c r="AM161" s="30"/>
    </row>
    <row r="162" spans="1:39" x14ac:dyDescent="0.2">
      <c r="A162" s="23" t="s">
        <v>468</v>
      </c>
      <c r="B162" s="23" t="s">
        <v>469</v>
      </c>
      <c r="C162" s="2" t="s">
        <v>496</v>
      </c>
      <c r="D162" s="2" t="s">
        <v>14</v>
      </c>
      <c r="E162" s="2" t="s">
        <v>349</v>
      </c>
      <c r="F162" s="24" t="s">
        <v>350</v>
      </c>
      <c r="G162" s="39">
        <v>7.7</v>
      </c>
      <c r="H162" s="43" t="s">
        <v>580</v>
      </c>
      <c r="I162" s="25">
        <v>7</v>
      </c>
      <c r="J162" s="174" t="s">
        <v>9</v>
      </c>
      <c r="K162" s="25">
        <v>7.1</v>
      </c>
      <c r="L162" t="s">
        <v>9</v>
      </c>
      <c r="M162" s="25">
        <v>7.1</v>
      </c>
      <c r="N162" t="s">
        <v>9</v>
      </c>
      <c r="O162" s="25">
        <v>7.1</v>
      </c>
      <c r="P162" t="s">
        <v>9</v>
      </c>
      <c r="Q162" s="25">
        <v>7.1</v>
      </c>
      <c r="R162" s="30" t="s">
        <v>9</v>
      </c>
      <c r="S162" s="25">
        <v>7.1</v>
      </c>
      <c r="T162" s="196" t="s">
        <v>9</v>
      </c>
      <c r="U162" s="25">
        <v>7.2</v>
      </c>
      <c r="V162" s="174" t="s">
        <v>9</v>
      </c>
      <c r="W162" s="25">
        <v>7.2</v>
      </c>
      <c r="X162" s="174" t="s">
        <v>9</v>
      </c>
      <c r="Y162" s="25">
        <v>7.1</v>
      </c>
      <c r="Z162" s="174" t="s">
        <v>9</v>
      </c>
      <c r="AA162" s="25">
        <v>7.1</v>
      </c>
      <c r="AB162" s="174" t="s">
        <v>9</v>
      </c>
      <c r="AC162" s="25">
        <v>7.1</v>
      </c>
      <c r="AD162" s="174" t="s">
        <v>9</v>
      </c>
      <c r="AE162" s="25">
        <v>7.1</v>
      </c>
      <c r="AF162" s="174" t="s">
        <v>9</v>
      </c>
      <c r="AG162" s="25">
        <v>7.2</v>
      </c>
      <c r="AH162" s="174" t="s">
        <v>9</v>
      </c>
      <c r="AI162" s="4" t="str">
        <f t="shared" si="2"/>
        <v>up</v>
      </c>
      <c r="AJ162" s="30"/>
      <c r="AK162" s="30"/>
      <c r="AL162" s="30"/>
    </row>
    <row r="163" spans="1:39" x14ac:dyDescent="0.2">
      <c r="A163" s="23" t="s">
        <v>485</v>
      </c>
      <c r="B163" s="23" t="s">
        <v>486</v>
      </c>
      <c r="C163" s="2" t="s">
        <v>519</v>
      </c>
      <c r="D163" s="2" t="s">
        <v>165</v>
      </c>
      <c r="E163" s="2" t="s">
        <v>351</v>
      </c>
      <c r="F163" s="24" t="s">
        <v>352</v>
      </c>
      <c r="G163" s="39">
        <v>8.6</v>
      </c>
      <c r="H163" s="43" t="s">
        <v>580</v>
      </c>
      <c r="I163" s="25">
        <v>8.3000000000000007</v>
      </c>
      <c r="J163" s="174" t="s">
        <v>9</v>
      </c>
      <c r="K163" s="25">
        <v>8.1999999999999993</v>
      </c>
      <c r="L163" t="s">
        <v>9</v>
      </c>
      <c r="M163" s="25">
        <v>8.1</v>
      </c>
      <c r="N163" t="s">
        <v>9</v>
      </c>
      <c r="O163" s="25">
        <v>8.1</v>
      </c>
      <c r="P163" t="s">
        <v>9</v>
      </c>
      <c r="Q163" s="25">
        <v>8</v>
      </c>
      <c r="R163" s="30" t="s">
        <v>9</v>
      </c>
      <c r="S163" s="25">
        <v>8</v>
      </c>
      <c r="T163" s="196" t="s">
        <v>9</v>
      </c>
      <c r="U163" s="25">
        <v>7.9</v>
      </c>
      <c r="V163" s="174" t="s">
        <v>9</v>
      </c>
      <c r="W163" s="25">
        <v>8</v>
      </c>
      <c r="X163" s="174" t="s">
        <v>9</v>
      </c>
      <c r="Y163" s="25">
        <v>7.9</v>
      </c>
      <c r="Z163" s="174" t="s">
        <v>9</v>
      </c>
      <c r="AA163" s="25">
        <v>7.9</v>
      </c>
      <c r="AB163" s="174" t="s">
        <v>9</v>
      </c>
      <c r="AC163" s="25">
        <v>8</v>
      </c>
      <c r="AD163" s="174" t="s">
        <v>9</v>
      </c>
      <c r="AE163" s="25">
        <v>8</v>
      </c>
      <c r="AF163" s="174" t="s">
        <v>9</v>
      </c>
      <c r="AG163" s="25">
        <v>8.1999999999999993</v>
      </c>
      <c r="AH163" s="174" t="s">
        <v>9</v>
      </c>
      <c r="AI163" s="4" t="str">
        <f t="shared" si="2"/>
        <v>up</v>
      </c>
      <c r="AJ163" s="30"/>
      <c r="AK163" s="30"/>
      <c r="AL163" s="30"/>
    </row>
    <row r="164" spans="1:39" x14ac:dyDescent="0.2">
      <c r="A164" s="23" t="s">
        <v>482</v>
      </c>
      <c r="B164" s="23" t="s">
        <v>483</v>
      </c>
      <c r="C164" s="2" t="s">
        <v>513</v>
      </c>
      <c r="D164" s="2" t="s">
        <v>109</v>
      </c>
      <c r="E164" s="2" t="s">
        <v>353</v>
      </c>
      <c r="F164" s="24" t="s">
        <v>354</v>
      </c>
      <c r="G164" s="39">
        <v>10.6</v>
      </c>
      <c r="H164" s="44" t="s">
        <v>580</v>
      </c>
      <c r="I164" s="25">
        <v>9</v>
      </c>
      <c r="J164" s="174" t="s">
        <v>9</v>
      </c>
      <c r="K164" s="25">
        <v>9</v>
      </c>
      <c r="L164" t="s">
        <v>9</v>
      </c>
      <c r="M164" s="25">
        <v>8.8000000000000007</v>
      </c>
      <c r="N164" t="s">
        <v>9</v>
      </c>
      <c r="O164" s="25">
        <v>8.8000000000000007</v>
      </c>
      <c r="P164" t="s">
        <v>9</v>
      </c>
      <c r="Q164" s="25">
        <v>8.6999999999999993</v>
      </c>
      <c r="R164" s="30" t="s">
        <v>9</v>
      </c>
      <c r="S164" s="25">
        <v>8.8000000000000007</v>
      </c>
      <c r="T164" s="196" t="s">
        <v>9</v>
      </c>
      <c r="U164" s="25">
        <v>8.8000000000000007</v>
      </c>
      <c r="V164" s="174" t="s">
        <v>9</v>
      </c>
      <c r="W164" s="25">
        <v>8.8000000000000007</v>
      </c>
      <c r="X164" s="174" t="s">
        <v>9</v>
      </c>
      <c r="Y164" s="25">
        <v>8.9</v>
      </c>
      <c r="Z164" s="174" t="s">
        <v>9</v>
      </c>
      <c r="AA164" s="25">
        <v>8.8000000000000007</v>
      </c>
      <c r="AB164" s="174" t="s">
        <v>9</v>
      </c>
      <c r="AC164" s="25">
        <v>8.8000000000000007</v>
      </c>
      <c r="AD164" s="174" t="s">
        <v>9</v>
      </c>
      <c r="AE164" s="25">
        <v>8.9</v>
      </c>
      <c r="AF164" s="174" t="s">
        <v>9</v>
      </c>
      <c r="AG164" s="25">
        <v>8.9</v>
      </c>
      <c r="AH164" s="174" t="s">
        <v>9</v>
      </c>
      <c r="AI164" s="4" t="str">
        <f t="shared" si="2"/>
        <v>same</v>
      </c>
      <c r="AJ164" s="30"/>
      <c r="AK164" s="30"/>
      <c r="AL164" s="30"/>
    </row>
    <row r="165" spans="1:39" x14ac:dyDescent="0.2">
      <c r="A165" s="23" t="s">
        <v>482</v>
      </c>
      <c r="B165" s="23" t="s">
        <v>483</v>
      </c>
      <c r="C165" s="2" t="s">
        <v>512</v>
      </c>
      <c r="D165" s="2" t="s">
        <v>106</v>
      </c>
      <c r="E165" s="2" t="s">
        <v>355</v>
      </c>
      <c r="F165" s="24" t="s">
        <v>356</v>
      </c>
      <c r="G165" s="39">
        <v>6.1</v>
      </c>
      <c r="H165" s="43" t="s">
        <v>580</v>
      </c>
      <c r="I165" s="25">
        <v>6.3</v>
      </c>
      <c r="J165" s="174" t="s">
        <v>9</v>
      </c>
      <c r="K165" s="25">
        <v>6.4</v>
      </c>
      <c r="L165" t="s">
        <v>9</v>
      </c>
      <c r="M165" s="25">
        <v>6.3</v>
      </c>
      <c r="N165" t="s">
        <v>9</v>
      </c>
      <c r="O165" s="25">
        <v>6.4</v>
      </c>
      <c r="P165" t="s">
        <v>9</v>
      </c>
      <c r="Q165" s="25">
        <v>6.4</v>
      </c>
      <c r="R165" s="30" t="s">
        <v>9</v>
      </c>
      <c r="S165" s="25">
        <v>6.4</v>
      </c>
      <c r="T165" s="196" t="s">
        <v>9</v>
      </c>
      <c r="U165" s="25">
        <v>6.4</v>
      </c>
      <c r="V165" s="174" t="s">
        <v>9</v>
      </c>
      <c r="W165" s="25">
        <v>6.4</v>
      </c>
      <c r="X165" s="174" t="s">
        <v>9</v>
      </c>
      <c r="Y165" s="25">
        <v>6.4</v>
      </c>
      <c r="Z165" s="174" t="s">
        <v>9</v>
      </c>
      <c r="AA165" s="25">
        <v>6.4</v>
      </c>
      <c r="AB165" s="174" t="s">
        <v>9</v>
      </c>
      <c r="AC165" s="25">
        <v>6.4</v>
      </c>
      <c r="AD165" s="174" t="s">
        <v>9</v>
      </c>
      <c r="AE165" s="25">
        <v>6.4</v>
      </c>
      <c r="AF165" s="174" t="s">
        <v>9</v>
      </c>
      <c r="AG165" s="25">
        <v>6.5</v>
      </c>
      <c r="AH165" s="174" t="s">
        <v>9</v>
      </c>
      <c r="AI165" s="4" t="str">
        <f t="shared" si="2"/>
        <v>up</v>
      </c>
      <c r="AJ165" s="30"/>
      <c r="AK165" s="30"/>
      <c r="AL165" s="30"/>
    </row>
    <row r="166" spans="1:39" x14ac:dyDescent="0.2">
      <c r="A166" s="23" t="s">
        <v>476</v>
      </c>
      <c r="B166" s="23" t="s">
        <v>477</v>
      </c>
      <c r="C166" s="2" t="s">
        <v>511</v>
      </c>
      <c r="D166" s="2" t="s">
        <v>99</v>
      </c>
      <c r="E166" s="2" t="s">
        <v>357</v>
      </c>
      <c r="F166" s="24" t="s">
        <v>358</v>
      </c>
      <c r="G166" s="39">
        <v>10.199999999999999</v>
      </c>
      <c r="H166" s="43" t="s">
        <v>580</v>
      </c>
      <c r="I166" s="25">
        <v>9</v>
      </c>
      <c r="J166" s="174" t="s">
        <v>9</v>
      </c>
      <c r="K166" s="25">
        <v>9</v>
      </c>
      <c r="L166" t="s">
        <v>9</v>
      </c>
      <c r="M166" s="25">
        <v>8.8000000000000007</v>
      </c>
      <c r="N166" t="s">
        <v>9</v>
      </c>
      <c r="O166" s="25">
        <v>8.6</v>
      </c>
      <c r="P166" t="s">
        <v>9</v>
      </c>
      <c r="Q166" s="25">
        <v>8.5</v>
      </c>
      <c r="R166" s="30" t="s">
        <v>9</v>
      </c>
      <c r="S166" s="25">
        <v>8.4</v>
      </c>
      <c r="T166" s="196" t="s">
        <v>9</v>
      </c>
      <c r="U166" s="25">
        <v>8.3000000000000007</v>
      </c>
      <c r="V166" s="174" t="s">
        <v>9</v>
      </c>
      <c r="W166" s="25">
        <v>8.1999999999999993</v>
      </c>
      <c r="X166" s="174" t="s">
        <v>9</v>
      </c>
      <c r="Y166" s="25">
        <v>8.3000000000000007</v>
      </c>
      <c r="Z166" s="174" t="s">
        <v>9</v>
      </c>
      <c r="AA166" s="25">
        <v>8.1999999999999993</v>
      </c>
      <c r="AB166" s="174" t="s">
        <v>9</v>
      </c>
      <c r="AC166" s="25">
        <v>8.1999999999999993</v>
      </c>
      <c r="AD166" s="174" t="s">
        <v>9</v>
      </c>
      <c r="AE166" s="25">
        <v>8.1999999999999993</v>
      </c>
      <c r="AF166" s="174" t="s">
        <v>9</v>
      </c>
      <c r="AG166" s="25">
        <v>8.3000000000000007</v>
      </c>
      <c r="AH166" s="174" t="s">
        <v>9</v>
      </c>
      <c r="AI166" s="4" t="str">
        <f t="shared" si="2"/>
        <v>up</v>
      </c>
      <c r="AJ166" s="30"/>
      <c r="AK166" s="30"/>
      <c r="AL166" s="30"/>
    </row>
    <row r="167" spans="1:39" x14ac:dyDescent="0.2">
      <c r="A167" s="23" t="s">
        <v>474</v>
      </c>
      <c r="B167" s="23" t="s">
        <v>475</v>
      </c>
      <c r="C167" s="7" t="s">
        <v>515</v>
      </c>
      <c r="D167" s="7" t="s">
        <v>129</v>
      </c>
      <c r="E167" s="2" t="s">
        <v>359</v>
      </c>
      <c r="F167" s="26" t="s">
        <v>360</v>
      </c>
      <c r="G167" s="39">
        <v>13.2</v>
      </c>
      <c r="H167" s="44">
        <v>10.6</v>
      </c>
      <c r="I167" s="25">
        <v>11.2</v>
      </c>
      <c r="J167" s="174" t="s">
        <v>10</v>
      </c>
      <c r="K167" s="25">
        <v>11</v>
      </c>
      <c r="L167" t="s">
        <v>10</v>
      </c>
      <c r="M167" s="25">
        <v>10.9</v>
      </c>
      <c r="N167" t="s">
        <v>10</v>
      </c>
      <c r="O167" s="25">
        <v>10.8</v>
      </c>
      <c r="P167" t="s">
        <v>10</v>
      </c>
      <c r="Q167" s="25">
        <v>10.6</v>
      </c>
      <c r="R167" s="30" t="s">
        <v>9</v>
      </c>
      <c r="S167" s="25">
        <v>10.6</v>
      </c>
      <c r="T167" s="196" t="s">
        <v>9</v>
      </c>
      <c r="U167" s="25">
        <v>10.6</v>
      </c>
      <c r="V167" s="174" t="s">
        <v>9</v>
      </c>
      <c r="W167" s="25">
        <v>10.5</v>
      </c>
      <c r="X167" s="174" t="s">
        <v>9</v>
      </c>
      <c r="Y167" s="25">
        <v>10.4</v>
      </c>
      <c r="Z167" s="174" t="s">
        <v>9</v>
      </c>
      <c r="AA167" s="25">
        <v>10.3</v>
      </c>
      <c r="AB167" s="174" t="s">
        <v>9</v>
      </c>
      <c r="AC167" s="25">
        <v>10.4</v>
      </c>
      <c r="AD167" s="174" t="s">
        <v>9</v>
      </c>
      <c r="AE167" s="25">
        <v>10.5</v>
      </c>
      <c r="AF167" s="174" t="s">
        <v>9</v>
      </c>
      <c r="AG167" s="25">
        <v>10.7</v>
      </c>
      <c r="AH167" s="174" t="s">
        <v>10</v>
      </c>
      <c r="AI167" s="4" t="str">
        <f t="shared" si="2"/>
        <v>up</v>
      </c>
      <c r="AJ167" s="30"/>
      <c r="AK167" s="30"/>
      <c r="AL167" s="30"/>
      <c r="AM167" s="30"/>
    </row>
    <row r="168" spans="1:39" x14ac:dyDescent="0.2">
      <c r="A168" s="23" t="s">
        <v>476</v>
      </c>
      <c r="B168" s="23" t="s">
        <v>477</v>
      </c>
      <c r="C168" s="2" t="s">
        <v>511</v>
      </c>
      <c r="D168" s="2" t="s">
        <v>99</v>
      </c>
      <c r="E168" s="2" t="s">
        <v>361</v>
      </c>
      <c r="F168" s="24" t="s">
        <v>362</v>
      </c>
      <c r="G168" s="39">
        <v>11.9</v>
      </c>
      <c r="H168" s="43" t="s">
        <v>580</v>
      </c>
      <c r="I168" s="25">
        <v>10.7</v>
      </c>
      <c r="J168" s="174" t="s">
        <v>10</v>
      </c>
      <c r="K168" s="25">
        <v>10.6</v>
      </c>
      <c r="L168" t="s">
        <v>10</v>
      </c>
      <c r="M168" s="25">
        <v>10.5</v>
      </c>
      <c r="N168" t="s">
        <v>10</v>
      </c>
      <c r="O168" s="25">
        <v>10.4</v>
      </c>
      <c r="P168" t="s">
        <v>10</v>
      </c>
      <c r="Q168" s="25">
        <v>10.3</v>
      </c>
      <c r="R168" s="30" t="s">
        <v>10</v>
      </c>
      <c r="S168" s="25">
        <v>10.3</v>
      </c>
      <c r="T168" s="196" t="s">
        <v>10</v>
      </c>
      <c r="U168" s="25">
        <v>10.3</v>
      </c>
      <c r="V168" s="174" t="s">
        <v>10</v>
      </c>
      <c r="W168" s="25">
        <v>10.3</v>
      </c>
      <c r="X168" s="174" t="s">
        <v>10</v>
      </c>
      <c r="Y168" s="25">
        <v>10.199999999999999</v>
      </c>
      <c r="Z168" s="174" t="s">
        <v>10</v>
      </c>
      <c r="AA168" s="25">
        <v>10.1</v>
      </c>
      <c r="AB168" s="174" t="s">
        <v>10</v>
      </c>
      <c r="AC168" s="25">
        <v>10.1</v>
      </c>
      <c r="AD168" s="174" t="s">
        <v>10</v>
      </c>
      <c r="AE168" s="25">
        <v>10.1</v>
      </c>
      <c r="AF168" s="174" t="s">
        <v>10</v>
      </c>
      <c r="AG168" s="25">
        <v>10.199999999999999</v>
      </c>
      <c r="AH168" s="174" t="s">
        <v>10</v>
      </c>
      <c r="AI168" s="4" t="str">
        <f t="shared" si="2"/>
        <v>up</v>
      </c>
      <c r="AJ168" s="30"/>
      <c r="AK168" s="30"/>
      <c r="AL168" s="30"/>
    </row>
    <row r="169" spans="1:39" x14ac:dyDescent="0.2">
      <c r="A169" s="23" t="s">
        <v>484</v>
      </c>
      <c r="B169" s="23" t="s">
        <v>116</v>
      </c>
      <c r="C169" s="2" t="s">
        <v>514</v>
      </c>
      <c r="D169" s="2" t="s">
        <v>116</v>
      </c>
      <c r="E169" s="2" t="s">
        <v>363</v>
      </c>
      <c r="F169" s="24" t="s">
        <v>364</v>
      </c>
      <c r="G169" s="39">
        <v>12.8</v>
      </c>
      <c r="H169" s="44">
        <v>10.199999999999999</v>
      </c>
      <c r="I169" s="25">
        <v>11.6</v>
      </c>
      <c r="J169" s="174" t="s">
        <v>10</v>
      </c>
      <c r="K169" s="25">
        <v>11.4</v>
      </c>
      <c r="L169" t="s">
        <v>10</v>
      </c>
      <c r="M169" s="25">
        <v>11.2</v>
      </c>
      <c r="N169" t="s">
        <v>10</v>
      </c>
      <c r="O169" s="25">
        <v>11</v>
      </c>
      <c r="P169" t="s">
        <v>10</v>
      </c>
      <c r="Q169" s="25">
        <v>10.8</v>
      </c>
      <c r="R169" s="30" t="s">
        <v>10</v>
      </c>
      <c r="S169" s="25">
        <v>10.7</v>
      </c>
      <c r="T169" s="196" t="s">
        <v>10</v>
      </c>
      <c r="U169" s="25">
        <v>10.6</v>
      </c>
      <c r="V169" s="174" t="s">
        <v>10</v>
      </c>
      <c r="W169" s="25">
        <v>10.5</v>
      </c>
      <c r="X169" s="174" t="s">
        <v>10</v>
      </c>
      <c r="Y169" s="25">
        <v>10.3</v>
      </c>
      <c r="Z169" s="174" t="s">
        <v>10</v>
      </c>
      <c r="AA169" s="25">
        <v>10.1</v>
      </c>
      <c r="AB169" s="174" t="s">
        <v>9</v>
      </c>
      <c r="AC169" s="25">
        <v>10</v>
      </c>
      <c r="AD169" s="174" t="s">
        <v>9</v>
      </c>
      <c r="AE169" s="25">
        <v>9.9</v>
      </c>
      <c r="AF169" s="174" t="s">
        <v>9</v>
      </c>
      <c r="AG169" s="25">
        <v>10</v>
      </c>
      <c r="AH169" s="174" t="s">
        <v>9</v>
      </c>
      <c r="AI169" s="4" t="str">
        <f t="shared" si="2"/>
        <v>up</v>
      </c>
      <c r="AJ169" s="30"/>
      <c r="AK169" s="30"/>
      <c r="AL169" s="30"/>
      <c r="AM169" s="30"/>
    </row>
    <row r="170" spans="1:39" x14ac:dyDescent="0.2">
      <c r="A170" s="23" t="s">
        <v>472</v>
      </c>
      <c r="B170" s="23" t="s">
        <v>473</v>
      </c>
      <c r="C170" s="2" t="s">
        <v>563</v>
      </c>
      <c r="D170" s="2" t="s">
        <v>25</v>
      </c>
      <c r="E170" s="2" t="s">
        <v>365</v>
      </c>
      <c r="F170" s="24" t="s">
        <v>366</v>
      </c>
      <c r="G170" s="39">
        <v>13.2</v>
      </c>
      <c r="H170" s="44">
        <v>10.6</v>
      </c>
      <c r="I170" s="25">
        <v>11.4</v>
      </c>
      <c r="J170" s="174" t="s">
        <v>10</v>
      </c>
      <c r="K170" s="25">
        <v>11.3</v>
      </c>
      <c r="L170" t="s">
        <v>10</v>
      </c>
      <c r="M170" s="25">
        <v>11.3</v>
      </c>
      <c r="N170" t="s">
        <v>10</v>
      </c>
      <c r="O170" s="25">
        <v>11.3</v>
      </c>
      <c r="P170" t="s">
        <v>10</v>
      </c>
      <c r="Q170" s="25">
        <v>11.2</v>
      </c>
      <c r="R170" s="30" t="s">
        <v>10</v>
      </c>
      <c r="S170" s="25">
        <v>11.2</v>
      </c>
      <c r="T170" s="196" t="s">
        <v>10</v>
      </c>
      <c r="U170" s="25">
        <v>11.1</v>
      </c>
      <c r="V170" s="174" t="s">
        <v>10</v>
      </c>
      <c r="W170" s="25">
        <v>11.1</v>
      </c>
      <c r="X170" s="174" t="s">
        <v>10</v>
      </c>
      <c r="Y170" s="25">
        <v>11.2</v>
      </c>
      <c r="Z170" s="174" t="s">
        <v>10</v>
      </c>
      <c r="AA170" s="25">
        <v>11.1</v>
      </c>
      <c r="AB170" s="174" t="s">
        <v>10</v>
      </c>
      <c r="AC170" s="25">
        <v>11.2</v>
      </c>
      <c r="AD170" s="174" t="s">
        <v>10</v>
      </c>
      <c r="AE170" s="25">
        <v>11.3</v>
      </c>
      <c r="AF170" s="174" t="s">
        <v>10</v>
      </c>
      <c r="AG170" s="25">
        <v>11.5</v>
      </c>
      <c r="AH170" s="174" t="s">
        <v>10</v>
      </c>
      <c r="AI170" s="4" t="str">
        <f t="shared" si="2"/>
        <v>up</v>
      </c>
      <c r="AJ170" s="30"/>
      <c r="AK170" s="30"/>
      <c r="AL170" s="30"/>
      <c r="AM170" s="30"/>
    </row>
    <row r="171" spans="1:39" x14ac:dyDescent="0.2">
      <c r="A171" s="23" t="s">
        <v>480</v>
      </c>
      <c r="B171" s="23" t="s">
        <v>481</v>
      </c>
      <c r="C171" s="2" t="s">
        <v>518</v>
      </c>
      <c r="D171" s="2" t="s">
        <v>146</v>
      </c>
      <c r="E171" s="2" t="s">
        <v>367</v>
      </c>
      <c r="F171" s="24" t="s">
        <v>368</v>
      </c>
      <c r="G171" s="39">
        <v>8.5</v>
      </c>
      <c r="H171" s="43" t="s">
        <v>580</v>
      </c>
      <c r="I171" s="25">
        <v>8.1999999999999993</v>
      </c>
      <c r="J171" s="174" t="s">
        <v>9</v>
      </c>
      <c r="K171" s="25">
        <v>8</v>
      </c>
      <c r="L171" t="s">
        <v>9</v>
      </c>
      <c r="M171" s="25">
        <v>7.9</v>
      </c>
      <c r="N171" t="s">
        <v>9</v>
      </c>
      <c r="O171" s="25">
        <v>7.8</v>
      </c>
      <c r="P171" t="s">
        <v>9</v>
      </c>
      <c r="Q171" s="25">
        <v>7.6</v>
      </c>
      <c r="R171" s="30" t="s">
        <v>9</v>
      </c>
      <c r="S171" s="25">
        <v>7.5</v>
      </c>
      <c r="T171" s="196" t="s">
        <v>9</v>
      </c>
      <c r="U171" s="25">
        <v>7.4</v>
      </c>
      <c r="V171" s="174" t="s">
        <v>9</v>
      </c>
      <c r="W171" s="25">
        <v>7.3</v>
      </c>
      <c r="X171" s="174" t="s">
        <v>9</v>
      </c>
      <c r="Y171" s="25">
        <v>7.2</v>
      </c>
      <c r="Z171" s="174" t="s">
        <v>9</v>
      </c>
      <c r="AA171" s="25">
        <v>7.1</v>
      </c>
      <c r="AB171" s="174" t="s">
        <v>9</v>
      </c>
      <c r="AC171" s="25">
        <v>7.1</v>
      </c>
      <c r="AD171" s="174" t="s">
        <v>9</v>
      </c>
      <c r="AE171" s="25">
        <v>7.1</v>
      </c>
      <c r="AF171" s="174" t="s">
        <v>9</v>
      </c>
      <c r="AG171" s="25">
        <v>7.1</v>
      </c>
      <c r="AH171" s="174" t="s">
        <v>9</v>
      </c>
      <c r="AI171" s="4" t="str">
        <f t="shared" si="2"/>
        <v>same</v>
      </c>
      <c r="AJ171" s="30"/>
      <c r="AK171" s="30"/>
      <c r="AL171" s="30"/>
    </row>
    <row r="172" spans="1:39" x14ac:dyDescent="0.2">
      <c r="A172" s="23" t="s">
        <v>485</v>
      </c>
      <c r="B172" s="23" t="s">
        <v>486</v>
      </c>
      <c r="C172" s="2" t="s">
        <v>519</v>
      </c>
      <c r="D172" s="2" t="s">
        <v>165</v>
      </c>
      <c r="E172" s="2" t="s">
        <v>369</v>
      </c>
      <c r="F172" s="24" t="s">
        <v>370</v>
      </c>
      <c r="G172" s="39">
        <v>9.8000000000000007</v>
      </c>
      <c r="H172" s="43" t="s">
        <v>580</v>
      </c>
      <c r="I172" s="25">
        <v>8.8000000000000007</v>
      </c>
      <c r="J172" s="174" t="s">
        <v>9</v>
      </c>
      <c r="K172" s="25">
        <v>8.6</v>
      </c>
      <c r="L172" t="s">
        <v>9</v>
      </c>
      <c r="M172" s="25">
        <v>8.4</v>
      </c>
      <c r="N172" t="s">
        <v>9</v>
      </c>
      <c r="O172" s="25">
        <v>8.3000000000000007</v>
      </c>
      <c r="P172" t="s">
        <v>9</v>
      </c>
      <c r="Q172" s="25">
        <v>8.1</v>
      </c>
      <c r="R172" s="30" t="s">
        <v>9</v>
      </c>
      <c r="S172" s="25">
        <v>8</v>
      </c>
      <c r="T172" s="196" t="s">
        <v>9</v>
      </c>
      <c r="U172" s="25">
        <v>7.9</v>
      </c>
      <c r="V172" s="174" t="s">
        <v>9</v>
      </c>
      <c r="W172" s="25">
        <v>7.9</v>
      </c>
      <c r="X172" s="174" t="s">
        <v>9</v>
      </c>
      <c r="Y172" s="25">
        <v>7.9</v>
      </c>
      <c r="Z172" s="174" t="s">
        <v>9</v>
      </c>
      <c r="AA172" s="25">
        <v>7.9</v>
      </c>
      <c r="AB172" s="174" t="s">
        <v>9</v>
      </c>
      <c r="AC172" s="25">
        <v>7.9</v>
      </c>
      <c r="AD172" s="174" t="s">
        <v>9</v>
      </c>
      <c r="AE172" s="25">
        <v>7.9</v>
      </c>
      <c r="AF172" s="174" t="s">
        <v>9</v>
      </c>
      <c r="AG172" s="25">
        <v>8</v>
      </c>
      <c r="AH172" s="174" t="s">
        <v>9</v>
      </c>
      <c r="AI172" s="4" t="str">
        <f t="shared" si="2"/>
        <v>up</v>
      </c>
      <c r="AJ172" s="30"/>
      <c r="AK172" s="30"/>
      <c r="AL172" s="30"/>
    </row>
    <row r="173" spans="1:39" x14ac:dyDescent="0.2">
      <c r="A173" s="23" t="s">
        <v>470</v>
      </c>
      <c r="B173" s="23" t="s">
        <v>471</v>
      </c>
      <c r="C173" s="2" t="s">
        <v>502</v>
      </c>
      <c r="D173" s="2" t="s">
        <v>36</v>
      </c>
      <c r="E173" s="2" t="s">
        <v>371</v>
      </c>
      <c r="F173" s="24" t="s">
        <v>372</v>
      </c>
      <c r="G173" s="39">
        <v>12.7</v>
      </c>
      <c r="H173" s="44">
        <v>10.199999999999999</v>
      </c>
      <c r="I173" s="25">
        <v>10.9</v>
      </c>
      <c r="J173" s="174" t="s">
        <v>10</v>
      </c>
      <c r="K173" s="25">
        <v>10.5</v>
      </c>
      <c r="L173" t="s">
        <v>10</v>
      </c>
      <c r="M173" s="25">
        <v>10.199999999999999</v>
      </c>
      <c r="N173" t="s">
        <v>10</v>
      </c>
      <c r="O173" s="25">
        <v>9.8000000000000007</v>
      </c>
      <c r="P173" t="s">
        <v>9</v>
      </c>
      <c r="Q173" s="25">
        <v>9.4</v>
      </c>
      <c r="R173" s="30" t="s">
        <v>9</v>
      </c>
      <c r="S173" s="25">
        <v>9.1999999999999993</v>
      </c>
      <c r="T173" s="196" t="s">
        <v>9</v>
      </c>
      <c r="U173" s="25">
        <v>9.1</v>
      </c>
      <c r="V173" s="174" t="s">
        <v>9</v>
      </c>
      <c r="W173" s="25">
        <v>9</v>
      </c>
      <c r="X173" s="174" t="s">
        <v>9</v>
      </c>
      <c r="Y173" s="25">
        <v>8.8000000000000007</v>
      </c>
      <c r="Z173" s="174" t="s">
        <v>9</v>
      </c>
      <c r="AA173" s="25">
        <v>8.6</v>
      </c>
      <c r="AB173" s="174" t="s">
        <v>9</v>
      </c>
      <c r="AC173" s="25">
        <v>8.4</v>
      </c>
      <c r="AD173" s="174" t="s">
        <v>9</v>
      </c>
      <c r="AE173" s="25">
        <v>8.3000000000000007</v>
      </c>
      <c r="AF173" s="174" t="s">
        <v>9</v>
      </c>
      <c r="AG173" s="25">
        <v>8.1999999999999993</v>
      </c>
      <c r="AH173" s="174" t="s">
        <v>9</v>
      </c>
      <c r="AI173" s="4" t="str">
        <f t="shared" si="2"/>
        <v>down</v>
      </c>
      <c r="AJ173" s="30"/>
      <c r="AK173" s="30"/>
      <c r="AL173" s="30"/>
      <c r="AM173" s="30"/>
    </row>
    <row r="174" spans="1:39" x14ac:dyDescent="0.2">
      <c r="A174" s="23" t="s">
        <v>485</v>
      </c>
      <c r="B174" s="23" t="s">
        <v>486</v>
      </c>
      <c r="C174" s="2" t="s">
        <v>519</v>
      </c>
      <c r="D174" s="2" t="s">
        <v>165</v>
      </c>
      <c r="E174" s="2" t="s">
        <v>373</v>
      </c>
      <c r="F174" s="24" t="s">
        <v>374</v>
      </c>
      <c r="G174" s="39">
        <v>8.3000000000000007</v>
      </c>
      <c r="H174" s="43" t="s">
        <v>580</v>
      </c>
      <c r="I174" s="25">
        <v>7.2</v>
      </c>
      <c r="J174" s="174" t="s">
        <v>9</v>
      </c>
      <c r="K174" s="25">
        <v>7.1</v>
      </c>
      <c r="L174" t="s">
        <v>9</v>
      </c>
      <c r="M174" s="25">
        <v>7</v>
      </c>
      <c r="N174" t="s">
        <v>9</v>
      </c>
      <c r="O174" s="25">
        <v>7</v>
      </c>
      <c r="P174" t="s">
        <v>9</v>
      </c>
      <c r="Q174" s="25">
        <v>6.9</v>
      </c>
      <c r="R174" s="30" t="s">
        <v>9</v>
      </c>
      <c r="S174" s="25">
        <v>6.9</v>
      </c>
      <c r="T174" s="196" t="s">
        <v>9</v>
      </c>
      <c r="U174" s="25">
        <v>6.9</v>
      </c>
      <c r="V174" s="174" t="s">
        <v>9</v>
      </c>
      <c r="W174" s="25">
        <v>6.9</v>
      </c>
      <c r="X174" s="174" t="s">
        <v>9</v>
      </c>
      <c r="Y174" s="25">
        <v>6.9</v>
      </c>
      <c r="Z174" s="174" t="s">
        <v>9</v>
      </c>
      <c r="AA174" s="25">
        <v>6.8</v>
      </c>
      <c r="AB174" s="174" t="s">
        <v>9</v>
      </c>
      <c r="AC174" s="25">
        <v>6.7</v>
      </c>
      <c r="AD174" s="174" t="s">
        <v>9</v>
      </c>
      <c r="AE174" s="25">
        <v>6.7</v>
      </c>
      <c r="AF174" s="174" t="s">
        <v>9</v>
      </c>
      <c r="AG174" s="25">
        <v>6.7</v>
      </c>
      <c r="AH174" s="174" t="s">
        <v>9</v>
      </c>
      <c r="AI174" s="4" t="str">
        <f t="shared" si="2"/>
        <v>same</v>
      </c>
      <c r="AJ174" s="30"/>
      <c r="AK174" s="30"/>
      <c r="AL174" s="30"/>
    </row>
    <row r="175" spans="1:39" x14ac:dyDescent="0.2">
      <c r="A175" s="23" t="s">
        <v>480</v>
      </c>
      <c r="B175" s="23" t="s">
        <v>481</v>
      </c>
      <c r="C175" s="2" t="s">
        <v>510</v>
      </c>
      <c r="D175" s="2" t="s">
        <v>78</v>
      </c>
      <c r="E175" s="2" t="s">
        <v>375</v>
      </c>
      <c r="F175" s="24" t="s">
        <v>376</v>
      </c>
      <c r="G175" s="39">
        <v>14.7</v>
      </c>
      <c r="H175" s="44">
        <v>11.8</v>
      </c>
      <c r="I175" s="25">
        <v>12.9</v>
      </c>
      <c r="J175" s="174" t="s">
        <v>10</v>
      </c>
      <c r="K175" s="25">
        <v>12.6</v>
      </c>
      <c r="L175" t="s">
        <v>10</v>
      </c>
      <c r="M175" s="25">
        <v>12.3</v>
      </c>
      <c r="N175" t="s">
        <v>10</v>
      </c>
      <c r="O175" s="25">
        <v>11.9</v>
      </c>
      <c r="P175" t="s">
        <v>10</v>
      </c>
      <c r="Q175" s="25">
        <v>11.6</v>
      </c>
      <c r="R175" s="30" t="s">
        <v>9</v>
      </c>
      <c r="S175" s="25">
        <v>11.4</v>
      </c>
      <c r="T175" s="196" t="s">
        <v>9</v>
      </c>
      <c r="U175" s="25">
        <v>11.3</v>
      </c>
      <c r="V175" s="174" t="s">
        <v>9</v>
      </c>
      <c r="W175" s="25">
        <v>11.2</v>
      </c>
      <c r="X175" s="174" t="s">
        <v>9</v>
      </c>
      <c r="Y175" s="25">
        <v>11</v>
      </c>
      <c r="Z175" s="174" t="s">
        <v>9</v>
      </c>
      <c r="AA175" s="25">
        <v>10.8</v>
      </c>
      <c r="AB175" s="174" t="s">
        <v>9</v>
      </c>
      <c r="AC175" s="25">
        <v>10.7</v>
      </c>
      <c r="AD175" s="174" t="s">
        <v>9</v>
      </c>
      <c r="AE175" s="25">
        <v>10.6</v>
      </c>
      <c r="AF175" s="174" t="s">
        <v>9</v>
      </c>
      <c r="AG175" s="25">
        <v>10.5</v>
      </c>
      <c r="AH175" s="174" t="s">
        <v>9</v>
      </c>
      <c r="AI175" s="4" t="str">
        <f t="shared" si="2"/>
        <v>down</v>
      </c>
      <c r="AJ175" s="30"/>
      <c r="AK175" s="30"/>
      <c r="AL175" s="30"/>
      <c r="AM175" s="30"/>
    </row>
    <row r="176" spans="1:39" x14ac:dyDescent="0.2">
      <c r="A176" s="23" t="s">
        <v>570</v>
      </c>
      <c r="B176" s="23" t="s">
        <v>569</v>
      </c>
      <c r="C176" s="2" t="s">
        <v>505</v>
      </c>
      <c r="D176" s="2" t="s">
        <v>49</v>
      </c>
      <c r="E176" s="2" t="s">
        <v>377</v>
      </c>
      <c r="F176" s="24" t="s">
        <v>378</v>
      </c>
      <c r="G176" s="39">
        <v>4.9000000000000004</v>
      </c>
      <c r="H176" s="43" t="s">
        <v>580</v>
      </c>
      <c r="I176" s="25">
        <v>4.8</v>
      </c>
      <c r="J176" s="174" t="s">
        <v>9</v>
      </c>
      <c r="K176" s="25">
        <v>4.8</v>
      </c>
      <c r="L176" t="s">
        <v>9</v>
      </c>
      <c r="M176" s="25">
        <v>4.8</v>
      </c>
      <c r="N176" t="s">
        <v>9</v>
      </c>
      <c r="O176" s="25">
        <v>4.8</v>
      </c>
      <c r="P176" t="s">
        <v>9</v>
      </c>
      <c r="Q176" s="25">
        <v>4.9000000000000004</v>
      </c>
      <c r="R176" s="30" t="s">
        <v>9</v>
      </c>
      <c r="S176" s="25">
        <v>4.9000000000000004</v>
      </c>
      <c r="T176" s="196" t="s">
        <v>9</v>
      </c>
      <c r="U176" s="25">
        <v>4.9000000000000004</v>
      </c>
      <c r="V176" s="174" t="s">
        <v>9</v>
      </c>
      <c r="W176" s="25">
        <v>5</v>
      </c>
      <c r="X176" s="174" t="s">
        <v>9</v>
      </c>
      <c r="Y176" s="25">
        <v>5</v>
      </c>
      <c r="Z176" s="174" t="s">
        <v>9</v>
      </c>
      <c r="AA176" s="25">
        <v>5</v>
      </c>
      <c r="AB176" s="174" t="s">
        <v>9</v>
      </c>
      <c r="AC176" s="25">
        <v>5.0999999999999996</v>
      </c>
      <c r="AD176" s="174" t="s">
        <v>9</v>
      </c>
      <c r="AE176" s="25">
        <v>5.0999999999999996</v>
      </c>
      <c r="AF176" s="174" t="s">
        <v>9</v>
      </c>
      <c r="AG176" s="25">
        <v>5.3</v>
      </c>
      <c r="AH176" s="174" t="s">
        <v>9</v>
      </c>
      <c r="AI176" s="4" t="str">
        <f t="shared" si="2"/>
        <v>up</v>
      </c>
      <c r="AJ176" s="30"/>
      <c r="AK176" s="30"/>
      <c r="AL176" s="30"/>
    </row>
    <row r="177" spans="1:39" x14ac:dyDescent="0.2">
      <c r="A177" s="23" t="s">
        <v>480</v>
      </c>
      <c r="B177" s="23" t="s">
        <v>481</v>
      </c>
      <c r="C177" s="2" t="s">
        <v>510</v>
      </c>
      <c r="D177" s="2" t="s">
        <v>78</v>
      </c>
      <c r="E177" s="2" t="s">
        <v>379</v>
      </c>
      <c r="F177" s="24" t="s">
        <v>380</v>
      </c>
      <c r="G177" s="39">
        <v>9.5</v>
      </c>
      <c r="H177" s="44" t="s">
        <v>580</v>
      </c>
      <c r="I177" s="25">
        <v>8.1</v>
      </c>
      <c r="J177" s="174" t="s">
        <v>9</v>
      </c>
      <c r="K177" s="25">
        <v>8.1</v>
      </c>
      <c r="L177" t="s">
        <v>9</v>
      </c>
      <c r="M177" s="25">
        <v>8</v>
      </c>
      <c r="N177" t="s">
        <v>9</v>
      </c>
      <c r="O177" s="25">
        <v>8</v>
      </c>
      <c r="P177" t="s">
        <v>9</v>
      </c>
      <c r="Q177" s="25">
        <v>7.9</v>
      </c>
      <c r="R177" s="30" t="s">
        <v>9</v>
      </c>
      <c r="S177" s="25">
        <v>7.8</v>
      </c>
      <c r="T177" s="196" t="s">
        <v>9</v>
      </c>
      <c r="U177" s="25">
        <v>7.8</v>
      </c>
      <c r="V177" s="174" t="s">
        <v>9</v>
      </c>
      <c r="W177" s="25">
        <v>7.8</v>
      </c>
      <c r="X177" s="174" t="s">
        <v>9</v>
      </c>
      <c r="Y177" s="25">
        <v>7.7</v>
      </c>
      <c r="Z177" s="174" t="s">
        <v>9</v>
      </c>
      <c r="AA177" s="25">
        <v>7.6</v>
      </c>
      <c r="AB177" s="174" t="s">
        <v>9</v>
      </c>
      <c r="AC177" s="25">
        <v>7.6</v>
      </c>
      <c r="AD177" s="174" t="s">
        <v>9</v>
      </c>
      <c r="AE177" s="25">
        <v>7.6</v>
      </c>
      <c r="AF177" s="174" t="s">
        <v>9</v>
      </c>
      <c r="AG177" s="25">
        <v>7.7</v>
      </c>
      <c r="AH177" s="174" t="s">
        <v>9</v>
      </c>
      <c r="AI177" s="4" t="str">
        <f t="shared" si="2"/>
        <v>up</v>
      </c>
      <c r="AJ177" s="30"/>
      <c r="AK177" s="30"/>
      <c r="AL177" s="30"/>
    </row>
    <row r="178" spans="1:39" x14ac:dyDescent="0.2">
      <c r="A178" s="23" t="s">
        <v>482</v>
      </c>
      <c r="B178" s="23" t="s">
        <v>483</v>
      </c>
      <c r="C178" s="2" t="s">
        <v>512</v>
      </c>
      <c r="D178" s="2" t="s">
        <v>106</v>
      </c>
      <c r="E178" s="2" t="s">
        <v>381</v>
      </c>
      <c r="F178" s="24" t="s">
        <v>382</v>
      </c>
      <c r="G178" s="39">
        <v>10.6</v>
      </c>
      <c r="H178" s="43" t="s">
        <v>580</v>
      </c>
      <c r="I178" s="25">
        <v>10.6</v>
      </c>
      <c r="J178" s="174" t="s">
        <v>10</v>
      </c>
      <c r="K178" s="25">
        <v>10.6</v>
      </c>
      <c r="L178" t="s">
        <v>10</v>
      </c>
      <c r="M178" s="25">
        <v>10.5</v>
      </c>
      <c r="N178" t="s">
        <v>10</v>
      </c>
      <c r="O178" s="25">
        <v>10.5</v>
      </c>
      <c r="P178" t="s">
        <v>10</v>
      </c>
      <c r="Q178" s="25">
        <v>10.4</v>
      </c>
      <c r="R178" s="30" t="s">
        <v>10</v>
      </c>
      <c r="S178" s="25">
        <v>10.3</v>
      </c>
      <c r="T178" s="196" t="s">
        <v>10</v>
      </c>
      <c r="U178" s="25">
        <v>10.199999999999999</v>
      </c>
      <c r="V178" s="174" t="s">
        <v>10</v>
      </c>
      <c r="W178" s="25">
        <v>10.1</v>
      </c>
      <c r="X178" s="174" t="s">
        <v>10</v>
      </c>
      <c r="Y178" s="25">
        <v>10.1</v>
      </c>
      <c r="Z178" s="174" t="s">
        <v>10</v>
      </c>
      <c r="AA178" s="25">
        <v>10</v>
      </c>
      <c r="AB178" s="174" t="s">
        <v>9</v>
      </c>
      <c r="AC178" s="25">
        <v>10</v>
      </c>
      <c r="AD178" s="174" t="s">
        <v>9</v>
      </c>
      <c r="AE178" s="25">
        <v>10</v>
      </c>
      <c r="AF178" s="174" t="s">
        <v>9</v>
      </c>
      <c r="AG178" s="25">
        <v>10</v>
      </c>
      <c r="AH178" s="174" t="s">
        <v>9</v>
      </c>
      <c r="AI178" s="4" t="str">
        <f t="shared" si="2"/>
        <v>same</v>
      </c>
      <c r="AJ178" s="30"/>
      <c r="AK178" s="30"/>
      <c r="AL178" s="30"/>
    </row>
    <row r="179" spans="1:39" x14ac:dyDescent="0.2">
      <c r="A179" s="23" t="s">
        <v>466</v>
      </c>
      <c r="B179" s="23" t="s">
        <v>467</v>
      </c>
      <c r="C179" s="2" t="s">
        <v>507</v>
      </c>
      <c r="D179" s="2" t="s">
        <v>61</v>
      </c>
      <c r="E179" s="2" t="s">
        <v>383</v>
      </c>
      <c r="F179" s="24" t="s">
        <v>384</v>
      </c>
      <c r="G179" s="39">
        <v>11.2</v>
      </c>
      <c r="H179" s="43" t="s">
        <v>580</v>
      </c>
      <c r="I179" s="25">
        <v>11.1</v>
      </c>
      <c r="J179" s="174" t="s">
        <v>10</v>
      </c>
      <c r="K179" s="25">
        <v>11</v>
      </c>
      <c r="L179" t="s">
        <v>10</v>
      </c>
      <c r="M179" s="25">
        <v>10.8</v>
      </c>
      <c r="N179" t="s">
        <v>10</v>
      </c>
      <c r="O179" s="25">
        <v>10.8</v>
      </c>
      <c r="P179" t="s">
        <v>10</v>
      </c>
      <c r="Q179" s="25">
        <v>10.6</v>
      </c>
      <c r="R179" s="30" t="s">
        <v>10</v>
      </c>
      <c r="S179" s="25">
        <v>10.5</v>
      </c>
      <c r="T179" s="196" t="s">
        <v>10</v>
      </c>
      <c r="U179" s="25">
        <v>10.5</v>
      </c>
      <c r="V179" s="174" t="s">
        <v>10</v>
      </c>
      <c r="W179" s="25">
        <v>10.4</v>
      </c>
      <c r="X179" s="174" t="s">
        <v>10</v>
      </c>
      <c r="Y179" s="25">
        <v>10.3</v>
      </c>
      <c r="Z179" s="174" t="s">
        <v>10</v>
      </c>
      <c r="AA179" s="25">
        <v>10.1</v>
      </c>
      <c r="AB179" s="174" t="s">
        <v>10</v>
      </c>
      <c r="AC179" s="25">
        <v>10</v>
      </c>
      <c r="AD179" s="174" t="s">
        <v>9</v>
      </c>
      <c r="AE179" s="25">
        <v>10</v>
      </c>
      <c r="AF179" s="174" t="s">
        <v>9</v>
      </c>
      <c r="AG179" s="25">
        <v>10</v>
      </c>
      <c r="AH179" s="174" t="s">
        <v>9</v>
      </c>
      <c r="AI179" s="4" t="str">
        <f t="shared" si="2"/>
        <v>same</v>
      </c>
      <c r="AJ179" s="30"/>
      <c r="AK179" s="30"/>
      <c r="AL179" s="30"/>
    </row>
    <row r="180" spans="1:39" x14ac:dyDescent="0.2">
      <c r="A180" s="23" t="s">
        <v>466</v>
      </c>
      <c r="B180" s="23" t="s">
        <v>467</v>
      </c>
      <c r="C180" s="2" t="s">
        <v>507</v>
      </c>
      <c r="D180" s="2" t="s">
        <v>61</v>
      </c>
      <c r="E180" s="2" t="s">
        <v>385</v>
      </c>
      <c r="F180" s="24" t="s">
        <v>386</v>
      </c>
      <c r="G180" s="39">
        <v>10.7</v>
      </c>
      <c r="H180" s="43" t="s">
        <v>580</v>
      </c>
      <c r="I180" s="25">
        <v>10.6</v>
      </c>
      <c r="J180" s="174" t="s">
        <v>10</v>
      </c>
      <c r="K180" s="25">
        <v>10.5</v>
      </c>
      <c r="L180" t="s">
        <v>10</v>
      </c>
      <c r="M180" s="25">
        <v>10.6</v>
      </c>
      <c r="N180" t="s">
        <v>10</v>
      </c>
      <c r="O180" s="25">
        <v>10.5</v>
      </c>
      <c r="P180" t="s">
        <v>10</v>
      </c>
      <c r="Q180" s="25">
        <v>10.6</v>
      </c>
      <c r="R180" s="30" t="s">
        <v>10</v>
      </c>
      <c r="S180" s="25">
        <v>10.4</v>
      </c>
      <c r="T180" s="196" t="s">
        <v>10</v>
      </c>
      <c r="U180" s="25">
        <v>10.4</v>
      </c>
      <c r="V180" s="174" t="s">
        <v>10</v>
      </c>
      <c r="W180" s="25">
        <v>10.199999999999999</v>
      </c>
      <c r="X180" s="174" t="s">
        <v>10</v>
      </c>
      <c r="Y180" s="25">
        <v>10.1</v>
      </c>
      <c r="Z180" s="174" t="s">
        <v>10</v>
      </c>
      <c r="AA180" s="25">
        <v>10</v>
      </c>
      <c r="AB180" s="174" t="s">
        <v>9</v>
      </c>
      <c r="AC180" s="25">
        <v>9.9</v>
      </c>
      <c r="AD180" s="174" t="s">
        <v>9</v>
      </c>
      <c r="AE180" s="25">
        <v>9.8000000000000007</v>
      </c>
      <c r="AF180" s="174" t="s">
        <v>9</v>
      </c>
      <c r="AG180" s="25">
        <v>9.8000000000000007</v>
      </c>
      <c r="AH180" s="174" t="s">
        <v>9</v>
      </c>
      <c r="AI180" s="4" t="str">
        <f t="shared" si="2"/>
        <v>same</v>
      </c>
      <c r="AJ180" s="30"/>
      <c r="AK180" s="30"/>
      <c r="AL180" s="30"/>
    </row>
    <row r="181" spans="1:39" x14ac:dyDescent="0.2">
      <c r="A181" s="23" t="s">
        <v>470</v>
      </c>
      <c r="B181" s="23" t="s">
        <v>471</v>
      </c>
      <c r="C181" s="2" t="s">
        <v>502</v>
      </c>
      <c r="D181" s="2" t="s">
        <v>36</v>
      </c>
      <c r="E181" s="2" t="s">
        <v>387</v>
      </c>
      <c r="F181" s="24" t="s">
        <v>388</v>
      </c>
      <c r="G181" s="39">
        <v>12.3</v>
      </c>
      <c r="H181" s="44" t="s">
        <v>580</v>
      </c>
      <c r="I181" s="25">
        <v>10.199999999999999</v>
      </c>
      <c r="J181" s="174" t="s">
        <v>10</v>
      </c>
      <c r="K181" s="25">
        <v>10</v>
      </c>
      <c r="L181" t="s">
        <v>9</v>
      </c>
      <c r="M181" s="25">
        <v>9.6999999999999993</v>
      </c>
      <c r="N181" t="s">
        <v>9</v>
      </c>
      <c r="O181" s="25">
        <v>9.4</v>
      </c>
      <c r="P181" t="s">
        <v>9</v>
      </c>
      <c r="Q181" s="25">
        <v>9.1</v>
      </c>
      <c r="R181" s="30" t="s">
        <v>9</v>
      </c>
      <c r="S181" s="25">
        <v>9</v>
      </c>
      <c r="T181" s="196" t="s">
        <v>9</v>
      </c>
      <c r="U181" s="25">
        <v>8.9</v>
      </c>
      <c r="V181" s="174" t="s">
        <v>9</v>
      </c>
      <c r="W181" s="25">
        <v>8.9</v>
      </c>
      <c r="X181" s="174" t="s">
        <v>9</v>
      </c>
      <c r="Y181" s="25">
        <v>8.8000000000000007</v>
      </c>
      <c r="Z181" s="174" t="s">
        <v>9</v>
      </c>
      <c r="AA181" s="25">
        <v>8.6999999999999993</v>
      </c>
      <c r="AB181" s="174" t="s">
        <v>9</v>
      </c>
      <c r="AC181" s="25">
        <v>8.6999999999999993</v>
      </c>
      <c r="AD181" s="174" t="s">
        <v>9</v>
      </c>
      <c r="AE181" s="25">
        <v>8.6999999999999993</v>
      </c>
      <c r="AF181" s="174" t="s">
        <v>9</v>
      </c>
      <c r="AG181" s="25">
        <v>8.8000000000000007</v>
      </c>
      <c r="AH181" s="174" t="s">
        <v>9</v>
      </c>
      <c r="AI181" s="4" t="str">
        <f t="shared" si="2"/>
        <v>up</v>
      </c>
      <c r="AJ181" s="30"/>
      <c r="AK181" s="30"/>
      <c r="AL181" s="30"/>
    </row>
    <row r="182" spans="1:39" x14ac:dyDescent="0.2">
      <c r="A182" s="23" t="s">
        <v>466</v>
      </c>
      <c r="B182" s="23" t="s">
        <v>467</v>
      </c>
      <c r="C182" s="2" t="s">
        <v>495</v>
      </c>
      <c r="D182" s="2" t="s">
        <v>11</v>
      </c>
      <c r="E182" s="2" t="s">
        <v>389</v>
      </c>
      <c r="F182" s="24" t="s">
        <v>390</v>
      </c>
      <c r="G182" s="39">
        <v>14.2</v>
      </c>
      <c r="H182" s="44">
        <v>11.4</v>
      </c>
      <c r="I182" s="25">
        <v>12.3</v>
      </c>
      <c r="J182" s="174" t="s">
        <v>10</v>
      </c>
      <c r="K182" s="25">
        <v>12.2</v>
      </c>
      <c r="L182" t="s">
        <v>10</v>
      </c>
      <c r="M182" s="25">
        <v>11.9</v>
      </c>
      <c r="N182" t="s">
        <v>10</v>
      </c>
      <c r="O182" s="25">
        <v>11.6</v>
      </c>
      <c r="P182" t="s">
        <v>10</v>
      </c>
      <c r="Q182" s="25">
        <v>11.3</v>
      </c>
      <c r="R182" s="30" t="s">
        <v>9</v>
      </c>
      <c r="S182" s="25">
        <v>11</v>
      </c>
      <c r="T182" s="196" t="s">
        <v>9</v>
      </c>
      <c r="U182" s="25">
        <v>10.9</v>
      </c>
      <c r="V182" s="174" t="s">
        <v>9</v>
      </c>
      <c r="W182" s="25">
        <v>10.9</v>
      </c>
      <c r="X182" s="174" t="s">
        <v>9</v>
      </c>
      <c r="Y182" s="25">
        <v>10.8</v>
      </c>
      <c r="Z182" s="174" t="s">
        <v>9</v>
      </c>
      <c r="AA182" s="25">
        <v>10.6</v>
      </c>
      <c r="AB182" s="174" t="s">
        <v>9</v>
      </c>
      <c r="AC182" s="25">
        <v>10.4</v>
      </c>
      <c r="AD182" s="174" t="s">
        <v>9</v>
      </c>
      <c r="AE182" s="25">
        <v>10.3</v>
      </c>
      <c r="AF182" s="174" t="s">
        <v>9</v>
      </c>
      <c r="AG182" s="25">
        <v>10.3</v>
      </c>
      <c r="AH182" s="174" t="s">
        <v>9</v>
      </c>
      <c r="AI182" s="4" t="str">
        <f t="shared" si="2"/>
        <v>same</v>
      </c>
      <c r="AJ182" s="30"/>
      <c r="AK182" s="30"/>
      <c r="AL182" s="30"/>
      <c r="AM182" s="30"/>
    </row>
    <row r="183" spans="1:39" x14ac:dyDescent="0.2">
      <c r="A183" s="23" t="s">
        <v>468</v>
      </c>
      <c r="B183" s="23" t="s">
        <v>469</v>
      </c>
      <c r="C183" s="2" t="s">
        <v>500</v>
      </c>
      <c r="D183" s="2" t="s">
        <v>30</v>
      </c>
      <c r="E183" s="2" t="s">
        <v>391</v>
      </c>
      <c r="F183" s="24" t="s">
        <v>392</v>
      </c>
      <c r="G183" s="39">
        <v>13.8</v>
      </c>
      <c r="H183" s="44">
        <v>11</v>
      </c>
      <c r="I183" s="25">
        <v>12.4</v>
      </c>
      <c r="J183" s="174" t="s">
        <v>10</v>
      </c>
      <c r="K183" s="25">
        <v>12.2</v>
      </c>
      <c r="L183" t="s">
        <v>10</v>
      </c>
      <c r="M183" s="25">
        <v>12</v>
      </c>
      <c r="N183" t="s">
        <v>10</v>
      </c>
      <c r="O183" s="25">
        <v>11.9</v>
      </c>
      <c r="P183" t="s">
        <v>10</v>
      </c>
      <c r="Q183" s="25">
        <v>11.7</v>
      </c>
      <c r="R183" s="30" t="s">
        <v>10</v>
      </c>
      <c r="S183" s="25">
        <v>11.7</v>
      </c>
      <c r="T183" s="196" t="s">
        <v>10</v>
      </c>
      <c r="U183" s="25">
        <v>11.6</v>
      </c>
      <c r="V183" s="174" t="s">
        <v>10</v>
      </c>
      <c r="W183" s="25">
        <v>11.5</v>
      </c>
      <c r="X183" s="174" t="s">
        <v>10</v>
      </c>
      <c r="Y183" s="25">
        <v>11.3</v>
      </c>
      <c r="Z183" s="174" t="s">
        <v>10</v>
      </c>
      <c r="AA183" s="25">
        <v>11.3</v>
      </c>
      <c r="AB183" s="174" t="s">
        <v>10</v>
      </c>
      <c r="AC183" s="25">
        <v>11.1</v>
      </c>
      <c r="AD183" s="174" t="s">
        <v>10</v>
      </c>
      <c r="AE183" s="25">
        <v>11.1</v>
      </c>
      <c r="AF183" s="174" t="s">
        <v>10</v>
      </c>
      <c r="AG183" s="25">
        <v>11</v>
      </c>
      <c r="AH183" s="174" t="s">
        <v>9</v>
      </c>
      <c r="AI183" s="4" t="str">
        <f t="shared" si="2"/>
        <v>down</v>
      </c>
      <c r="AJ183" s="30"/>
      <c r="AK183" s="30"/>
      <c r="AL183" s="30"/>
      <c r="AM183" s="30"/>
    </row>
    <row r="184" spans="1:39" x14ac:dyDescent="0.2">
      <c r="A184" s="23" t="s">
        <v>570</v>
      </c>
      <c r="B184" s="23" t="s">
        <v>569</v>
      </c>
      <c r="C184" s="2" t="s">
        <v>505</v>
      </c>
      <c r="D184" s="2" t="s">
        <v>49</v>
      </c>
      <c r="E184" s="2" t="s">
        <v>393</v>
      </c>
      <c r="F184" s="24" t="s">
        <v>394</v>
      </c>
      <c r="G184" s="39">
        <v>11.9</v>
      </c>
      <c r="H184" s="43" t="s">
        <v>580</v>
      </c>
      <c r="I184" s="25">
        <v>8.8000000000000007</v>
      </c>
      <c r="J184" s="174" t="s">
        <v>9</v>
      </c>
      <c r="K184" s="25">
        <v>8.4</v>
      </c>
      <c r="L184" t="s">
        <v>9</v>
      </c>
      <c r="M184" s="25">
        <v>8.3000000000000007</v>
      </c>
      <c r="N184" t="s">
        <v>9</v>
      </c>
      <c r="O184" s="25">
        <v>8.1999999999999993</v>
      </c>
      <c r="P184" t="s">
        <v>9</v>
      </c>
      <c r="Q184" s="25">
        <v>8</v>
      </c>
      <c r="R184" s="30" t="s">
        <v>9</v>
      </c>
      <c r="S184" s="25">
        <v>7.9</v>
      </c>
      <c r="T184" s="196" t="s">
        <v>9</v>
      </c>
      <c r="U184" s="25">
        <v>7.8</v>
      </c>
      <c r="V184" s="174" t="s">
        <v>9</v>
      </c>
      <c r="W184" s="25">
        <v>7.8</v>
      </c>
      <c r="X184" s="174" t="s">
        <v>9</v>
      </c>
      <c r="Y184" s="25">
        <v>7.8</v>
      </c>
      <c r="Z184" s="174" t="s">
        <v>9</v>
      </c>
      <c r="AA184" s="25">
        <v>7.7</v>
      </c>
      <c r="AB184" s="174" t="s">
        <v>9</v>
      </c>
      <c r="AC184" s="25">
        <v>7.7</v>
      </c>
      <c r="AD184" s="174" t="s">
        <v>9</v>
      </c>
      <c r="AE184" s="25">
        <v>7.7</v>
      </c>
      <c r="AF184" s="174" t="s">
        <v>9</v>
      </c>
      <c r="AG184" s="25">
        <v>7.8</v>
      </c>
      <c r="AH184" s="174" t="s">
        <v>9</v>
      </c>
      <c r="AI184" s="4" t="str">
        <f t="shared" si="2"/>
        <v>up</v>
      </c>
      <c r="AJ184" s="30"/>
      <c r="AK184" s="30"/>
      <c r="AL184" s="30"/>
    </row>
    <row r="185" spans="1:39" x14ac:dyDescent="0.2">
      <c r="A185" s="23" t="s">
        <v>480</v>
      </c>
      <c r="B185" s="23" t="s">
        <v>481</v>
      </c>
      <c r="C185" s="2" t="s">
        <v>510</v>
      </c>
      <c r="D185" s="2" t="s">
        <v>78</v>
      </c>
      <c r="E185" s="2" t="s">
        <v>395</v>
      </c>
      <c r="F185" s="24" t="s">
        <v>396</v>
      </c>
      <c r="G185" s="39">
        <v>7.8</v>
      </c>
      <c r="H185" s="43" t="s">
        <v>580</v>
      </c>
      <c r="I185" s="25">
        <v>7.1</v>
      </c>
      <c r="J185" s="174" t="s">
        <v>9</v>
      </c>
      <c r="K185" s="25">
        <v>7</v>
      </c>
      <c r="L185" t="s">
        <v>9</v>
      </c>
      <c r="M185" s="25">
        <v>6.9</v>
      </c>
      <c r="N185" t="s">
        <v>9</v>
      </c>
      <c r="O185" s="25">
        <v>6.8</v>
      </c>
      <c r="P185" t="s">
        <v>9</v>
      </c>
      <c r="Q185" s="25">
        <v>6.8</v>
      </c>
      <c r="R185" s="30" t="s">
        <v>9</v>
      </c>
      <c r="S185" s="25">
        <v>6.7</v>
      </c>
      <c r="T185" s="196" t="s">
        <v>9</v>
      </c>
      <c r="U185" s="25">
        <v>6.7</v>
      </c>
      <c r="V185" s="174" t="s">
        <v>9</v>
      </c>
      <c r="W185" s="25">
        <v>6.6</v>
      </c>
      <c r="X185" s="174" t="s">
        <v>9</v>
      </c>
      <c r="Y185" s="25">
        <v>6.6</v>
      </c>
      <c r="Z185" s="174" t="s">
        <v>9</v>
      </c>
      <c r="AA185" s="25">
        <v>6.6</v>
      </c>
      <c r="AB185" s="174" t="s">
        <v>9</v>
      </c>
      <c r="AC185" s="25">
        <v>6.5</v>
      </c>
      <c r="AD185" s="174" t="s">
        <v>9</v>
      </c>
      <c r="AE185" s="25">
        <v>6.5</v>
      </c>
      <c r="AF185" s="174" t="s">
        <v>9</v>
      </c>
      <c r="AG185" s="25">
        <v>6.4</v>
      </c>
      <c r="AH185" s="174" t="s">
        <v>9</v>
      </c>
      <c r="AI185" s="4" t="str">
        <f t="shared" si="2"/>
        <v>down</v>
      </c>
      <c r="AJ185" s="30"/>
      <c r="AK185" s="30"/>
      <c r="AL185" s="30"/>
    </row>
    <row r="186" spans="1:39" x14ac:dyDescent="0.2">
      <c r="A186" s="23" t="s">
        <v>466</v>
      </c>
      <c r="B186" s="23" t="s">
        <v>467</v>
      </c>
      <c r="C186" s="2" t="s">
        <v>495</v>
      </c>
      <c r="D186" s="2" t="s">
        <v>11</v>
      </c>
      <c r="E186" s="2" t="s">
        <v>397</v>
      </c>
      <c r="F186" s="27" t="s">
        <v>398</v>
      </c>
      <c r="G186" s="39">
        <v>10.6</v>
      </c>
      <c r="H186" s="44" t="s">
        <v>580</v>
      </c>
      <c r="I186" s="25">
        <v>8.9</v>
      </c>
      <c r="J186" s="174" t="s">
        <v>9</v>
      </c>
      <c r="K186" s="25">
        <v>8.8000000000000007</v>
      </c>
      <c r="L186" t="s">
        <v>9</v>
      </c>
      <c r="M186" s="25">
        <v>8.6999999999999993</v>
      </c>
      <c r="N186" t="s">
        <v>9</v>
      </c>
      <c r="O186" s="25">
        <v>8.6999999999999993</v>
      </c>
      <c r="P186" t="s">
        <v>9</v>
      </c>
      <c r="Q186" s="25">
        <v>8.6</v>
      </c>
      <c r="R186" s="30" t="s">
        <v>9</v>
      </c>
      <c r="S186" s="25">
        <v>8.6</v>
      </c>
      <c r="T186" s="196" t="s">
        <v>9</v>
      </c>
      <c r="U186" s="25">
        <v>8.6</v>
      </c>
      <c r="V186" s="174" t="s">
        <v>9</v>
      </c>
      <c r="W186" s="25">
        <v>8.6</v>
      </c>
      <c r="X186" s="174" t="s">
        <v>9</v>
      </c>
      <c r="Y186" s="25">
        <v>8.6</v>
      </c>
      <c r="Z186" s="174" t="s">
        <v>9</v>
      </c>
      <c r="AA186" s="25">
        <v>8.5</v>
      </c>
      <c r="AB186" s="174" t="s">
        <v>9</v>
      </c>
      <c r="AC186" s="25">
        <v>8.5</v>
      </c>
      <c r="AD186" s="174" t="s">
        <v>9</v>
      </c>
      <c r="AE186" s="25">
        <v>8.6</v>
      </c>
      <c r="AF186" s="174" t="s">
        <v>9</v>
      </c>
      <c r="AG186" s="25">
        <v>8.6</v>
      </c>
      <c r="AH186" s="174" t="s">
        <v>9</v>
      </c>
      <c r="AI186" s="4" t="str">
        <f t="shared" si="2"/>
        <v>same</v>
      </c>
      <c r="AJ186" s="30"/>
      <c r="AK186" s="30"/>
      <c r="AL186" s="30"/>
    </row>
    <row r="187" spans="1:39" x14ac:dyDescent="0.2">
      <c r="A187" s="23" t="s">
        <v>472</v>
      </c>
      <c r="B187" s="23" t="s">
        <v>473</v>
      </c>
      <c r="C187" s="2" t="s">
        <v>563</v>
      </c>
      <c r="D187" s="2" t="s">
        <v>25</v>
      </c>
      <c r="E187" s="2" t="s">
        <v>399</v>
      </c>
      <c r="F187" s="24" t="s">
        <v>400</v>
      </c>
      <c r="G187" s="39">
        <v>8.6999999999999993</v>
      </c>
      <c r="H187" s="43" t="s">
        <v>580</v>
      </c>
      <c r="I187" s="25">
        <v>8.6</v>
      </c>
      <c r="J187" s="174" t="s">
        <v>9</v>
      </c>
      <c r="K187" s="25">
        <v>8.5</v>
      </c>
      <c r="L187" t="s">
        <v>9</v>
      </c>
      <c r="M187" s="25">
        <v>8.5</v>
      </c>
      <c r="N187" t="s">
        <v>9</v>
      </c>
      <c r="O187" s="25">
        <v>8.5</v>
      </c>
      <c r="P187" t="s">
        <v>9</v>
      </c>
      <c r="Q187" s="25">
        <v>8.4</v>
      </c>
      <c r="R187" s="30" t="s">
        <v>9</v>
      </c>
      <c r="S187" s="25">
        <v>8.4</v>
      </c>
      <c r="T187" s="196" t="s">
        <v>9</v>
      </c>
      <c r="U187" s="25">
        <v>8.4</v>
      </c>
      <c r="V187" s="174" t="s">
        <v>9</v>
      </c>
      <c r="W187" s="25">
        <v>8.3000000000000007</v>
      </c>
      <c r="X187" s="174" t="s">
        <v>9</v>
      </c>
      <c r="Y187" s="25">
        <v>8.3000000000000007</v>
      </c>
      <c r="Z187" s="174" t="s">
        <v>9</v>
      </c>
      <c r="AA187" s="25">
        <v>8.3000000000000007</v>
      </c>
      <c r="AB187" s="174" t="s">
        <v>9</v>
      </c>
      <c r="AC187" s="25">
        <v>8.1999999999999993</v>
      </c>
      <c r="AD187" s="174" t="s">
        <v>9</v>
      </c>
      <c r="AE187" s="25">
        <v>8.3000000000000007</v>
      </c>
      <c r="AF187" s="174" t="s">
        <v>9</v>
      </c>
      <c r="AG187" s="25">
        <v>8.3000000000000007</v>
      </c>
      <c r="AH187" s="174" t="s">
        <v>9</v>
      </c>
      <c r="AI187" s="4" t="str">
        <f t="shared" si="2"/>
        <v>same</v>
      </c>
      <c r="AJ187" s="30"/>
      <c r="AK187" s="30"/>
      <c r="AL187" s="30"/>
    </row>
    <row r="188" spans="1:39" x14ac:dyDescent="0.2">
      <c r="A188" s="23" t="s">
        <v>470</v>
      </c>
      <c r="B188" s="23" t="s">
        <v>471</v>
      </c>
      <c r="C188" s="2" t="s">
        <v>497</v>
      </c>
      <c r="D188" s="2" t="s">
        <v>17</v>
      </c>
      <c r="E188" s="2" t="s">
        <v>401</v>
      </c>
      <c r="F188" s="24" t="s">
        <v>402</v>
      </c>
      <c r="G188" s="39">
        <v>15.7</v>
      </c>
      <c r="H188" s="44">
        <v>12.6</v>
      </c>
      <c r="I188" s="25">
        <v>12.2</v>
      </c>
      <c r="J188" s="174" t="s">
        <v>9</v>
      </c>
      <c r="K188" s="25">
        <v>11.8</v>
      </c>
      <c r="L188" t="s">
        <v>9</v>
      </c>
      <c r="M188" s="25">
        <v>11.2</v>
      </c>
      <c r="N188" t="s">
        <v>9</v>
      </c>
      <c r="O188" s="25">
        <v>10.8</v>
      </c>
      <c r="P188" t="s">
        <v>9</v>
      </c>
      <c r="Q188" s="25">
        <v>10.4</v>
      </c>
      <c r="R188" s="30" t="s">
        <v>9</v>
      </c>
      <c r="S188" s="25">
        <v>10.199999999999999</v>
      </c>
      <c r="T188" s="196" t="s">
        <v>9</v>
      </c>
      <c r="U188" s="25">
        <v>10</v>
      </c>
      <c r="V188" s="174" t="s">
        <v>9</v>
      </c>
      <c r="W188" s="25">
        <v>9.8000000000000007</v>
      </c>
      <c r="X188" s="174" t="s">
        <v>9</v>
      </c>
      <c r="Y188" s="25">
        <v>9.6</v>
      </c>
      <c r="Z188" s="174" t="s">
        <v>9</v>
      </c>
      <c r="AA188" s="25">
        <v>9.3000000000000007</v>
      </c>
      <c r="AB188" s="174" t="s">
        <v>9</v>
      </c>
      <c r="AC188" s="25">
        <v>9.1</v>
      </c>
      <c r="AD188" s="174" t="s">
        <v>9</v>
      </c>
      <c r="AE188" s="25">
        <v>8.9</v>
      </c>
      <c r="AF188" s="174" t="s">
        <v>9</v>
      </c>
      <c r="AG188" s="25">
        <v>8.8000000000000007</v>
      </c>
      <c r="AH188" s="174" t="s">
        <v>9</v>
      </c>
      <c r="AI188" s="4" t="str">
        <f t="shared" si="2"/>
        <v>down</v>
      </c>
      <c r="AJ188" s="30"/>
      <c r="AK188" s="30"/>
      <c r="AL188" s="30"/>
      <c r="AM188" s="30"/>
    </row>
    <row r="189" spans="1:39" x14ac:dyDescent="0.2">
      <c r="A189" s="23" t="s">
        <v>570</v>
      </c>
      <c r="B189" s="23" t="s">
        <v>569</v>
      </c>
      <c r="C189" s="2" t="s">
        <v>505</v>
      </c>
      <c r="D189" s="2" t="s">
        <v>49</v>
      </c>
      <c r="E189" s="2" t="s">
        <v>403</v>
      </c>
      <c r="F189" s="24" t="s">
        <v>404</v>
      </c>
      <c r="G189" s="39">
        <v>13.2</v>
      </c>
      <c r="H189" s="44">
        <v>10.6</v>
      </c>
      <c r="I189" s="25">
        <v>13</v>
      </c>
      <c r="J189" s="174" t="s">
        <v>10</v>
      </c>
      <c r="K189" s="25">
        <v>13</v>
      </c>
      <c r="L189" t="s">
        <v>10</v>
      </c>
      <c r="M189" s="25">
        <v>12.8</v>
      </c>
      <c r="N189" t="s">
        <v>10</v>
      </c>
      <c r="O189" s="25">
        <v>12.7</v>
      </c>
      <c r="P189" t="s">
        <v>10</v>
      </c>
      <c r="Q189" s="25">
        <v>12.6</v>
      </c>
      <c r="R189" s="30" t="s">
        <v>10</v>
      </c>
      <c r="S189" s="25">
        <v>12.5</v>
      </c>
      <c r="T189" s="196" t="s">
        <v>10</v>
      </c>
      <c r="U189" s="25">
        <v>12.4</v>
      </c>
      <c r="V189" s="174" t="s">
        <v>10</v>
      </c>
      <c r="W189" s="25">
        <v>12.4</v>
      </c>
      <c r="X189" s="174" t="s">
        <v>10</v>
      </c>
      <c r="Y189" s="25">
        <v>12.4</v>
      </c>
      <c r="Z189" s="174" t="s">
        <v>10</v>
      </c>
      <c r="AA189" s="25">
        <v>12.2</v>
      </c>
      <c r="AB189" s="174" t="s">
        <v>10</v>
      </c>
      <c r="AC189" s="25">
        <v>12.2</v>
      </c>
      <c r="AD189" s="174" t="s">
        <v>10</v>
      </c>
      <c r="AE189" s="25">
        <v>12.2</v>
      </c>
      <c r="AF189" s="174" t="s">
        <v>10</v>
      </c>
      <c r="AG189" s="25">
        <v>12.3</v>
      </c>
      <c r="AH189" s="174" t="s">
        <v>10</v>
      </c>
      <c r="AI189" s="4" t="str">
        <f t="shared" si="2"/>
        <v>up</v>
      </c>
      <c r="AJ189" s="30"/>
      <c r="AK189" s="30"/>
      <c r="AL189" s="30"/>
      <c r="AM189" s="30"/>
    </row>
    <row r="190" spans="1:39" x14ac:dyDescent="0.2">
      <c r="A190" s="23" t="s">
        <v>464</v>
      </c>
      <c r="B190" s="23" t="s">
        <v>465</v>
      </c>
      <c r="C190" s="2" t="s">
        <v>516</v>
      </c>
      <c r="D190" s="2" t="s">
        <v>132</v>
      </c>
      <c r="E190" s="2" t="s">
        <v>405</v>
      </c>
      <c r="F190" s="24" t="s">
        <v>406</v>
      </c>
      <c r="G190" s="39">
        <v>4.4000000000000004</v>
      </c>
      <c r="H190" s="43" t="s">
        <v>580</v>
      </c>
      <c r="I190" s="25">
        <v>4.4000000000000004</v>
      </c>
      <c r="J190" s="174" t="s">
        <v>9</v>
      </c>
      <c r="K190" s="25">
        <v>4.4000000000000004</v>
      </c>
      <c r="L190" t="s">
        <v>9</v>
      </c>
      <c r="M190" s="25">
        <v>4.4000000000000004</v>
      </c>
      <c r="N190" t="s">
        <v>9</v>
      </c>
      <c r="O190" s="25">
        <v>4.4000000000000004</v>
      </c>
      <c r="P190" t="s">
        <v>9</v>
      </c>
      <c r="Q190" s="25">
        <v>4.4000000000000004</v>
      </c>
      <c r="R190" s="30" t="s">
        <v>9</v>
      </c>
      <c r="S190" s="25">
        <v>4.4000000000000004</v>
      </c>
      <c r="T190" s="196" t="s">
        <v>9</v>
      </c>
      <c r="U190" s="25">
        <v>4.4000000000000004</v>
      </c>
      <c r="V190" s="174" t="s">
        <v>9</v>
      </c>
      <c r="W190" s="25">
        <v>4.4000000000000004</v>
      </c>
      <c r="X190" s="174" t="s">
        <v>9</v>
      </c>
      <c r="Y190" s="25">
        <v>4.4000000000000004</v>
      </c>
      <c r="Z190" s="174" t="s">
        <v>9</v>
      </c>
      <c r="AA190" s="25">
        <v>4.4000000000000004</v>
      </c>
      <c r="AB190" s="174" t="s">
        <v>9</v>
      </c>
      <c r="AC190" s="25">
        <v>4.3</v>
      </c>
      <c r="AD190" s="174" t="s">
        <v>9</v>
      </c>
      <c r="AE190" s="25">
        <v>4.3</v>
      </c>
      <c r="AF190" s="174" t="s">
        <v>9</v>
      </c>
      <c r="AG190" s="25">
        <v>4.4000000000000004</v>
      </c>
      <c r="AH190" s="174" t="s">
        <v>9</v>
      </c>
      <c r="AI190" s="4" t="str">
        <f t="shared" si="2"/>
        <v>up</v>
      </c>
      <c r="AJ190" s="30"/>
      <c r="AK190" s="30"/>
      <c r="AL190" s="30"/>
    </row>
    <row r="191" spans="1:39" x14ac:dyDescent="0.2">
      <c r="A191" s="23" t="s">
        <v>485</v>
      </c>
      <c r="B191" s="23" t="s">
        <v>486</v>
      </c>
      <c r="C191" s="2" t="s">
        <v>517</v>
      </c>
      <c r="D191" s="2" t="s">
        <v>141</v>
      </c>
      <c r="E191" s="2" t="s">
        <v>407</v>
      </c>
      <c r="F191" s="24" t="s">
        <v>408</v>
      </c>
      <c r="G191" s="39">
        <v>10.1</v>
      </c>
      <c r="H191" s="43" t="s">
        <v>580</v>
      </c>
      <c r="I191" s="25">
        <v>8.8000000000000007</v>
      </c>
      <c r="J191" s="174" t="s">
        <v>9</v>
      </c>
      <c r="K191" s="25">
        <v>8.6</v>
      </c>
      <c r="L191" t="s">
        <v>9</v>
      </c>
      <c r="M191" s="25">
        <v>8.4</v>
      </c>
      <c r="N191" t="s">
        <v>9</v>
      </c>
      <c r="O191" s="25">
        <v>8.1999999999999993</v>
      </c>
      <c r="P191" t="s">
        <v>9</v>
      </c>
      <c r="Q191" s="25">
        <v>8.1</v>
      </c>
      <c r="R191" s="30" t="s">
        <v>9</v>
      </c>
      <c r="S191" s="25">
        <v>7.9</v>
      </c>
      <c r="T191" s="196" t="s">
        <v>9</v>
      </c>
      <c r="U191" s="25">
        <v>7.8</v>
      </c>
      <c r="V191" s="174" t="s">
        <v>9</v>
      </c>
      <c r="W191" s="25">
        <v>7.7</v>
      </c>
      <c r="X191" s="174" t="s">
        <v>9</v>
      </c>
      <c r="Y191" s="25">
        <v>7.6</v>
      </c>
      <c r="Z191" s="174" t="s">
        <v>9</v>
      </c>
      <c r="AA191" s="25">
        <v>7.4</v>
      </c>
      <c r="AB191" s="174" t="s">
        <v>9</v>
      </c>
      <c r="AC191" s="25">
        <v>7.3</v>
      </c>
      <c r="AD191" s="174" t="s">
        <v>9</v>
      </c>
      <c r="AE191" s="25">
        <v>7.3</v>
      </c>
      <c r="AF191" s="174" t="s">
        <v>9</v>
      </c>
      <c r="AG191" s="25">
        <v>7.3</v>
      </c>
      <c r="AH191" s="174" t="s">
        <v>9</v>
      </c>
      <c r="AI191" s="4" t="str">
        <f t="shared" si="2"/>
        <v>same</v>
      </c>
      <c r="AJ191" s="30"/>
      <c r="AK191" s="30"/>
      <c r="AL191" s="30"/>
    </row>
    <row r="192" spans="1:39" x14ac:dyDescent="0.2">
      <c r="A192" s="23" t="s">
        <v>464</v>
      </c>
      <c r="B192" s="23" t="s">
        <v>465</v>
      </c>
      <c r="C192" s="2" t="s">
        <v>494</v>
      </c>
      <c r="D192" s="2" t="s">
        <v>6</v>
      </c>
      <c r="E192" s="2" t="s">
        <v>409</v>
      </c>
      <c r="F192" s="24" t="s">
        <v>410</v>
      </c>
      <c r="G192" s="39">
        <v>7.6</v>
      </c>
      <c r="H192" s="43" t="s">
        <v>580</v>
      </c>
      <c r="I192" s="25">
        <v>7.2</v>
      </c>
      <c r="J192" s="174" t="s">
        <v>9</v>
      </c>
      <c r="K192" s="25">
        <v>7.1</v>
      </c>
      <c r="L192" t="s">
        <v>9</v>
      </c>
      <c r="M192" s="25">
        <v>6.9</v>
      </c>
      <c r="N192" t="s">
        <v>9</v>
      </c>
      <c r="O192" s="25">
        <v>6.8</v>
      </c>
      <c r="P192" t="s">
        <v>9</v>
      </c>
      <c r="Q192" s="25">
        <v>6.6</v>
      </c>
      <c r="R192" s="30" t="s">
        <v>9</v>
      </c>
      <c r="S192" s="25">
        <v>6.5</v>
      </c>
      <c r="T192" s="196" t="s">
        <v>9</v>
      </c>
      <c r="U192" s="25">
        <v>6.3</v>
      </c>
      <c r="V192" s="174" t="s">
        <v>9</v>
      </c>
      <c r="W192" s="25">
        <v>6.2</v>
      </c>
      <c r="X192" s="174" t="s">
        <v>9</v>
      </c>
      <c r="Y192" s="25">
        <v>6</v>
      </c>
      <c r="Z192" s="174" t="s">
        <v>9</v>
      </c>
      <c r="AA192" s="25">
        <v>5.9</v>
      </c>
      <c r="AB192" s="174" t="s">
        <v>9</v>
      </c>
      <c r="AC192" s="25">
        <v>5.7</v>
      </c>
      <c r="AD192" s="174" t="s">
        <v>9</v>
      </c>
      <c r="AE192" s="25">
        <v>5.7</v>
      </c>
      <c r="AF192" s="174" t="s">
        <v>9</v>
      </c>
      <c r="AG192" s="25">
        <v>5.6</v>
      </c>
      <c r="AH192" s="174" t="s">
        <v>9</v>
      </c>
      <c r="AI192" s="4" t="str">
        <f t="shared" si="2"/>
        <v>down</v>
      </c>
      <c r="AJ192" s="30"/>
      <c r="AK192" s="30"/>
      <c r="AL192" s="30"/>
    </row>
    <row r="193" spans="1:39" x14ac:dyDescent="0.2">
      <c r="A193" s="23" t="s">
        <v>476</v>
      </c>
      <c r="B193" s="23" t="s">
        <v>477</v>
      </c>
      <c r="C193" s="2" t="s">
        <v>503</v>
      </c>
      <c r="D193" s="2" t="s">
        <v>39</v>
      </c>
      <c r="E193" s="2" t="s">
        <v>411</v>
      </c>
      <c r="F193" s="24" t="s">
        <v>412</v>
      </c>
      <c r="G193" s="39">
        <v>6.4</v>
      </c>
      <c r="H193" s="43" t="s">
        <v>580</v>
      </c>
      <c r="I193" s="25">
        <v>6</v>
      </c>
      <c r="J193" s="174" t="s">
        <v>9</v>
      </c>
      <c r="K193" s="25">
        <v>5.9</v>
      </c>
      <c r="L193" t="s">
        <v>9</v>
      </c>
      <c r="M193" s="25">
        <v>5.8</v>
      </c>
      <c r="N193" t="s">
        <v>9</v>
      </c>
      <c r="O193" s="25">
        <v>5.7</v>
      </c>
      <c r="P193" t="s">
        <v>9</v>
      </c>
      <c r="Q193" s="25">
        <v>5.6</v>
      </c>
      <c r="R193" s="30" t="s">
        <v>9</v>
      </c>
      <c r="S193" s="25">
        <v>5.6</v>
      </c>
      <c r="T193" s="196" t="s">
        <v>9</v>
      </c>
      <c r="U193" s="25">
        <v>5.6</v>
      </c>
      <c r="V193" s="174" t="s">
        <v>9</v>
      </c>
      <c r="W193" s="25">
        <v>5.5</v>
      </c>
      <c r="X193" s="174" t="s">
        <v>9</v>
      </c>
      <c r="Y193" s="25">
        <v>5.4</v>
      </c>
      <c r="Z193" s="174" t="s">
        <v>9</v>
      </c>
      <c r="AA193" s="25">
        <v>5.4</v>
      </c>
      <c r="AB193" s="174" t="s">
        <v>9</v>
      </c>
      <c r="AC193" s="25">
        <v>5.5</v>
      </c>
      <c r="AD193" s="174" t="s">
        <v>9</v>
      </c>
      <c r="AE193" s="25">
        <v>5.5</v>
      </c>
      <c r="AF193" s="174" t="s">
        <v>9</v>
      </c>
      <c r="AG193" s="25">
        <v>5.5</v>
      </c>
      <c r="AH193" s="174" t="s">
        <v>9</v>
      </c>
      <c r="AI193" s="4" t="str">
        <f t="shared" si="2"/>
        <v>same</v>
      </c>
      <c r="AJ193" s="30"/>
      <c r="AK193" s="30"/>
      <c r="AL193" s="30"/>
    </row>
    <row r="194" spans="1:39" x14ac:dyDescent="0.2">
      <c r="A194" s="23" t="s">
        <v>470</v>
      </c>
      <c r="B194" s="23" t="s">
        <v>471</v>
      </c>
      <c r="C194" s="2" t="s">
        <v>497</v>
      </c>
      <c r="D194" s="2" t="s">
        <v>17</v>
      </c>
      <c r="E194" s="2" t="s">
        <v>413</v>
      </c>
      <c r="F194" s="24" t="s">
        <v>414</v>
      </c>
      <c r="G194" s="39">
        <v>15.2</v>
      </c>
      <c r="H194" s="44">
        <v>12.2</v>
      </c>
      <c r="I194" s="25">
        <v>12.8</v>
      </c>
      <c r="J194" s="174" t="s">
        <v>10</v>
      </c>
      <c r="K194" s="25">
        <v>12.7</v>
      </c>
      <c r="L194" t="s">
        <v>10</v>
      </c>
      <c r="M194" s="25">
        <v>12.5</v>
      </c>
      <c r="N194" t="s">
        <v>10</v>
      </c>
      <c r="O194" s="25">
        <v>12.4</v>
      </c>
      <c r="P194" t="s">
        <v>10</v>
      </c>
      <c r="Q194" s="25">
        <v>12.3</v>
      </c>
      <c r="R194" s="30" t="s">
        <v>10</v>
      </c>
      <c r="S194" s="25">
        <v>12.2</v>
      </c>
      <c r="T194" s="196" t="s">
        <v>9</v>
      </c>
      <c r="U194" s="25">
        <v>12.1</v>
      </c>
      <c r="V194" s="174" t="s">
        <v>9</v>
      </c>
      <c r="W194" s="25">
        <v>11.9</v>
      </c>
      <c r="X194" s="174" t="s">
        <v>9</v>
      </c>
      <c r="Y194" s="25">
        <v>11.9</v>
      </c>
      <c r="Z194" s="174" t="s">
        <v>9</v>
      </c>
      <c r="AA194" s="25">
        <v>11.8</v>
      </c>
      <c r="AB194" s="174" t="s">
        <v>9</v>
      </c>
      <c r="AC194" s="25">
        <v>11.8</v>
      </c>
      <c r="AD194" s="174" t="s">
        <v>9</v>
      </c>
      <c r="AE194" s="25">
        <v>11.8</v>
      </c>
      <c r="AF194" s="174" t="s">
        <v>9</v>
      </c>
      <c r="AG194" s="25">
        <v>11.9</v>
      </c>
      <c r="AH194" s="174" t="s">
        <v>9</v>
      </c>
      <c r="AI194" s="4" t="str">
        <f t="shared" si="2"/>
        <v>up</v>
      </c>
      <c r="AJ194" s="30"/>
      <c r="AK194" s="30"/>
      <c r="AL194" s="30"/>
      <c r="AM194" s="30"/>
    </row>
    <row r="195" spans="1:39" x14ac:dyDescent="0.2">
      <c r="A195" s="23" t="s">
        <v>470</v>
      </c>
      <c r="B195" s="23" t="s">
        <v>471</v>
      </c>
      <c r="C195" s="2" t="s">
        <v>502</v>
      </c>
      <c r="D195" s="2" t="s">
        <v>36</v>
      </c>
      <c r="E195" s="2" t="s">
        <v>415</v>
      </c>
      <c r="F195" s="24" t="s">
        <v>416</v>
      </c>
      <c r="G195" s="39">
        <v>15.9</v>
      </c>
      <c r="H195" s="44">
        <v>12.7</v>
      </c>
      <c r="I195" s="25">
        <v>12.6</v>
      </c>
      <c r="J195" s="174" t="s">
        <v>9</v>
      </c>
      <c r="K195" s="25">
        <v>12.2</v>
      </c>
      <c r="L195" t="s">
        <v>9</v>
      </c>
      <c r="M195" s="25">
        <v>11.8</v>
      </c>
      <c r="N195" t="s">
        <v>9</v>
      </c>
      <c r="O195" s="25">
        <v>11.5</v>
      </c>
      <c r="P195" t="s">
        <v>9</v>
      </c>
      <c r="Q195" s="25">
        <v>11.1</v>
      </c>
      <c r="R195" s="30" t="s">
        <v>9</v>
      </c>
      <c r="S195" s="25">
        <v>11</v>
      </c>
      <c r="T195" s="196" t="s">
        <v>9</v>
      </c>
      <c r="U195" s="25">
        <v>10.9</v>
      </c>
      <c r="V195" s="174" t="s">
        <v>9</v>
      </c>
      <c r="W195" s="25">
        <v>10.9</v>
      </c>
      <c r="X195" s="174" t="s">
        <v>9</v>
      </c>
      <c r="Y195" s="25">
        <v>10.8</v>
      </c>
      <c r="Z195" s="174" t="s">
        <v>9</v>
      </c>
      <c r="AA195" s="25">
        <v>10.7</v>
      </c>
      <c r="AB195" s="174" t="s">
        <v>9</v>
      </c>
      <c r="AC195" s="25">
        <v>10.6</v>
      </c>
      <c r="AD195" s="174" t="s">
        <v>9</v>
      </c>
      <c r="AE195" s="25">
        <v>10.6</v>
      </c>
      <c r="AF195" s="174" t="s">
        <v>9</v>
      </c>
      <c r="AG195" s="25">
        <v>10.7</v>
      </c>
      <c r="AH195" s="174" t="s">
        <v>9</v>
      </c>
      <c r="AI195" s="4" t="str">
        <f t="shared" si="2"/>
        <v>up</v>
      </c>
      <c r="AJ195" s="30"/>
      <c r="AK195" s="30"/>
      <c r="AL195" s="30"/>
      <c r="AM195" s="30"/>
    </row>
    <row r="196" spans="1:39" x14ac:dyDescent="0.2">
      <c r="A196" s="23" t="s">
        <v>485</v>
      </c>
      <c r="B196" s="23" t="s">
        <v>486</v>
      </c>
      <c r="C196" s="2" t="s">
        <v>517</v>
      </c>
      <c r="D196" s="2" t="s">
        <v>141</v>
      </c>
      <c r="E196" s="2" t="s">
        <v>417</v>
      </c>
      <c r="F196" s="27" t="s">
        <v>418</v>
      </c>
      <c r="G196" s="39">
        <v>13.9</v>
      </c>
      <c r="H196" s="44">
        <v>11.1</v>
      </c>
      <c r="I196" s="25">
        <v>10.6</v>
      </c>
      <c r="J196" s="174" t="s">
        <v>9</v>
      </c>
      <c r="K196" s="25">
        <v>10.4</v>
      </c>
      <c r="L196" t="s">
        <v>9</v>
      </c>
      <c r="M196" s="25">
        <v>10.3</v>
      </c>
      <c r="N196" t="s">
        <v>9</v>
      </c>
      <c r="O196" s="25">
        <v>10.1</v>
      </c>
      <c r="P196" t="s">
        <v>9</v>
      </c>
      <c r="Q196" s="25">
        <v>9.9</v>
      </c>
      <c r="R196" s="30" t="s">
        <v>9</v>
      </c>
      <c r="S196" s="25">
        <v>9.6999999999999993</v>
      </c>
      <c r="T196" s="196" t="s">
        <v>9</v>
      </c>
      <c r="U196" s="25">
        <v>9.5</v>
      </c>
      <c r="V196" s="174" t="s">
        <v>9</v>
      </c>
      <c r="W196" s="25">
        <v>9.3000000000000007</v>
      </c>
      <c r="X196" s="174" t="s">
        <v>9</v>
      </c>
      <c r="Y196" s="25">
        <v>9.1999999999999993</v>
      </c>
      <c r="Z196" s="174" t="s">
        <v>9</v>
      </c>
      <c r="AA196" s="25">
        <v>8.9</v>
      </c>
      <c r="AB196" s="174" t="s">
        <v>9</v>
      </c>
      <c r="AC196" s="25">
        <v>8.8000000000000007</v>
      </c>
      <c r="AD196" s="174" t="s">
        <v>9</v>
      </c>
      <c r="AE196" s="25">
        <v>8.6999999999999993</v>
      </c>
      <c r="AF196" s="174" t="s">
        <v>9</v>
      </c>
      <c r="AG196" s="25">
        <v>8.6</v>
      </c>
      <c r="AH196" s="174" t="s">
        <v>9</v>
      </c>
      <c r="AI196" s="4" t="str">
        <f t="shared" si="2"/>
        <v>down</v>
      </c>
      <c r="AJ196" s="30"/>
      <c r="AK196" s="30"/>
      <c r="AL196" s="30"/>
      <c r="AM196" s="30"/>
    </row>
    <row r="197" spans="1:39" x14ac:dyDescent="0.2">
      <c r="A197" s="23" t="s">
        <v>476</v>
      </c>
      <c r="B197" s="23" t="s">
        <v>477</v>
      </c>
      <c r="C197" s="2" t="s">
        <v>511</v>
      </c>
      <c r="D197" s="2" t="s">
        <v>99</v>
      </c>
      <c r="E197" s="2" t="s">
        <v>419</v>
      </c>
      <c r="F197" s="24" t="s">
        <v>420</v>
      </c>
      <c r="G197" s="39">
        <v>10.199999999999999</v>
      </c>
      <c r="H197" s="43" t="s">
        <v>580</v>
      </c>
      <c r="I197" s="25">
        <v>10.5</v>
      </c>
      <c r="J197" s="174" t="s">
        <v>10</v>
      </c>
      <c r="K197" s="25">
        <v>10.5</v>
      </c>
      <c r="L197" t="s">
        <v>10</v>
      </c>
      <c r="M197" s="25">
        <v>10.5</v>
      </c>
      <c r="N197" t="s">
        <v>10</v>
      </c>
      <c r="O197" s="25">
        <v>10.3</v>
      </c>
      <c r="P197" t="s">
        <v>10</v>
      </c>
      <c r="Q197" s="25">
        <v>10.199999999999999</v>
      </c>
      <c r="R197" s="30" t="s">
        <v>10</v>
      </c>
      <c r="S197" s="25">
        <v>10</v>
      </c>
      <c r="T197" s="196" t="s">
        <v>9</v>
      </c>
      <c r="U197" s="25">
        <v>9.8000000000000007</v>
      </c>
      <c r="V197" s="174" t="s">
        <v>9</v>
      </c>
      <c r="W197" s="25">
        <v>9.5</v>
      </c>
      <c r="X197" s="174" t="s">
        <v>9</v>
      </c>
      <c r="Y197" s="25">
        <v>9.3000000000000007</v>
      </c>
      <c r="Z197" s="174" t="s">
        <v>9</v>
      </c>
      <c r="AA197" s="25">
        <v>9.1</v>
      </c>
      <c r="AB197" s="174" t="s">
        <v>9</v>
      </c>
      <c r="AC197" s="25">
        <v>9</v>
      </c>
      <c r="AD197" s="174" t="s">
        <v>9</v>
      </c>
      <c r="AE197" s="25">
        <v>9</v>
      </c>
      <c r="AF197" s="174" t="s">
        <v>9</v>
      </c>
      <c r="AG197" s="25">
        <v>9</v>
      </c>
      <c r="AH197" s="174" t="s">
        <v>9</v>
      </c>
      <c r="AI197" s="4" t="str">
        <f t="shared" si="2"/>
        <v>same</v>
      </c>
      <c r="AJ197" s="30"/>
      <c r="AK197" s="30"/>
      <c r="AL197" s="30"/>
    </row>
    <row r="198" spans="1:39" x14ac:dyDescent="0.2">
      <c r="A198" s="23" t="s">
        <v>485</v>
      </c>
      <c r="B198" s="23" t="s">
        <v>486</v>
      </c>
      <c r="C198" s="2" t="s">
        <v>517</v>
      </c>
      <c r="D198" s="2" t="s">
        <v>141</v>
      </c>
      <c r="E198" s="2" t="s">
        <v>421</v>
      </c>
      <c r="F198" s="24" t="s">
        <v>422</v>
      </c>
      <c r="G198" s="39">
        <v>11.6</v>
      </c>
      <c r="H198" s="43" t="s">
        <v>580</v>
      </c>
      <c r="I198" s="25">
        <v>10.199999999999999</v>
      </c>
      <c r="J198" s="174" t="s">
        <v>10</v>
      </c>
      <c r="K198" s="25">
        <v>10.1</v>
      </c>
      <c r="L198" t="s">
        <v>10</v>
      </c>
      <c r="M198" s="25">
        <v>10</v>
      </c>
      <c r="N198" t="s">
        <v>9</v>
      </c>
      <c r="O198" s="25">
        <v>9.9</v>
      </c>
      <c r="P198" t="s">
        <v>9</v>
      </c>
      <c r="Q198" s="25">
        <v>9.8000000000000007</v>
      </c>
      <c r="R198" s="30" t="s">
        <v>9</v>
      </c>
      <c r="S198" s="25">
        <v>9.6999999999999993</v>
      </c>
      <c r="T198" s="196" t="s">
        <v>9</v>
      </c>
      <c r="U198" s="25">
        <v>9.6999999999999993</v>
      </c>
      <c r="V198" s="174" t="s">
        <v>9</v>
      </c>
      <c r="W198" s="25">
        <v>9.6999999999999993</v>
      </c>
      <c r="X198" s="174" t="s">
        <v>9</v>
      </c>
      <c r="Y198" s="25">
        <v>9.8000000000000007</v>
      </c>
      <c r="Z198" s="174" t="s">
        <v>9</v>
      </c>
      <c r="AA198" s="25">
        <v>9.8000000000000007</v>
      </c>
      <c r="AB198" s="174" t="s">
        <v>9</v>
      </c>
      <c r="AC198" s="25">
        <v>9.8000000000000007</v>
      </c>
      <c r="AD198" s="174" t="s">
        <v>9</v>
      </c>
      <c r="AE198" s="25">
        <v>9.9</v>
      </c>
      <c r="AF198" s="174" t="s">
        <v>9</v>
      </c>
      <c r="AG198" s="25">
        <v>10</v>
      </c>
      <c r="AH198" s="174" t="s">
        <v>9</v>
      </c>
      <c r="AI198" s="4" t="str">
        <f t="shared" ref="AI198:AI213" si="3">IF(AG198&lt;AE198,"down",IF(AG198=AE198,"same","up"))</f>
        <v>up</v>
      </c>
      <c r="AJ198" s="30"/>
      <c r="AK198" s="30"/>
      <c r="AL198" s="30"/>
    </row>
    <row r="199" spans="1:39" x14ac:dyDescent="0.2">
      <c r="A199" s="23" t="s">
        <v>472</v>
      </c>
      <c r="B199" s="23" t="s">
        <v>473</v>
      </c>
      <c r="C199" s="2" t="s">
        <v>563</v>
      </c>
      <c r="D199" s="2" t="s">
        <v>25</v>
      </c>
      <c r="E199" s="2" t="s">
        <v>423</v>
      </c>
      <c r="F199" s="24" t="s">
        <v>424</v>
      </c>
      <c r="G199" s="39">
        <v>10.3</v>
      </c>
      <c r="H199" s="43" t="s">
        <v>580</v>
      </c>
      <c r="I199" s="25">
        <v>10.3</v>
      </c>
      <c r="J199" s="174" t="s">
        <v>10</v>
      </c>
      <c r="K199" s="25">
        <v>10.3</v>
      </c>
      <c r="L199" t="s">
        <v>10</v>
      </c>
      <c r="M199" s="25">
        <v>10.3</v>
      </c>
      <c r="N199" t="s">
        <v>10</v>
      </c>
      <c r="O199" s="25">
        <v>10.3</v>
      </c>
      <c r="P199" t="s">
        <v>10</v>
      </c>
      <c r="Q199" s="25">
        <v>10.199999999999999</v>
      </c>
      <c r="R199" s="30" t="s">
        <v>10</v>
      </c>
      <c r="S199" s="25">
        <v>10.3</v>
      </c>
      <c r="T199" s="196" t="s">
        <v>10</v>
      </c>
      <c r="U199" s="25">
        <v>10.3</v>
      </c>
      <c r="V199" s="174" t="s">
        <v>10</v>
      </c>
      <c r="W199" s="25">
        <v>10.3</v>
      </c>
      <c r="X199" s="174" t="s">
        <v>10</v>
      </c>
      <c r="Y199" s="25">
        <v>10.199999999999999</v>
      </c>
      <c r="Z199" s="174" t="s">
        <v>10</v>
      </c>
      <c r="AA199" s="25">
        <v>10.1</v>
      </c>
      <c r="AB199" s="174" t="s">
        <v>10</v>
      </c>
      <c r="AC199" s="25">
        <v>10</v>
      </c>
      <c r="AD199" s="174" t="s">
        <v>9</v>
      </c>
      <c r="AE199" s="25">
        <v>10</v>
      </c>
      <c r="AF199" s="174" t="s">
        <v>9</v>
      </c>
      <c r="AG199" s="25">
        <v>10</v>
      </c>
      <c r="AH199" s="174" t="s">
        <v>9</v>
      </c>
      <c r="AI199" s="4" t="str">
        <f t="shared" si="3"/>
        <v>same</v>
      </c>
      <c r="AJ199" s="30"/>
      <c r="AK199" s="30"/>
      <c r="AL199" s="30"/>
    </row>
    <row r="200" spans="1:39" x14ac:dyDescent="0.2">
      <c r="A200" s="23" t="s">
        <v>484</v>
      </c>
      <c r="B200" s="23" t="s">
        <v>116</v>
      </c>
      <c r="C200" s="2" t="s">
        <v>514</v>
      </c>
      <c r="D200" s="2" t="s">
        <v>116</v>
      </c>
      <c r="E200" s="2" t="s">
        <v>425</v>
      </c>
      <c r="F200" s="24" t="s">
        <v>426</v>
      </c>
      <c r="G200" s="39">
        <v>12</v>
      </c>
      <c r="H200" s="43" t="s">
        <v>580</v>
      </c>
      <c r="I200" s="25">
        <v>11.9</v>
      </c>
      <c r="J200" s="174" t="s">
        <v>10</v>
      </c>
      <c r="K200" s="25">
        <v>11.9</v>
      </c>
      <c r="L200" t="s">
        <v>10</v>
      </c>
      <c r="M200" s="25">
        <v>11.8</v>
      </c>
      <c r="N200" t="s">
        <v>10</v>
      </c>
      <c r="O200" s="25">
        <v>11.8</v>
      </c>
      <c r="P200" t="s">
        <v>10</v>
      </c>
      <c r="Q200" s="25">
        <v>11.7</v>
      </c>
      <c r="R200" s="30" t="s">
        <v>10</v>
      </c>
      <c r="S200" s="25">
        <v>11.6</v>
      </c>
      <c r="T200" s="196" t="s">
        <v>10</v>
      </c>
      <c r="U200" s="25">
        <v>11.6</v>
      </c>
      <c r="V200" s="174" t="s">
        <v>10</v>
      </c>
      <c r="W200" s="25">
        <v>11.6</v>
      </c>
      <c r="X200" s="174" t="s">
        <v>10</v>
      </c>
      <c r="Y200" s="25">
        <v>11.5</v>
      </c>
      <c r="Z200" s="174" t="s">
        <v>10</v>
      </c>
      <c r="AA200" s="25">
        <v>11.4</v>
      </c>
      <c r="AB200" s="174" t="s">
        <v>10</v>
      </c>
      <c r="AC200" s="25">
        <v>11.3</v>
      </c>
      <c r="AD200" s="174" t="s">
        <v>10</v>
      </c>
      <c r="AE200" s="25">
        <v>11.3</v>
      </c>
      <c r="AF200" s="174" t="s">
        <v>10</v>
      </c>
      <c r="AG200" s="25">
        <v>11.4</v>
      </c>
      <c r="AH200" s="174" t="s">
        <v>10</v>
      </c>
      <c r="AI200" s="4" t="str">
        <f t="shared" si="3"/>
        <v>up</v>
      </c>
      <c r="AJ200" s="30"/>
      <c r="AK200" s="30"/>
      <c r="AL200" s="30"/>
    </row>
    <row r="201" spans="1:39" x14ac:dyDescent="0.2">
      <c r="A201" s="23" t="s">
        <v>466</v>
      </c>
      <c r="B201" s="23" t="s">
        <v>467</v>
      </c>
      <c r="C201" s="2" t="s">
        <v>495</v>
      </c>
      <c r="D201" s="2" t="s">
        <v>11</v>
      </c>
      <c r="E201" s="2" t="s">
        <v>427</v>
      </c>
      <c r="F201" s="24" t="s">
        <v>428</v>
      </c>
      <c r="G201" s="39">
        <v>12.5</v>
      </c>
      <c r="H201" s="44" t="s">
        <v>580</v>
      </c>
      <c r="I201" s="25">
        <v>10.199999999999999</v>
      </c>
      <c r="J201" s="174" t="s">
        <v>10</v>
      </c>
      <c r="K201" s="25">
        <v>10.1</v>
      </c>
      <c r="L201" t="s">
        <v>10</v>
      </c>
      <c r="M201" s="25">
        <v>9.9</v>
      </c>
      <c r="N201" t="s">
        <v>9</v>
      </c>
      <c r="O201" s="25">
        <v>9.8000000000000007</v>
      </c>
      <c r="P201" t="s">
        <v>9</v>
      </c>
      <c r="Q201" s="25">
        <v>9.6</v>
      </c>
      <c r="R201" s="30" t="s">
        <v>9</v>
      </c>
      <c r="S201" s="25">
        <v>9.6</v>
      </c>
      <c r="T201" s="196" t="s">
        <v>9</v>
      </c>
      <c r="U201" s="25">
        <v>9.6</v>
      </c>
      <c r="V201" s="174" t="s">
        <v>9</v>
      </c>
      <c r="W201" s="25">
        <v>9.6</v>
      </c>
      <c r="X201" s="174" t="s">
        <v>9</v>
      </c>
      <c r="Y201" s="25">
        <v>9.5</v>
      </c>
      <c r="Z201" s="174" t="s">
        <v>9</v>
      </c>
      <c r="AA201" s="25">
        <v>9.4</v>
      </c>
      <c r="AB201" s="174" t="s">
        <v>9</v>
      </c>
      <c r="AC201" s="25">
        <v>9.4</v>
      </c>
      <c r="AD201" s="174" t="s">
        <v>9</v>
      </c>
      <c r="AE201" s="25">
        <v>9.4</v>
      </c>
      <c r="AF201" s="174" t="s">
        <v>9</v>
      </c>
      <c r="AG201" s="25">
        <v>9.5</v>
      </c>
      <c r="AH201" s="174" t="s">
        <v>9</v>
      </c>
      <c r="AI201" s="4" t="str">
        <f t="shared" si="3"/>
        <v>up</v>
      </c>
      <c r="AJ201" s="30"/>
      <c r="AK201" s="30"/>
      <c r="AL201" s="30"/>
    </row>
    <row r="202" spans="1:39" x14ac:dyDescent="0.2">
      <c r="A202" s="23" t="s">
        <v>572</v>
      </c>
      <c r="B202" s="23" t="s">
        <v>571</v>
      </c>
      <c r="C202" s="2" t="s">
        <v>504</v>
      </c>
      <c r="D202" s="2" t="s">
        <v>44</v>
      </c>
      <c r="E202" s="2" t="s">
        <v>429</v>
      </c>
      <c r="F202" s="24" t="s">
        <v>430</v>
      </c>
      <c r="G202" s="39">
        <v>12.4</v>
      </c>
      <c r="H202" s="43" t="s">
        <v>580</v>
      </c>
      <c r="I202" s="25">
        <v>10.9</v>
      </c>
      <c r="J202" s="174" t="s">
        <v>10</v>
      </c>
      <c r="K202" s="25">
        <v>10.8</v>
      </c>
      <c r="L202" t="s">
        <v>10</v>
      </c>
      <c r="M202" s="25">
        <v>10.6</v>
      </c>
      <c r="N202" t="s">
        <v>10</v>
      </c>
      <c r="O202" s="25">
        <v>10.5</v>
      </c>
      <c r="P202" t="s">
        <v>10</v>
      </c>
      <c r="Q202" s="25">
        <v>10.3</v>
      </c>
      <c r="R202" s="30" t="s">
        <v>10</v>
      </c>
      <c r="S202" s="25">
        <v>10.1</v>
      </c>
      <c r="T202" s="196" t="s">
        <v>10</v>
      </c>
      <c r="U202" s="25">
        <v>10</v>
      </c>
      <c r="V202" s="174" t="s">
        <v>9</v>
      </c>
      <c r="W202" s="25">
        <v>9.9</v>
      </c>
      <c r="X202" s="174" t="s">
        <v>9</v>
      </c>
      <c r="Y202" s="25">
        <v>9.8000000000000007</v>
      </c>
      <c r="Z202" s="174" t="s">
        <v>9</v>
      </c>
      <c r="AA202" s="25">
        <v>9.6</v>
      </c>
      <c r="AB202" s="174" t="s">
        <v>9</v>
      </c>
      <c r="AC202" s="25">
        <v>9.5</v>
      </c>
      <c r="AD202" s="174" t="s">
        <v>9</v>
      </c>
      <c r="AE202" s="25">
        <v>9.4</v>
      </c>
      <c r="AF202" s="174" t="s">
        <v>9</v>
      </c>
      <c r="AG202" s="25">
        <v>9.4</v>
      </c>
      <c r="AH202" s="174" t="s">
        <v>9</v>
      </c>
      <c r="AI202" s="4" t="str">
        <f t="shared" si="3"/>
        <v>same</v>
      </c>
      <c r="AJ202" s="30"/>
      <c r="AK202" s="30"/>
      <c r="AL202" s="30"/>
    </row>
    <row r="203" spans="1:39" x14ac:dyDescent="0.2">
      <c r="A203" s="23" t="s">
        <v>474</v>
      </c>
      <c r="B203" s="23" t="s">
        <v>475</v>
      </c>
      <c r="C203" s="2" t="s">
        <v>515</v>
      </c>
      <c r="D203" s="2" t="s">
        <v>129</v>
      </c>
      <c r="E203" s="2" t="s">
        <v>431</v>
      </c>
      <c r="F203" s="24" t="s">
        <v>432</v>
      </c>
      <c r="G203" s="39">
        <v>12.7</v>
      </c>
      <c r="H203" s="44">
        <v>10.199999999999999</v>
      </c>
      <c r="I203" s="25">
        <v>11.7</v>
      </c>
      <c r="J203" s="174" t="s">
        <v>10</v>
      </c>
      <c r="K203" s="25">
        <v>11.6</v>
      </c>
      <c r="L203" t="s">
        <v>10</v>
      </c>
      <c r="M203" s="25">
        <v>11.4</v>
      </c>
      <c r="N203" t="s">
        <v>10</v>
      </c>
      <c r="O203" s="25">
        <v>11.3</v>
      </c>
      <c r="P203" t="s">
        <v>10</v>
      </c>
      <c r="Q203" s="25">
        <v>11</v>
      </c>
      <c r="R203" s="30" t="s">
        <v>10</v>
      </c>
      <c r="S203" s="25">
        <v>10.9</v>
      </c>
      <c r="T203" s="196" t="s">
        <v>10</v>
      </c>
      <c r="U203" s="25">
        <v>10.9</v>
      </c>
      <c r="V203" s="174" t="s">
        <v>10</v>
      </c>
      <c r="W203" s="25">
        <v>10.8</v>
      </c>
      <c r="X203" s="174" t="s">
        <v>10</v>
      </c>
      <c r="Y203" s="25">
        <v>10.7</v>
      </c>
      <c r="Z203" s="174" t="s">
        <v>10</v>
      </c>
      <c r="AA203" s="25">
        <v>10.5</v>
      </c>
      <c r="AB203" s="174" t="s">
        <v>10</v>
      </c>
      <c r="AC203" s="25">
        <v>10.4</v>
      </c>
      <c r="AD203" s="174" t="s">
        <v>10</v>
      </c>
      <c r="AE203" s="25">
        <v>10.199999999999999</v>
      </c>
      <c r="AF203" s="174" t="s">
        <v>9</v>
      </c>
      <c r="AG203" s="25">
        <v>10.199999999999999</v>
      </c>
      <c r="AH203" s="174" t="s">
        <v>9</v>
      </c>
      <c r="AI203" s="4" t="str">
        <f t="shared" si="3"/>
        <v>same</v>
      </c>
      <c r="AJ203" s="30"/>
      <c r="AK203" s="30"/>
      <c r="AL203" s="30"/>
      <c r="AM203" s="30"/>
    </row>
    <row r="204" spans="1:39" x14ac:dyDescent="0.2">
      <c r="A204" s="23" t="s">
        <v>470</v>
      </c>
      <c r="B204" s="23" t="s">
        <v>471</v>
      </c>
      <c r="C204" s="2" t="s">
        <v>506</v>
      </c>
      <c r="D204" s="2" t="s">
        <v>58</v>
      </c>
      <c r="E204" s="2" t="s">
        <v>433</v>
      </c>
      <c r="F204" s="24" t="s">
        <v>434</v>
      </c>
      <c r="G204" s="39">
        <v>10.6</v>
      </c>
      <c r="H204" s="43" t="s">
        <v>580</v>
      </c>
      <c r="I204" s="25">
        <v>10.1</v>
      </c>
      <c r="J204" s="174" t="s">
        <v>10</v>
      </c>
      <c r="K204" s="25">
        <v>10.1</v>
      </c>
      <c r="L204" t="s">
        <v>10</v>
      </c>
      <c r="M204" s="25">
        <v>10.1</v>
      </c>
      <c r="N204" t="s">
        <v>10</v>
      </c>
      <c r="O204" s="25">
        <v>10.1</v>
      </c>
      <c r="P204" t="s">
        <v>10</v>
      </c>
      <c r="Q204" s="25">
        <v>10</v>
      </c>
      <c r="R204" s="30" t="s">
        <v>9</v>
      </c>
      <c r="S204" s="25">
        <v>10.199999999999999</v>
      </c>
      <c r="T204" s="196" t="s">
        <v>10</v>
      </c>
      <c r="U204" s="25">
        <v>10.199999999999999</v>
      </c>
      <c r="V204" s="174" t="s">
        <v>10</v>
      </c>
      <c r="W204" s="25">
        <v>10.199999999999999</v>
      </c>
      <c r="X204" s="174" t="s">
        <v>10</v>
      </c>
      <c r="Y204" s="25">
        <v>10.1</v>
      </c>
      <c r="Z204" s="174" t="s">
        <v>10</v>
      </c>
      <c r="AA204" s="25">
        <v>10.199999999999999</v>
      </c>
      <c r="AB204" s="174" t="s">
        <v>10</v>
      </c>
      <c r="AC204" s="25">
        <v>10.199999999999999</v>
      </c>
      <c r="AD204" s="174" t="s">
        <v>10</v>
      </c>
      <c r="AE204" s="25">
        <v>10.3</v>
      </c>
      <c r="AF204" s="174" t="s">
        <v>10</v>
      </c>
      <c r="AG204" s="25">
        <v>10.5</v>
      </c>
      <c r="AH204" s="174" t="s">
        <v>10</v>
      </c>
      <c r="AI204" s="4" t="str">
        <f t="shared" si="3"/>
        <v>up</v>
      </c>
      <c r="AJ204" s="30"/>
      <c r="AK204" s="30"/>
      <c r="AL204" s="30"/>
    </row>
    <row r="205" spans="1:39" x14ac:dyDescent="0.2">
      <c r="A205" s="23" t="s">
        <v>472</v>
      </c>
      <c r="B205" s="23" t="s">
        <v>473</v>
      </c>
      <c r="C205" s="2" t="s">
        <v>509</v>
      </c>
      <c r="D205" s="2" t="s">
        <v>73</v>
      </c>
      <c r="E205" s="2" t="s">
        <v>435</v>
      </c>
      <c r="F205" s="24" t="s">
        <v>436</v>
      </c>
      <c r="G205" s="39">
        <v>17.5</v>
      </c>
      <c r="H205" s="44">
        <v>14</v>
      </c>
      <c r="I205" s="25">
        <v>15.4</v>
      </c>
      <c r="J205" s="174" t="s">
        <v>10</v>
      </c>
      <c r="K205" s="25">
        <v>15.2</v>
      </c>
      <c r="L205" t="s">
        <v>10</v>
      </c>
      <c r="M205" s="25">
        <v>15</v>
      </c>
      <c r="N205" t="s">
        <v>10</v>
      </c>
      <c r="O205" s="25">
        <v>14.8</v>
      </c>
      <c r="P205" t="s">
        <v>10</v>
      </c>
      <c r="Q205" s="25">
        <v>14.6</v>
      </c>
      <c r="R205" s="30" t="s">
        <v>10</v>
      </c>
      <c r="S205" s="25">
        <v>14.4</v>
      </c>
      <c r="T205" s="196" t="s">
        <v>10</v>
      </c>
      <c r="U205" s="25">
        <v>14.3</v>
      </c>
      <c r="V205" s="174" t="s">
        <v>10</v>
      </c>
      <c r="W205" s="25">
        <v>14.1</v>
      </c>
      <c r="X205" s="174" t="s">
        <v>10</v>
      </c>
      <c r="Y205" s="25">
        <v>13.9</v>
      </c>
      <c r="Z205" s="174" t="s">
        <v>9</v>
      </c>
      <c r="AA205" s="25">
        <v>13.8</v>
      </c>
      <c r="AB205" s="174" t="s">
        <v>9</v>
      </c>
      <c r="AC205" s="25">
        <v>13.7</v>
      </c>
      <c r="AD205" s="174" t="s">
        <v>9</v>
      </c>
      <c r="AE205" s="25">
        <v>13.7</v>
      </c>
      <c r="AF205" s="174" t="s">
        <v>9</v>
      </c>
      <c r="AG205" s="25">
        <v>13.8</v>
      </c>
      <c r="AH205" s="174" t="s">
        <v>9</v>
      </c>
      <c r="AI205" s="4" t="str">
        <f t="shared" si="3"/>
        <v>up</v>
      </c>
      <c r="AJ205" s="30"/>
      <c r="AK205" s="30"/>
      <c r="AL205" s="30"/>
      <c r="AM205" s="30"/>
    </row>
    <row r="206" spans="1:39" x14ac:dyDescent="0.2">
      <c r="A206" s="23" t="s">
        <v>472</v>
      </c>
      <c r="B206" s="23" t="s">
        <v>473</v>
      </c>
      <c r="C206" s="2" t="s">
        <v>509</v>
      </c>
      <c r="D206" s="2" t="s">
        <v>73</v>
      </c>
      <c r="E206" s="2" t="s">
        <v>437</v>
      </c>
      <c r="F206" s="24" t="s">
        <v>438</v>
      </c>
      <c r="G206" s="39">
        <v>13.3</v>
      </c>
      <c r="H206" s="44">
        <v>10.6</v>
      </c>
      <c r="I206" s="25">
        <v>12.9</v>
      </c>
      <c r="J206" s="174" t="s">
        <v>10</v>
      </c>
      <c r="K206" s="25">
        <v>12.7</v>
      </c>
      <c r="L206" t="s">
        <v>10</v>
      </c>
      <c r="M206" s="25">
        <v>12.7</v>
      </c>
      <c r="N206" t="s">
        <v>10</v>
      </c>
      <c r="O206" s="25">
        <v>12.5</v>
      </c>
      <c r="P206" t="s">
        <v>10</v>
      </c>
      <c r="Q206" s="25">
        <v>12.4</v>
      </c>
      <c r="R206" s="30" t="s">
        <v>10</v>
      </c>
      <c r="S206" s="25">
        <v>12.4</v>
      </c>
      <c r="T206" s="196" t="s">
        <v>10</v>
      </c>
      <c r="U206" s="25">
        <v>12.4</v>
      </c>
      <c r="V206" s="174" t="s">
        <v>10</v>
      </c>
      <c r="W206" s="25">
        <v>12.3</v>
      </c>
      <c r="X206" s="174" t="s">
        <v>10</v>
      </c>
      <c r="Y206" s="25">
        <v>12.2</v>
      </c>
      <c r="Z206" s="174" t="s">
        <v>10</v>
      </c>
      <c r="AA206" s="25">
        <v>12</v>
      </c>
      <c r="AB206" s="174" t="s">
        <v>10</v>
      </c>
      <c r="AC206" s="25">
        <v>11.8</v>
      </c>
      <c r="AD206" s="174" t="s">
        <v>10</v>
      </c>
      <c r="AE206" s="25">
        <v>11.7</v>
      </c>
      <c r="AF206" s="174" t="s">
        <v>10</v>
      </c>
      <c r="AG206" s="25">
        <v>11.7</v>
      </c>
      <c r="AH206" s="174" t="s">
        <v>10</v>
      </c>
      <c r="AI206" s="4" t="str">
        <f t="shared" si="3"/>
        <v>same</v>
      </c>
      <c r="AJ206" s="30"/>
      <c r="AK206" s="30"/>
      <c r="AL206" s="30"/>
      <c r="AM206" s="30"/>
    </row>
    <row r="207" spans="1:39" x14ac:dyDescent="0.2">
      <c r="A207" s="23" t="s">
        <v>570</v>
      </c>
      <c r="B207" s="23" t="s">
        <v>569</v>
      </c>
      <c r="C207" s="2" t="s">
        <v>505</v>
      </c>
      <c r="D207" s="2" t="s">
        <v>49</v>
      </c>
      <c r="E207" s="2" t="s">
        <v>439</v>
      </c>
      <c r="F207" s="24" t="s">
        <v>440</v>
      </c>
      <c r="G207" s="39">
        <v>9.9</v>
      </c>
      <c r="H207" s="43" t="s">
        <v>580</v>
      </c>
      <c r="I207" s="25">
        <v>8.6</v>
      </c>
      <c r="J207" s="174" t="s">
        <v>9</v>
      </c>
      <c r="K207" s="25">
        <v>8.5</v>
      </c>
      <c r="L207" t="s">
        <v>9</v>
      </c>
      <c r="M207" s="25">
        <v>8.4</v>
      </c>
      <c r="N207" t="s">
        <v>9</v>
      </c>
      <c r="O207" s="25">
        <v>8.3000000000000007</v>
      </c>
      <c r="P207" t="s">
        <v>9</v>
      </c>
      <c r="Q207" s="25">
        <v>8.1999999999999993</v>
      </c>
      <c r="R207" s="30" t="s">
        <v>9</v>
      </c>
      <c r="S207" s="25">
        <v>8.1999999999999993</v>
      </c>
      <c r="T207" s="196" t="s">
        <v>9</v>
      </c>
      <c r="U207" s="25">
        <v>8.1999999999999993</v>
      </c>
      <c r="V207" s="174" t="s">
        <v>9</v>
      </c>
      <c r="W207" s="25">
        <v>8.1999999999999993</v>
      </c>
      <c r="X207" s="174" t="s">
        <v>9</v>
      </c>
      <c r="Y207" s="25">
        <v>8.1</v>
      </c>
      <c r="Z207" s="174" t="s">
        <v>9</v>
      </c>
      <c r="AA207" s="25">
        <v>8.1</v>
      </c>
      <c r="AB207" s="174" t="s">
        <v>9</v>
      </c>
      <c r="AC207" s="25">
        <v>8.1</v>
      </c>
      <c r="AD207" s="174" t="s">
        <v>9</v>
      </c>
      <c r="AE207" s="25">
        <v>8.1999999999999993</v>
      </c>
      <c r="AF207" s="174" t="s">
        <v>9</v>
      </c>
      <c r="AG207" s="25">
        <v>8.1999999999999993</v>
      </c>
      <c r="AH207" s="174" t="s">
        <v>9</v>
      </c>
      <c r="AI207" s="4" t="str">
        <f t="shared" si="3"/>
        <v>same</v>
      </c>
      <c r="AJ207" s="30"/>
      <c r="AK207" s="30"/>
      <c r="AL207" s="30"/>
    </row>
    <row r="208" spans="1:39" x14ac:dyDescent="0.2">
      <c r="A208" s="23" t="s">
        <v>468</v>
      </c>
      <c r="B208" s="23" t="s">
        <v>469</v>
      </c>
      <c r="C208" s="2" t="s">
        <v>500</v>
      </c>
      <c r="D208" s="2" t="s">
        <v>30</v>
      </c>
      <c r="E208" s="2" t="s">
        <v>441</v>
      </c>
      <c r="F208" s="24" t="s">
        <v>442</v>
      </c>
      <c r="G208" s="39">
        <v>14.9</v>
      </c>
      <c r="H208" s="44">
        <v>11.9</v>
      </c>
      <c r="I208" s="25">
        <v>13.6</v>
      </c>
      <c r="J208" s="174" t="s">
        <v>10</v>
      </c>
      <c r="K208" s="25">
        <v>13.4</v>
      </c>
      <c r="L208" t="s">
        <v>10</v>
      </c>
      <c r="M208" s="25">
        <v>13.2</v>
      </c>
      <c r="N208" t="s">
        <v>10</v>
      </c>
      <c r="O208" s="25">
        <v>13</v>
      </c>
      <c r="P208" t="s">
        <v>10</v>
      </c>
      <c r="Q208" s="25">
        <v>12.8</v>
      </c>
      <c r="R208" s="30" t="s">
        <v>10</v>
      </c>
      <c r="S208" s="25">
        <v>12.6</v>
      </c>
      <c r="T208" s="196" t="s">
        <v>10</v>
      </c>
      <c r="U208" s="25">
        <v>12.4</v>
      </c>
      <c r="V208" s="174" t="s">
        <v>10</v>
      </c>
      <c r="W208" s="25">
        <v>12.1</v>
      </c>
      <c r="X208" s="174" t="s">
        <v>10</v>
      </c>
      <c r="Y208" s="25">
        <v>11.9</v>
      </c>
      <c r="Z208" s="174" t="s">
        <v>9</v>
      </c>
      <c r="AA208" s="25">
        <v>11.7</v>
      </c>
      <c r="AB208" s="174" t="s">
        <v>9</v>
      </c>
      <c r="AC208" s="25">
        <v>11.5</v>
      </c>
      <c r="AD208" s="174" t="s">
        <v>9</v>
      </c>
      <c r="AE208" s="25">
        <v>11.5</v>
      </c>
      <c r="AF208" s="174" t="s">
        <v>9</v>
      </c>
      <c r="AG208" s="25">
        <v>11.5</v>
      </c>
      <c r="AH208" s="174" t="s">
        <v>9</v>
      </c>
      <c r="AI208" s="4" t="str">
        <f t="shared" si="3"/>
        <v>same</v>
      </c>
      <c r="AJ208" s="30"/>
      <c r="AK208" s="30"/>
      <c r="AL208" s="30"/>
      <c r="AM208" s="30"/>
    </row>
    <row r="209" spans="1:39" x14ac:dyDescent="0.2">
      <c r="A209" s="23" t="s">
        <v>468</v>
      </c>
      <c r="B209" s="23" t="s">
        <v>469</v>
      </c>
      <c r="C209" s="2" t="s">
        <v>496</v>
      </c>
      <c r="D209" s="2" t="s">
        <v>14</v>
      </c>
      <c r="E209" s="2" t="s">
        <v>443</v>
      </c>
      <c r="F209" s="24" t="s">
        <v>444</v>
      </c>
      <c r="G209" s="39">
        <v>11</v>
      </c>
      <c r="H209" s="43" t="s">
        <v>580</v>
      </c>
      <c r="I209" s="25">
        <v>10.6</v>
      </c>
      <c r="J209" s="174" t="s">
        <v>10</v>
      </c>
      <c r="K209" s="25">
        <v>10.4</v>
      </c>
      <c r="L209" t="s">
        <v>10</v>
      </c>
      <c r="M209" s="25">
        <v>10.3</v>
      </c>
      <c r="N209" t="s">
        <v>10</v>
      </c>
      <c r="O209" s="25">
        <v>10.1</v>
      </c>
      <c r="P209" t="s">
        <v>10</v>
      </c>
      <c r="Q209" s="25">
        <v>9.9</v>
      </c>
      <c r="R209" s="30" t="s">
        <v>9</v>
      </c>
      <c r="S209" s="25">
        <v>9.8000000000000007</v>
      </c>
      <c r="T209" s="196" t="s">
        <v>9</v>
      </c>
      <c r="U209" s="25">
        <v>9.8000000000000007</v>
      </c>
      <c r="V209" s="174" t="s">
        <v>9</v>
      </c>
      <c r="W209" s="25">
        <v>9.6999999999999993</v>
      </c>
      <c r="X209" s="174" t="s">
        <v>9</v>
      </c>
      <c r="Y209" s="25">
        <v>9.6</v>
      </c>
      <c r="Z209" s="174" t="s">
        <v>9</v>
      </c>
      <c r="AA209" s="25">
        <v>9.5</v>
      </c>
      <c r="AB209" s="174" t="s">
        <v>9</v>
      </c>
      <c r="AC209" s="25">
        <v>9.4</v>
      </c>
      <c r="AD209" s="174" t="s">
        <v>9</v>
      </c>
      <c r="AE209" s="25">
        <v>9.5</v>
      </c>
      <c r="AF209" s="174" t="s">
        <v>9</v>
      </c>
      <c r="AG209" s="25">
        <v>9.5</v>
      </c>
      <c r="AH209" s="174" t="s">
        <v>9</v>
      </c>
      <c r="AI209" s="4" t="str">
        <f t="shared" si="3"/>
        <v>same</v>
      </c>
      <c r="AJ209" s="30"/>
      <c r="AK209" s="30"/>
      <c r="AL209" s="30"/>
    </row>
    <row r="210" spans="1:39" x14ac:dyDescent="0.2">
      <c r="A210" s="23" t="s">
        <v>485</v>
      </c>
      <c r="B210" s="23" t="s">
        <v>486</v>
      </c>
      <c r="C210" s="2" t="s">
        <v>517</v>
      </c>
      <c r="D210" s="2" t="s">
        <v>141</v>
      </c>
      <c r="E210" s="2" t="s">
        <v>445</v>
      </c>
      <c r="F210" s="24" t="s">
        <v>446</v>
      </c>
      <c r="G210" s="39">
        <v>15.7</v>
      </c>
      <c r="H210" s="44">
        <v>12.6</v>
      </c>
      <c r="I210" s="25">
        <v>15.6</v>
      </c>
      <c r="J210" s="174" t="s">
        <v>10</v>
      </c>
      <c r="K210" s="25">
        <v>15.4</v>
      </c>
      <c r="L210" t="s">
        <v>10</v>
      </c>
      <c r="M210" s="25">
        <v>15.3</v>
      </c>
      <c r="N210" t="s">
        <v>10</v>
      </c>
      <c r="O210" s="25">
        <v>15.1</v>
      </c>
      <c r="P210" t="s">
        <v>10</v>
      </c>
      <c r="Q210" s="25">
        <v>14.9</v>
      </c>
      <c r="R210" s="30" t="s">
        <v>10</v>
      </c>
      <c r="S210" s="25">
        <v>14.7</v>
      </c>
      <c r="T210" s="196" t="s">
        <v>10</v>
      </c>
      <c r="U210" s="25">
        <v>14.6</v>
      </c>
      <c r="V210" s="174" t="s">
        <v>10</v>
      </c>
      <c r="W210" s="25">
        <v>14.3</v>
      </c>
      <c r="X210" s="174" t="s">
        <v>10</v>
      </c>
      <c r="Y210" s="25">
        <v>14</v>
      </c>
      <c r="Z210" s="174" t="s">
        <v>10</v>
      </c>
      <c r="AA210" s="25">
        <v>13.7</v>
      </c>
      <c r="AB210" s="174" t="s">
        <v>10</v>
      </c>
      <c r="AC210" s="25">
        <v>13.5</v>
      </c>
      <c r="AD210" s="174" t="s">
        <v>10</v>
      </c>
      <c r="AE210" s="25">
        <v>13.3</v>
      </c>
      <c r="AF210" s="174" t="s">
        <v>10</v>
      </c>
      <c r="AG210" s="25">
        <v>13.2</v>
      </c>
      <c r="AH210" s="174" t="s">
        <v>10</v>
      </c>
      <c r="AI210" s="4" t="str">
        <f t="shared" si="3"/>
        <v>down</v>
      </c>
      <c r="AJ210" s="30"/>
      <c r="AK210" s="30"/>
      <c r="AL210" s="30"/>
      <c r="AM210" s="30"/>
    </row>
    <row r="211" spans="1:39" x14ac:dyDescent="0.2">
      <c r="A211" s="23" t="s">
        <v>468</v>
      </c>
      <c r="B211" s="23" t="s">
        <v>469</v>
      </c>
      <c r="C211" s="2" t="s">
        <v>496</v>
      </c>
      <c r="D211" s="2" t="s">
        <v>14</v>
      </c>
      <c r="E211" s="2" t="s">
        <v>447</v>
      </c>
      <c r="F211" s="24" t="s">
        <v>448</v>
      </c>
      <c r="G211" s="39">
        <v>11.6</v>
      </c>
      <c r="H211" s="43" t="s">
        <v>580</v>
      </c>
      <c r="I211" s="25">
        <v>9.6999999999999993</v>
      </c>
      <c r="J211" s="174" t="s">
        <v>9</v>
      </c>
      <c r="K211" s="25">
        <v>9.4</v>
      </c>
      <c r="L211" t="s">
        <v>9</v>
      </c>
      <c r="M211" s="25">
        <v>9.1999999999999993</v>
      </c>
      <c r="N211" t="s">
        <v>9</v>
      </c>
      <c r="O211" s="25">
        <v>9</v>
      </c>
      <c r="P211" t="s">
        <v>9</v>
      </c>
      <c r="Q211" s="25">
        <v>8.9</v>
      </c>
      <c r="R211" s="30" t="s">
        <v>9</v>
      </c>
      <c r="S211" s="25">
        <v>8.6999999999999993</v>
      </c>
      <c r="T211" s="196" t="s">
        <v>9</v>
      </c>
      <c r="U211" s="25">
        <v>8.6</v>
      </c>
      <c r="V211" s="174" t="s">
        <v>9</v>
      </c>
      <c r="W211" s="25">
        <v>8.5</v>
      </c>
      <c r="X211" s="174" t="s">
        <v>9</v>
      </c>
      <c r="Y211" s="25">
        <v>8.4</v>
      </c>
      <c r="Z211" s="174" t="s">
        <v>9</v>
      </c>
      <c r="AA211" s="25">
        <v>8.3000000000000007</v>
      </c>
      <c r="AB211" s="174" t="s">
        <v>9</v>
      </c>
      <c r="AC211" s="25">
        <v>8.1999999999999993</v>
      </c>
      <c r="AD211" s="174" t="s">
        <v>9</v>
      </c>
      <c r="AE211" s="25">
        <v>8.1999999999999993</v>
      </c>
      <c r="AF211" s="174" t="s">
        <v>9</v>
      </c>
      <c r="AG211" s="25">
        <v>8.3000000000000007</v>
      </c>
      <c r="AH211" s="174" t="s">
        <v>9</v>
      </c>
      <c r="AI211" s="4" t="str">
        <f t="shared" si="3"/>
        <v>up</v>
      </c>
      <c r="AJ211" s="30"/>
      <c r="AK211" s="30"/>
      <c r="AL211" s="30"/>
    </row>
    <row r="212" spans="1:39" x14ac:dyDescent="0.2">
      <c r="A212" s="23" t="s">
        <v>476</v>
      </c>
      <c r="B212" s="23" t="s">
        <v>477</v>
      </c>
      <c r="C212" s="2" t="s">
        <v>503</v>
      </c>
      <c r="D212" s="2" t="s">
        <v>39</v>
      </c>
      <c r="E212" s="2" t="s">
        <v>449</v>
      </c>
      <c r="F212" s="24" t="s">
        <v>450</v>
      </c>
      <c r="G212" s="39">
        <v>6</v>
      </c>
      <c r="H212" s="43" t="s">
        <v>580</v>
      </c>
      <c r="I212" s="25">
        <v>5.8</v>
      </c>
      <c r="J212" s="174" t="s">
        <v>9</v>
      </c>
      <c r="K212" s="25">
        <v>5.8</v>
      </c>
      <c r="L212" t="s">
        <v>9</v>
      </c>
      <c r="M212" s="25">
        <v>5.8</v>
      </c>
      <c r="N212" t="s">
        <v>9</v>
      </c>
      <c r="O212" s="25">
        <v>5.8</v>
      </c>
      <c r="P212" t="s">
        <v>9</v>
      </c>
      <c r="Q212" s="25">
        <v>5.8</v>
      </c>
      <c r="R212" s="30" t="s">
        <v>9</v>
      </c>
      <c r="S212" s="25">
        <v>5.7</v>
      </c>
      <c r="T212" s="196" t="s">
        <v>9</v>
      </c>
      <c r="U212" s="25">
        <v>5.7</v>
      </c>
      <c r="V212" s="174" t="s">
        <v>9</v>
      </c>
      <c r="W212" s="25">
        <v>5.6</v>
      </c>
      <c r="X212" s="174" t="s">
        <v>9</v>
      </c>
      <c r="Y212" s="25">
        <v>5.7</v>
      </c>
      <c r="Z212" s="174" t="s">
        <v>9</v>
      </c>
      <c r="AA212" s="25">
        <v>5.6</v>
      </c>
      <c r="AB212" s="174" t="s">
        <v>9</v>
      </c>
      <c r="AC212" s="25">
        <v>5.6</v>
      </c>
      <c r="AD212" s="174" t="s">
        <v>9</v>
      </c>
      <c r="AE212" s="25">
        <v>5.7</v>
      </c>
      <c r="AF212" s="174" t="s">
        <v>9</v>
      </c>
      <c r="AG212" s="25">
        <v>5.7</v>
      </c>
      <c r="AH212" s="174" t="s">
        <v>9</v>
      </c>
      <c r="AI212" s="4" t="str">
        <f t="shared" si="3"/>
        <v>same</v>
      </c>
      <c r="AJ212" s="30"/>
      <c r="AK212" s="30"/>
      <c r="AL212" s="30"/>
    </row>
    <row r="213" spans="1:39" x14ac:dyDescent="0.2">
      <c r="A213" s="23" t="s">
        <v>476</v>
      </c>
      <c r="B213" s="23" t="s">
        <v>477</v>
      </c>
      <c r="C213" s="2" t="s">
        <v>511</v>
      </c>
      <c r="D213" s="2" t="s">
        <v>99</v>
      </c>
      <c r="E213" s="2" t="s">
        <v>451</v>
      </c>
      <c r="F213" s="24" t="s">
        <v>452</v>
      </c>
      <c r="G213" s="39">
        <v>10.4</v>
      </c>
      <c r="H213" s="43" t="s">
        <v>580</v>
      </c>
      <c r="I213" s="25">
        <v>9.1999999999999993</v>
      </c>
      <c r="J213" s="174" t="s">
        <v>9</v>
      </c>
      <c r="K213" s="25">
        <v>9.3000000000000007</v>
      </c>
      <c r="L213" t="s">
        <v>9</v>
      </c>
      <c r="M213" s="25">
        <v>9.1999999999999993</v>
      </c>
      <c r="N213" t="s">
        <v>9</v>
      </c>
      <c r="O213" s="25">
        <v>9.1999999999999993</v>
      </c>
      <c r="P213" t="s">
        <v>9</v>
      </c>
      <c r="Q213" s="25">
        <v>9.1</v>
      </c>
      <c r="R213" s="30" t="s">
        <v>9</v>
      </c>
      <c r="S213" s="25">
        <v>9.1</v>
      </c>
      <c r="T213" s="196" t="s">
        <v>9</v>
      </c>
      <c r="U213" s="25">
        <v>9.1</v>
      </c>
      <c r="V213" s="174" t="s">
        <v>9</v>
      </c>
      <c r="W213" s="25">
        <v>9.1</v>
      </c>
      <c r="X213" s="174" t="s">
        <v>9</v>
      </c>
      <c r="Y213" s="25">
        <v>9</v>
      </c>
      <c r="Z213" s="174" t="s">
        <v>9</v>
      </c>
      <c r="AA213" s="25">
        <v>8.9</v>
      </c>
      <c r="AB213" s="174" t="s">
        <v>9</v>
      </c>
      <c r="AC213" s="25">
        <v>8.9</v>
      </c>
      <c r="AD213" s="174" t="s">
        <v>9</v>
      </c>
      <c r="AE213" s="25">
        <v>9</v>
      </c>
      <c r="AF213" s="174" t="s">
        <v>9</v>
      </c>
      <c r="AG213" s="25">
        <v>9</v>
      </c>
      <c r="AH213" s="174" t="s">
        <v>9</v>
      </c>
      <c r="AI213" s="4" t="str">
        <f t="shared" si="3"/>
        <v>same</v>
      </c>
      <c r="AJ213" s="30"/>
      <c r="AK213" s="30"/>
      <c r="AL213" s="30"/>
    </row>
    <row r="214" spans="1:39" x14ac:dyDescent="0.2">
      <c r="H214" s="45"/>
      <c r="AG214" s="30"/>
      <c r="AI214" s="6"/>
      <c r="AK214" s="30"/>
    </row>
    <row r="215" spans="1:39" x14ac:dyDescent="0.2">
      <c r="E215" t="s">
        <v>487</v>
      </c>
      <c r="H215" s="45"/>
      <c r="I215" s="30">
        <v>9.6999999999999993</v>
      </c>
      <c r="K215" s="30">
        <v>9.6</v>
      </c>
      <c r="M215" s="30">
        <v>9.5</v>
      </c>
      <c r="O215" s="30">
        <v>9.4</v>
      </c>
      <c r="Q215" s="30">
        <v>9.3000000000000007</v>
      </c>
      <c r="S215" s="167">
        <v>9.1999999999999993</v>
      </c>
      <c r="U215" s="166">
        <v>9.1</v>
      </c>
      <c r="W215" s="30">
        <v>9.1</v>
      </c>
      <c r="Y215" s="167">
        <v>9</v>
      </c>
      <c r="AA215" s="30">
        <v>8.9</v>
      </c>
      <c r="AC215" s="167">
        <v>8.9</v>
      </c>
      <c r="AD215" s="167"/>
      <c r="AE215" s="167">
        <v>8.9</v>
      </c>
      <c r="AG215" s="30">
        <v>8.9</v>
      </c>
      <c r="AI215" s="6"/>
      <c r="AK215" s="30"/>
    </row>
    <row r="216" spans="1:39" x14ac:dyDescent="0.2">
      <c r="E216" t="s">
        <v>488</v>
      </c>
      <c r="G216" s="31"/>
      <c r="H216" s="46"/>
      <c r="I216" s="30">
        <f t="shared" ref="I216:M216" si="4">MEDIAN(I5:I213)</f>
        <v>9.8000000000000007</v>
      </c>
      <c r="J216" s="30"/>
      <c r="K216" s="30">
        <f t="shared" si="4"/>
        <v>9.6999999999999993</v>
      </c>
      <c r="L216" s="30"/>
      <c r="M216" s="30">
        <f t="shared" si="4"/>
        <v>9.5</v>
      </c>
      <c r="N216" s="193"/>
      <c r="O216" s="30">
        <f t="shared" ref="O216:U216" si="5">MEDIAN(O5:O213)</f>
        <v>9.4</v>
      </c>
      <c r="P216" s="30"/>
      <c r="Q216" s="30">
        <f t="shared" si="5"/>
        <v>9.3000000000000007</v>
      </c>
      <c r="R216" s="30"/>
      <c r="S216" s="30">
        <f t="shared" si="5"/>
        <v>9.1999999999999993</v>
      </c>
      <c r="T216" s="30"/>
      <c r="U216" s="30">
        <f t="shared" si="5"/>
        <v>9.1</v>
      </c>
      <c r="V216" s="30"/>
      <c r="W216" s="30">
        <f t="shared" ref="W216:AC216" si="6">MEDIAN(W5:W213)</f>
        <v>9.1</v>
      </c>
      <c r="X216" s="30"/>
      <c r="Y216" s="30">
        <f t="shared" si="6"/>
        <v>9</v>
      </c>
      <c r="Z216" s="30"/>
      <c r="AA216" s="30">
        <f t="shared" si="6"/>
        <v>8.9</v>
      </c>
      <c r="AB216" s="30"/>
      <c r="AC216" s="30">
        <f t="shared" si="6"/>
        <v>8.8000000000000007</v>
      </c>
      <c r="AD216" s="30"/>
      <c r="AE216" s="30">
        <f t="shared" ref="AE216:AG216" si="7">MEDIAN(AE5:AE213)</f>
        <v>8.8000000000000007</v>
      </c>
      <c r="AF216" s="30"/>
      <c r="AG216" s="30">
        <f t="shared" si="7"/>
        <v>8.8000000000000007</v>
      </c>
      <c r="AH216" s="30"/>
      <c r="AI216" s="6"/>
      <c r="AK216" s="30"/>
    </row>
    <row r="217" spans="1:39" x14ac:dyDescent="0.2">
      <c r="E217" s="32" t="s">
        <v>489</v>
      </c>
      <c r="H217" s="45"/>
      <c r="I217" s="32">
        <f t="shared" ref="I217" si="8">COUNTIF(J5:J213,"yes")</f>
        <v>124</v>
      </c>
      <c r="K217" s="32">
        <f t="shared" ref="K217" si="9">COUNTIF(L5:L213,"yes")</f>
        <v>127</v>
      </c>
      <c r="L217" s="32"/>
      <c r="M217" s="32">
        <f t="shared" ref="M217" si="10">COUNTIF(N5:N213,"yes")</f>
        <v>135</v>
      </c>
      <c r="N217" s="166"/>
      <c r="O217" s="32">
        <f t="shared" ref="O217" si="11">COUNTIF(P5:P213,"yes")</f>
        <v>142</v>
      </c>
      <c r="P217" s="166"/>
      <c r="Q217" s="195">
        <f t="shared" ref="Q217" si="12">COUNTIF(R5:R213,"yes")</f>
        <v>152</v>
      </c>
      <c r="R217" s="196"/>
      <c r="S217" s="32">
        <f t="shared" ref="S217" si="13">COUNTIF(T5:T213,"yes")</f>
        <v>154</v>
      </c>
      <c r="T217" s="166"/>
      <c r="U217" s="32">
        <f t="shared" ref="U217" si="14">COUNTIF(V5:V213,"yes")</f>
        <v>159</v>
      </c>
      <c r="V217" s="30"/>
      <c r="W217" s="32">
        <f t="shared" ref="W217" si="15">COUNTIF(X5:X213,"yes")</f>
        <v>160</v>
      </c>
      <c r="X217" s="166"/>
      <c r="Y217" s="32">
        <f t="shared" ref="Y217" si="16">COUNTIF(Z5:Z213,"yes")</f>
        <v>167</v>
      </c>
      <c r="Z217" s="166"/>
      <c r="AA217" s="32">
        <f t="shared" ref="AA217" si="17">COUNTIF(AB5:AB213,"yes")</f>
        <v>171</v>
      </c>
      <c r="AC217" s="32">
        <f>COUNTIF(AD5:AD213,"yes")</f>
        <v>176</v>
      </c>
      <c r="AD217" s="32"/>
      <c r="AE217" s="32">
        <f t="shared" ref="AE217" si="18">COUNTIF(AF5:AF213,"yes")</f>
        <v>176</v>
      </c>
      <c r="AF217" s="166"/>
      <c r="AG217" s="32">
        <f t="shared" ref="AG217" si="19">COUNTIF(AH5:AH213,"yes")</f>
        <v>174</v>
      </c>
      <c r="AI217" s="6"/>
      <c r="AK217" s="30"/>
    </row>
    <row r="218" spans="1:39" x14ac:dyDescent="0.2">
      <c r="E218" s="33" t="s">
        <v>490</v>
      </c>
      <c r="H218" s="45"/>
      <c r="AG218" s="30"/>
      <c r="AI218" s="36">
        <f>COUNTIF(AI5:AI213,"up")</f>
        <v>93</v>
      </c>
      <c r="AK218" s="30"/>
    </row>
    <row r="219" spans="1:39" x14ac:dyDescent="0.2">
      <c r="E219" s="33" t="s">
        <v>491</v>
      </c>
      <c r="H219" s="45"/>
      <c r="AG219" s="30"/>
      <c r="AI219" s="36">
        <f>COUNTIF(AI5:AI213,"same")</f>
        <v>89</v>
      </c>
      <c r="AK219" s="30"/>
    </row>
    <row r="220" spans="1:39" x14ac:dyDescent="0.2">
      <c r="E220" s="33" t="s">
        <v>492</v>
      </c>
      <c r="G220" s="34"/>
      <c r="H220" s="45"/>
      <c r="AI220" s="36">
        <f>COUNTIF(AI5:AI213,"down")</f>
        <v>27</v>
      </c>
      <c r="AK220" s="30"/>
    </row>
    <row r="221" spans="1:39" x14ac:dyDescent="0.2">
      <c r="H221" s="45"/>
      <c r="AI221" s="6"/>
      <c r="AK221" s="30"/>
    </row>
    <row r="222" spans="1:39" x14ac:dyDescent="0.2">
      <c r="H222" s="45"/>
      <c r="I222">
        <f t="shared" ref="I222:U222" si="20">SUBTOTAL(2,I5:I213)</f>
        <v>209</v>
      </c>
      <c r="K222">
        <f t="shared" si="20"/>
        <v>209</v>
      </c>
      <c r="L222">
        <f t="shared" si="20"/>
        <v>0</v>
      </c>
      <c r="M222">
        <f t="shared" si="20"/>
        <v>209</v>
      </c>
      <c r="O222">
        <f t="shared" si="20"/>
        <v>209</v>
      </c>
      <c r="Q222">
        <f t="shared" si="20"/>
        <v>209</v>
      </c>
      <c r="S222">
        <f t="shared" si="20"/>
        <v>209</v>
      </c>
      <c r="U222">
        <f t="shared" si="20"/>
        <v>209</v>
      </c>
      <c r="W222">
        <f>SUBTOTAL(2,W5:W213)</f>
        <v>209</v>
      </c>
      <c r="Y222">
        <f t="shared" ref="Y222:AC222" si="21">SUBTOTAL(2,Y5:Y213)</f>
        <v>209</v>
      </c>
      <c r="AA222">
        <f t="shared" si="21"/>
        <v>209</v>
      </c>
      <c r="AC222">
        <f t="shared" si="21"/>
        <v>209</v>
      </c>
      <c r="AE222">
        <f t="shared" ref="AE222:AG222" si="22">SUBTOTAL(2,AE5:AE213)</f>
        <v>209</v>
      </c>
      <c r="AG222">
        <f t="shared" si="22"/>
        <v>209</v>
      </c>
      <c r="AI222" s="6"/>
      <c r="AK222" s="30"/>
    </row>
    <row r="223" spans="1:39" x14ac:dyDescent="0.2">
      <c r="AK223" s="30"/>
    </row>
    <row r="224" spans="1:39" x14ac:dyDescent="0.2">
      <c r="AK224" s="30"/>
    </row>
    <row r="225" spans="37:37" x14ac:dyDescent="0.2">
      <c r="AK225" s="30"/>
    </row>
    <row r="226" spans="37:37" x14ac:dyDescent="0.2">
      <c r="AK226" s="30"/>
    </row>
    <row r="227" spans="37:37" x14ac:dyDescent="0.2">
      <c r="AK227" s="30"/>
    </row>
    <row r="228" spans="37:37" x14ac:dyDescent="0.2">
      <c r="AK228" s="30"/>
    </row>
    <row r="229" spans="37:37" x14ac:dyDescent="0.2">
      <c r="AK229" s="30"/>
    </row>
    <row r="230" spans="37:37" x14ac:dyDescent="0.2">
      <c r="AK230" s="30"/>
    </row>
    <row r="231" spans="37:37" x14ac:dyDescent="0.2">
      <c r="AK231" s="30"/>
    </row>
    <row r="232" spans="37:37" x14ac:dyDescent="0.2">
      <c r="AK232" s="30"/>
    </row>
    <row r="233" spans="37:37" x14ac:dyDescent="0.2">
      <c r="AK233" s="30"/>
    </row>
    <row r="234" spans="37:37" x14ac:dyDescent="0.2">
      <c r="AK234" s="30"/>
    </row>
    <row r="235" spans="37:37" x14ac:dyDescent="0.2">
      <c r="AK235" s="30"/>
    </row>
    <row r="236" spans="37:37" x14ac:dyDescent="0.2">
      <c r="AK236" s="30"/>
    </row>
    <row r="237" spans="37:37" x14ac:dyDescent="0.2">
      <c r="AK237" s="30"/>
    </row>
    <row r="238" spans="37:37" x14ac:dyDescent="0.2">
      <c r="AK238" s="30"/>
    </row>
    <row r="239" spans="37:37" x14ac:dyDescent="0.2">
      <c r="AK239" s="30"/>
    </row>
    <row r="240" spans="37:37" x14ac:dyDescent="0.2">
      <c r="AK240" s="30"/>
    </row>
    <row r="241" spans="37:37" x14ac:dyDescent="0.2">
      <c r="AK241" s="30"/>
    </row>
    <row r="242" spans="37:37" x14ac:dyDescent="0.2">
      <c r="AK242" s="30"/>
    </row>
    <row r="243" spans="37:37" x14ac:dyDescent="0.2">
      <c r="AK243" s="30"/>
    </row>
    <row r="244" spans="37:37" x14ac:dyDescent="0.2">
      <c r="AK244" s="30"/>
    </row>
    <row r="245" spans="37:37" x14ac:dyDescent="0.2">
      <c r="AK245" s="30"/>
    </row>
    <row r="246" spans="37:37" x14ac:dyDescent="0.2">
      <c r="AK246" s="30"/>
    </row>
    <row r="247" spans="37:37" x14ac:dyDescent="0.2">
      <c r="AK247" s="30"/>
    </row>
    <row r="248" spans="37:37" x14ac:dyDescent="0.2">
      <c r="AK248" s="30"/>
    </row>
    <row r="249" spans="37:37" x14ac:dyDescent="0.2">
      <c r="AK249" s="30"/>
    </row>
    <row r="250" spans="37:37" x14ac:dyDescent="0.2">
      <c r="AK250" s="30"/>
    </row>
    <row r="251" spans="37:37" x14ac:dyDescent="0.2">
      <c r="AK251" s="30"/>
    </row>
    <row r="252" spans="37:37" x14ac:dyDescent="0.2">
      <c r="AK252" s="30"/>
    </row>
    <row r="253" spans="37:37" x14ac:dyDescent="0.2">
      <c r="AK253" s="30"/>
    </row>
    <row r="254" spans="37:37" x14ac:dyDescent="0.2">
      <c r="AK254" s="30"/>
    </row>
    <row r="255" spans="37:37" x14ac:dyDescent="0.2">
      <c r="AK255" s="30"/>
    </row>
    <row r="256" spans="37:37" x14ac:dyDescent="0.2">
      <c r="AK256" s="30"/>
    </row>
    <row r="257" spans="37:37" x14ac:dyDescent="0.2">
      <c r="AK257" s="30"/>
    </row>
    <row r="258" spans="37:37" x14ac:dyDescent="0.2">
      <c r="AK258" s="30"/>
    </row>
    <row r="259" spans="37:37" x14ac:dyDescent="0.2">
      <c r="AK259" s="30"/>
    </row>
    <row r="260" spans="37:37" x14ac:dyDescent="0.2">
      <c r="AK260" s="30"/>
    </row>
    <row r="261" spans="37:37" x14ac:dyDescent="0.2">
      <c r="AK261" s="30"/>
    </row>
    <row r="262" spans="37:37" x14ac:dyDescent="0.2">
      <c r="AK262" s="30"/>
    </row>
    <row r="263" spans="37:37" x14ac:dyDescent="0.2">
      <c r="AK263" s="30"/>
    </row>
    <row r="264" spans="37:37" x14ac:dyDescent="0.2">
      <c r="AK264" s="30"/>
    </row>
    <row r="265" spans="37:37" x14ac:dyDescent="0.2">
      <c r="AK265" s="30"/>
    </row>
    <row r="266" spans="37:37" x14ac:dyDescent="0.2">
      <c r="AK266" s="30"/>
    </row>
    <row r="267" spans="37:37" x14ac:dyDescent="0.2">
      <c r="AK267" s="30"/>
    </row>
    <row r="268" spans="37:37" x14ac:dyDescent="0.2">
      <c r="AK268" s="30"/>
    </row>
    <row r="269" spans="37:37" x14ac:dyDescent="0.2">
      <c r="AK269" s="30"/>
    </row>
    <row r="270" spans="37:37" x14ac:dyDescent="0.2">
      <c r="AK270" s="30"/>
    </row>
    <row r="271" spans="37:37" x14ac:dyDescent="0.2">
      <c r="AK271" s="30"/>
    </row>
    <row r="272" spans="37:37" x14ac:dyDescent="0.2">
      <c r="AK272" s="30"/>
    </row>
    <row r="273" spans="37:37" x14ac:dyDescent="0.2">
      <c r="AK273" s="30"/>
    </row>
    <row r="274" spans="37:37" x14ac:dyDescent="0.2">
      <c r="AK274" s="30"/>
    </row>
    <row r="275" spans="37:37" x14ac:dyDescent="0.2">
      <c r="AK275" s="30"/>
    </row>
    <row r="276" spans="37:37" x14ac:dyDescent="0.2">
      <c r="AK276" s="30"/>
    </row>
    <row r="277" spans="37:37" x14ac:dyDescent="0.2">
      <c r="AK277" s="30"/>
    </row>
    <row r="278" spans="37:37" x14ac:dyDescent="0.2">
      <c r="AK278" s="30"/>
    </row>
    <row r="279" spans="37:37" x14ac:dyDescent="0.2">
      <c r="AK279" s="30"/>
    </row>
    <row r="280" spans="37:37" x14ac:dyDescent="0.2">
      <c r="AK280" s="30"/>
    </row>
    <row r="281" spans="37:37" x14ac:dyDescent="0.2">
      <c r="AK281" s="30"/>
    </row>
    <row r="282" spans="37:37" x14ac:dyDescent="0.2">
      <c r="AK282" s="30"/>
    </row>
    <row r="283" spans="37:37" x14ac:dyDescent="0.2">
      <c r="AK283" s="30"/>
    </row>
    <row r="284" spans="37:37" x14ac:dyDescent="0.2">
      <c r="AK284" s="30"/>
    </row>
    <row r="285" spans="37:37" x14ac:dyDescent="0.2">
      <c r="AK285" s="30"/>
    </row>
    <row r="286" spans="37:37" x14ac:dyDescent="0.2">
      <c r="AK286" s="30"/>
    </row>
    <row r="287" spans="37:37" x14ac:dyDescent="0.2">
      <c r="AK287" s="30"/>
    </row>
    <row r="288" spans="37:37" x14ac:dyDescent="0.2">
      <c r="AK288" s="30"/>
    </row>
    <row r="289" spans="37:37" x14ac:dyDescent="0.2">
      <c r="AK289" s="30"/>
    </row>
    <row r="290" spans="37:37" x14ac:dyDescent="0.2">
      <c r="AK290" s="30"/>
    </row>
    <row r="291" spans="37:37" x14ac:dyDescent="0.2">
      <c r="AK291" s="30"/>
    </row>
    <row r="292" spans="37:37" x14ac:dyDescent="0.2">
      <c r="AK292" s="30"/>
    </row>
    <row r="293" spans="37:37" x14ac:dyDescent="0.2">
      <c r="AK293" s="30"/>
    </row>
    <row r="294" spans="37:37" x14ac:dyDescent="0.2">
      <c r="AK294" s="30"/>
    </row>
    <row r="295" spans="37:37" x14ac:dyDescent="0.2">
      <c r="AK295" s="30"/>
    </row>
    <row r="296" spans="37:37" x14ac:dyDescent="0.2">
      <c r="AK296" s="30"/>
    </row>
    <row r="297" spans="37:37" x14ac:dyDescent="0.2">
      <c r="AK297" s="30"/>
    </row>
    <row r="298" spans="37:37" x14ac:dyDescent="0.2">
      <c r="AK298" s="30"/>
    </row>
    <row r="299" spans="37:37" x14ac:dyDescent="0.2">
      <c r="AK299" s="30"/>
    </row>
    <row r="300" spans="37:37" x14ac:dyDescent="0.2">
      <c r="AK300" s="30"/>
    </row>
    <row r="301" spans="37:37" x14ac:dyDescent="0.2">
      <c r="AK301" s="30"/>
    </row>
    <row r="302" spans="37:37" x14ac:dyDescent="0.2">
      <c r="AK302" s="30"/>
    </row>
    <row r="303" spans="37:37" x14ac:dyDescent="0.2">
      <c r="AK303" s="30"/>
    </row>
    <row r="304" spans="37:37" x14ac:dyDescent="0.2">
      <c r="AK304" s="30"/>
    </row>
    <row r="305" spans="37:37" x14ac:dyDescent="0.2">
      <c r="AK305" s="30"/>
    </row>
    <row r="306" spans="37:37" x14ac:dyDescent="0.2">
      <c r="AK306" s="30"/>
    </row>
    <row r="307" spans="37:37" x14ac:dyDescent="0.2">
      <c r="AK307" s="30"/>
    </row>
    <row r="308" spans="37:37" x14ac:dyDescent="0.2">
      <c r="AK308" s="30"/>
    </row>
    <row r="309" spans="37:37" x14ac:dyDescent="0.2">
      <c r="AK309" s="30"/>
    </row>
    <row r="310" spans="37:37" x14ac:dyDescent="0.2">
      <c r="AK310" s="30"/>
    </row>
    <row r="311" spans="37:37" x14ac:dyDescent="0.2">
      <c r="AK311" s="30"/>
    </row>
    <row r="312" spans="37:37" x14ac:dyDescent="0.2">
      <c r="AK312" s="30"/>
    </row>
    <row r="313" spans="37:37" x14ac:dyDescent="0.2">
      <c r="AK313" s="30"/>
    </row>
    <row r="314" spans="37:37" x14ac:dyDescent="0.2">
      <c r="AK314" s="30"/>
    </row>
    <row r="315" spans="37:37" x14ac:dyDescent="0.2">
      <c r="AK315" s="30"/>
    </row>
    <row r="316" spans="37:37" x14ac:dyDescent="0.2">
      <c r="AK316" s="30"/>
    </row>
    <row r="317" spans="37:37" x14ac:dyDescent="0.2">
      <c r="AK317" s="30"/>
    </row>
    <row r="318" spans="37:37" x14ac:dyDescent="0.2">
      <c r="AK318" s="30"/>
    </row>
    <row r="319" spans="37:37" x14ac:dyDescent="0.2">
      <c r="AK319" s="30"/>
    </row>
    <row r="320" spans="37:37" x14ac:dyDescent="0.2">
      <c r="AK320" s="30"/>
    </row>
    <row r="321" spans="37:37" x14ac:dyDescent="0.2">
      <c r="AK321" s="30"/>
    </row>
    <row r="322" spans="37:37" x14ac:dyDescent="0.2">
      <c r="AK322" s="30"/>
    </row>
    <row r="323" spans="37:37" x14ac:dyDescent="0.2">
      <c r="AK323" s="30"/>
    </row>
    <row r="324" spans="37:37" x14ac:dyDescent="0.2">
      <c r="AK324" s="30"/>
    </row>
    <row r="325" spans="37:37" x14ac:dyDescent="0.2">
      <c r="AK325" s="30"/>
    </row>
    <row r="326" spans="37:37" x14ac:dyDescent="0.2">
      <c r="AK326" s="30"/>
    </row>
    <row r="327" spans="37:37" x14ac:dyDescent="0.2">
      <c r="AK327" s="30"/>
    </row>
    <row r="328" spans="37:37" x14ac:dyDescent="0.2">
      <c r="AK328" s="30"/>
    </row>
    <row r="329" spans="37:37" x14ac:dyDescent="0.2">
      <c r="AK329" s="30"/>
    </row>
    <row r="330" spans="37:37" x14ac:dyDescent="0.2">
      <c r="AK330" s="30"/>
    </row>
    <row r="331" spans="37:37" x14ac:dyDescent="0.2">
      <c r="AK331" s="30"/>
    </row>
    <row r="332" spans="37:37" x14ac:dyDescent="0.2">
      <c r="AK332" s="30"/>
    </row>
    <row r="333" spans="37:37" x14ac:dyDescent="0.2">
      <c r="AK333" s="30"/>
    </row>
    <row r="334" spans="37:37" x14ac:dyDescent="0.2">
      <c r="AK334" s="30"/>
    </row>
    <row r="335" spans="37:37" x14ac:dyDescent="0.2">
      <c r="AK335" s="30"/>
    </row>
    <row r="336" spans="37:37" x14ac:dyDescent="0.2">
      <c r="AK336" s="30"/>
    </row>
    <row r="337" spans="37:37" x14ac:dyDescent="0.2">
      <c r="AK337" s="30"/>
    </row>
    <row r="338" spans="37:37" x14ac:dyDescent="0.2">
      <c r="AK338" s="30"/>
    </row>
    <row r="339" spans="37:37" x14ac:dyDescent="0.2">
      <c r="AK339" s="30"/>
    </row>
    <row r="340" spans="37:37" x14ac:dyDescent="0.2">
      <c r="AK340" s="30"/>
    </row>
    <row r="341" spans="37:37" x14ac:dyDescent="0.2">
      <c r="AK341" s="30"/>
    </row>
    <row r="342" spans="37:37" x14ac:dyDescent="0.2">
      <c r="AK342" s="30"/>
    </row>
    <row r="343" spans="37:37" x14ac:dyDescent="0.2">
      <c r="AK343" s="30"/>
    </row>
    <row r="344" spans="37:37" x14ac:dyDescent="0.2">
      <c r="AK344" s="30"/>
    </row>
    <row r="345" spans="37:37" x14ac:dyDescent="0.2">
      <c r="AK345" s="30"/>
    </row>
    <row r="346" spans="37:37" x14ac:dyDescent="0.2">
      <c r="AK346" s="30"/>
    </row>
    <row r="347" spans="37:37" x14ac:dyDescent="0.2">
      <c r="AK347" s="30"/>
    </row>
    <row r="348" spans="37:37" x14ac:dyDescent="0.2">
      <c r="AK348" s="30"/>
    </row>
    <row r="349" spans="37:37" x14ac:dyDescent="0.2">
      <c r="AK349" s="30"/>
    </row>
    <row r="350" spans="37:37" x14ac:dyDescent="0.2">
      <c r="AK350" s="30"/>
    </row>
    <row r="351" spans="37:37" x14ac:dyDescent="0.2">
      <c r="AK351" s="30"/>
    </row>
    <row r="352" spans="37:37" x14ac:dyDescent="0.2">
      <c r="AK352" s="30"/>
    </row>
    <row r="353" spans="37:37" x14ac:dyDescent="0.2">
      <c r="AK353" s="30"/>
    </row>
    <row r="354" spans="37:37" x14ac:dyDescent="0.2">
      <c r="AK354" s="30"/>
    </row>
    <row r="355" spans="37:37" x14ac:dyDescent="0.2">
      <c r="AK355" s="30"/>
    </row>
    <row r="356" spans="37:37" x14ac:dyDescent="0.2">
      <c r="AK356" s="30"/>
    </row>
    <row r="357" spans="37:37" x14ac:dyDescent="0.2">
      <c r="AK357" s="30"/>
    </row>
    <row r="358" spans="37:37" x14ac:dyDescent="0.2">
      <c r="AK358" s="30"/>
    </row>
    <row r="359" spans="37:37" x14ac:dyDescent="0.2">
      <c r="AK359" s="30"/>
    </row>
    <row r="360" spans="37:37" x14ac:dyDescent="0.2">
      <c r="AK360" s="30"/>
    </row>
    <row r="361" spans="37:37" x14ac:dyDescent="0.2">
      <c r="AK361" s="30"/>
    </row>
    <row r="362" spans="37:37" x14ac:dyDescent="0.2">
      <c r="AK362" s="30"/>
    </row>
    <row r="363" spans="37:37" x14ac:dyDescent="0.2">
      <c r="AK363" s="30"/>
    </row>
    <row r="364" spans="37:37" x14ac:dyDescent="0.2">
      <c r="AK364" s="30"/>
    </row>
    <row r="365" spans="37:37" x14ac:dyDescent="0.2">
      <c r="AK365" s="30"/>
    </row>
    <row r="366" spans="37:37" x14ac:dyDescent="0.2">
      <c r="AK366" s="30"/>
    </row>
    <row r="367" spans="37:37" x14ac:dyDescent="0.2">
      <c r="AK367" s="30"/>
    </row>
    <row r="368" spans="37:37" x14ac:dyDescent="0.2">
      <c r="AK368" s="30"/>
    </row>
    <row r="369" spans="37:37" x14ac:dyDescent="0.2">
      <c r="AK369" s="30"/>
    </row>
    <row r="370" spans="37:37" x14ac:dyDescent="0.2">
      <c r="AK370" s="30"/>
    </row>
    <row r="371" spans="37:37" x14ac:dyDescent="0.2">
      <c r="AK371" s="30"/>
    </row>
    <row r="372" spans="37:37" x14ac:dyDescent="0.2">
      <c r="AK372" s="30"/>
    </row>
    <row r="373" spans="37:37" x14ac:dyDescent="0.2">
      <c r="AK373" s="30"/>
    </row>
    <row r="374" spans="37:37" x14ac:dyDescent="0.2">
      <c r="AK374" s="30"/>
    </row>
    <row r="375" spans="37:37" x14ac:dyDescent="0.2">
      <c r="AK375" s="30"/>
    </row>
    <row r="376" spans="37:37" x14ac:dyDescent="0.2">
      <c r="AK376" s="30"/>
    </row>
    <row r="377" spans="37:37" x14ac:dyDescent="0.2">
      <c r="AK377" s="30"/>
    </row>
    <row r="378" spans="37:37" x14ac:dyDescent="0.2">
      <c r="AK378" s="30"/>
    </row>
    <row r="379" spans="37:37" x14ac:dyDescent="0.2">
      <c r="AK379" s="30"/>
    </row>
    <row r="380" spans="37:37" x14ac:dyDescent="0.2">
      <c r="AK380" s="30"/>
    </row>
    <row r="381" spans="37:37" x14ac:dyDescent="0.2">
      <c r="AK381" s="30"/>
    </row>
    <row r="382" spans="37:37" x14ac:dyDescent="0.2">
      <c r="AK382" s="30"/>
    </row>
  </sheetData>
  <autoFilter ref="A4:AM213"/>
  <customSheetViews>
    <customSheetView guid="{0B466410-FB7E-451A-AFD3-95886095C000}" showAutoFilter="1" hiddenColumns="1">
      <pane ySplit="4" topLeftCell="A5" activePane="bottomLeft" state="frozen"/>
      <selection pane="bottomLeft" activeCell="T3" sqref="T3"/>
      <pageMargins left="0.7" right="0.7" top="0.75" bottom="0.75" header="0.3" footer="0.3"/>
      <autoFilter ref="A4:O213"/>
    </customSheetView>
  </customSheetViews>
  <conditionalFormatting sqref="AI5:AI213">
    <cfRule type="expression" dxfId="66" priority="39">
      <formula>AI5="up"</formula>
    </cfRule>
  </conditionalFormatting>
  <conditionalFormatting sqref="E5:E213">
    <cfRule type="expression" dxfId="65" priority="52">
      <formula>AND($AH5="no",$AI5="up")</formula>
    </cfRule>
    <cfRule type="expression" dxfId="64" priority="53">
      <formula>$AH5="yes"</formula>
    </cfRule>
  </conditionalFormatting>
  <conditionalFormatting sqref="I5:I213">
    <cfRule type="expression" dxfId="63" priority="16">
      <formula>J5="yes"</formula>
    </cfRule>
  </conditionalFormatting>
  <conditionalFormatting sqref="K5:K213">
    <cfRule type="expression" dxfId="62" priority="13">
      <formula>L5="yes"</formula>
    </cfRule>
  </conditionalFormatting>
  <conditionalFormatting sqref="M5:M213">
    <cfRule type="expression" dxfId="61" priority="12">
      <formula>N5="yes"</formula>
    </cfRule>
  </conditionalFormatting>
  <conditionalFormatting sqref="O5:O213">
    <cfRule type="expression" dxfId="60" priority="11">
      <formula>P5="yes"</formula>
    </cfRule>
  </conditionalFormatting>
  <conditionalFormatting sqref="Q5:Q213">
    <cfRule type="expression" dxfId="59" priority="10">
      <formula>R5="yes"</formula>
    </cfRule>
  </conditionalFormatting>
  <conditionalFormatting sqref="S5:S213">
    <cfRule type="expression" dxfId="58" priority="9">
      <formula>T5="yes"</formula>
    </cfRule>
  </conditionalFormatting>
  <conditionalFormatting sqref="U5:U213">
    <cfRule type="expression" dxfId="57" priority="8">
      <formula>V5="yes"</formula>
    </cfRule>
  </conditionalFormatting>
  <conditionalFormatting sqref="W5:W213">
    <cfRule type="expression" dxfId="56" priority="7">
      <formula>X5="yes"</formula>
    </cfRule>
  </conditionalFormatting>
  <conditionalFormatting sqref="Y5:Y213">
    <cfRule type="expression" dxfId="55" priority="5">
      <formula>Z5="yes"</formula>
    </cfRule>
  </conditionalFormatting>
  <conditionalFormatting sqref="AA5:AA213">
    <cfRule type="expression" dxfId="54" priority="4">
      <formula>AB5="yes"</formula>
    </cfRule>
  </conditionalFormatting>
  <conditionalFormatting sqref="AC5:AC213">
    <cfRule type="expression" dxfId="53" priority="3">
      <formula>AD5="yes"</formula>
    </cfRule>
  </conditionalFormatting>
  <conditionalFormatting sqref="AE5:AE213">
    <cfRule type="expression" dxfId="52" priority="2">
      <formula>AF5="yes"</formula>
    </cfRule>
  </conditionalFormatting>
  <conditionalFormatting sqref="AG5:AG213">
    <cfRule type="expression" dxfId="51" priority="1">
      <formula>AH5="yes"</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15"/>
  <sheetViews>
    <sheetView topLeftCell="E1" workbookViewId="0">
      <pane xSplit="2" ySplit="4" topLeftCell="G5" activePane="bottomRight" state="frozen"/>
      <selection activeCell="E1" sqref="E1"/>
      <selection pane="topRight" activeCell="G1" sqref="G1"/>
      <selection pane="bottomLeft" activeCell="E5" sqref="E5"/>
      <selection pane="bottomRight" activeCell="E1" sqref="E1"/>
    </sheetView>
  </sheetViews>
  <sheetFormatPr defaultRowHeight="11.25" x14ac:dyDescent="0.2"/>
  <cols>
    <col min="1" max="1" width="42.83203125" hidden="1" customWidth="1"/>
    <col min="2" max="2" width="12.1640625" hidden="1" customWidth="1"/>
    <col min="3" max="3" width="33.6640625" hidden="1" customWidth="1"/>
    <col min="4" max="4" width="15.5" hidden="1" customWidth="1"/>
    <col min="5" max="5" width="45.83203125" customWidth="1"/>
    <col min="6" max="6" width="12.1640625" customWidth="1"/>
    <col min="7" max="7" width="24.6640625" bestFit="1" customWidth="1"/>
    <col min="8" max="8" width="24.5" bestFit="1" customWidth="1"/>
    <col min="9" max="9" width="22.33203125" bestFit="1" customWidth="1"/>
    <col min="10" max="11" width="22.33203125" customWidth="1"/>
    <col min="12" max="12" width="23.33203125" bestFit="1" customWidth="1"/>
    <col min="13" max="19" width="27.5" customWidth="1"/>
    <col min="20" max="20" width="3.6640625" customWidth="1"/>
    <col min="28" max="28" width="7.6640625" customWidth="1"/>
    <col min="29" max="29" width="7.5" customWidth="1"/>
  </cols>
  <sheetData>
    <row r="1" spans="1:19" ht="20.25" customHeight="1" x14ac:dyDescent="0.2">
      <c r="E1" s="12" t="s">
        <v>590</v>
      </c>
    </row>
    <row r="2" spans="1:19" ht="15.75" customHeight="1" x14ac:dyDescent="0.2"/>
    <row r="3" spans="1:19" ht="17.25" customHeight="1" x14ac:dyDescent="0.2">
      <c r="E3" s="1" t="s">
        <v>647</v>
      </c>
      <c r="G3" s="138" t="s">
        <v>550</v>
      </c>
      <c r="H3" s="138" t="s">
        <v>550</v>
      </c>
      <c r="I3" s="138" t="s">
        <v>550</v>
      </c>
      <c r="J3" s="138" t="s">
        <v>550</v>
      </c>
      <c r="K3" s="138" t="s">
        <v>550</v>
      </c>
      <c r="L3" s="138" t="s">
        <v>550</v>
      </c>
      <c r="M3" s="138" t="s">
        <v>550</v>
      </c>
      <c r="N3" s="138" t="s">
        <v>550</v>
      </c>
      <c r="O3" s="138" t="s">
        <v>550</v>
      </c>
      <c r="P3" s="138" t="s">
        <v>550</v>
      </c>
      <c r="Q3" s="138" t="s">
        <v>550</v>
      </c>
      <c r="R3" s="138" t="s">
        <v>550</v>
      </c>
      <c r="S3" s="138" t="s">
        <v>550</v>
      </c>
    </row>
    <row r="4" spans="1:19" ht="45" x14ac:dyDescent="0.2">
      <c r="A4" s="10" t="s">
        <v>614</v>
      </c>
      <c r="B4" s="10" t="s">
        <v>615</v>
      </c>
      <c r="C4" s="10" t="s">
        <v>462</v>
      </c>
      <c r="D4" s="10" t="s">
        <v>463</v>
      </c>
      <c r="E4" s="10" t="s">
        <v>0</v>
      </c>
      <c r="F4" s="10" t="s">
        <v>1</v>
      </c>
      <c r="G4" s="10" t="s">
        <v>565</v>
      </c>
      <c r="H4" s="10" t="s">
        <v>594</v>
      </c>
      <c r="I4" s="10" t="s">
        <v>598</v>
      </c>
      <c r="J4" s="10" t="s">
        <v>602</v>
      </c>
      <c r="K4" s="10" t="s">
        <v>606</v>
      </c>
      <c r="L4" s="10" t="s">
        <v>610</v>
      </c>
      <c r="M4" s="10" t="s">
        <v>616</v>
      </c>
      <c r="N4" s="10" t="s">
        <v>625</v>
      </c>
      <c r="O4" s="10" t="s">
        <v>629</v>
      </c>
      <c r="P4" s="10" t="s">
        <v>633</v>
      </c>
      <c r="Q4" s="10" t="s">
        <v>636</v>
      </c>
      <c r="R4" s="10" t="s">
        <v>639</v>
      </c>
      <c r="S4" s="10" t="s">
        <v>645</v>
      </c>
    </row>
    <row r="5" spans="1:19" x14ac:dyDescent="0.2">
      <c r="A5" t="s">
        <v>464</v>
      </c>
      <c r="B5" t="s">
        <v>465</v>
      </c>
      <c r="C5" s="50" t="s">
        <v>494</v>
      </c>
      <c r="D5" s="51" t="s">
        <v>6</v>
      </c>
      <c r="E5" s="50" t="s">
        <v>7</v>
      </c>
      <c r="F5" s="52" t="s">
        <v>8</v>
      </c>
      <c r="G5" t="str">
        <f>IF(AND('Antibiotics STAR PU 13'!J5="yes",'Co-amoxiclav etc.'!J5="yes"),"yes","no")</f>
        <v>yes</v>
      </c>
      <c r="H5" t="str">
        <f>IF(AND('Antibiotics STAR PU 13'!L5="yes",'Co-amoxiclav etc.'!L5="yes"),"yes","no")</f>
        <v>yes</v>
      </c>
      <c r="I5" t="str">
        <f>IF(AND('Antibiotics STAR PU 13'!N5="yes",'Co-amoxiclav etc.'!N5="yes"),"yes","no")</f>
        <v>yes</v>
      </c>
      <c r="J5" t="str">
        <f>IF(AND('Antibiotics STAR PU 13'!P5="yes",'Co-amoxiclav etc.'!P5="yes"),"yes","no")</f>
        <v>yes</v>
      </c>
      <c r="K5" t="str">
        <f>IF(AND('Antibiotics STAR PU 13'!R5="yes",'Co-amoxiclav etc.'!R5="yes"),"yes","no")</f>
        <v>yes</v>
      </c>
      <c r="L5" t="str">
        <f>IF(AND('Antibiotics STAR PU 13'!T5="yes",'Co-amoxiclav etc.'!T5="yes"),"yes","no")</f>
        <v>yes</v>
      </c>
      <c r="M5" t="str">
        <f>IF(AND('Antibiotics STAR PU 13'!V5="yes",'Co-amoxiclav etc.'!V5="yes"),"yes","no")</f>
        <v>yes</v>
      </c>
      <c r="N5" t="str">
        <f>IF(AND('Antibiotics STAR PU 13'!X5="yes",'Co-amoxiclav etc.'!X5="yes"),"yes","no")</f>
        <v>yes</v>
      </c>
      <c r="O5" t="str">
        <f>IF(AND('Antibiotics STAR PU 13'!Z5="yes",'Co-amoxiclav etc.'!Z5="yes"),"yes","no")</f>
        <v>yes</v>
      </c>
      <c r="P5" t="str">
        <f>IF(AND('Antibiotics STAR PU 13'!AB5="yes",'Co-amoxiclav etc.'!AB5="yes"),"yes","no")</f>
        <v>yes</v>
      </c>
      <c r="Q5" t="str">
        <f>IF(AND('Antibiotics STAR PU 13'!AD5="yes",'Co-amoxiclav etc.'!AD5="yes"),"yes","no")</f>
        <v>yes</v>
      </c>
      <c r="R5" t="str">
        <f>IF(AND('Antibiotics STAR PU 13'!AF5="yes",'Co-amoxiclav etc.'!AF5="yes"),"yes","no")</f>
        <v>yes</v>
      </c>
      <c r="S5" t="str">
        <f>IF(AND('Antibiotics STAR PU 13'!AH5="yes",'Co-amoxiclav etc.'!AH5="yes"),"yes","no")</f>
        <v>yes</v>
      </c>
    </row>
    <row r="6" spans="1:19" x14ac:dyDescent="0.2">
      <c r="A6" t="s">
        <v>466</v>
      </c>
      <c r="B6" t="s">
        <v>467</v>
      </c>
      <c r="C6" s="53" t="s">
        <v>495</v>
      </c>
      <c r="D6" s="54" t="s">
        <v>11</v>
      </c>
      <c r="E6" s="50" t="s">
        <v>12</v>
      </c>
      <c r="F6" s="55" t="s">
        <v>13</v>
      </c>
      <c r="G6" t="str">
        <f>IF(AND('Antibiotics STAR PU 13'!J6="yes",'Co-amoxiclav etc.'!J6="yes"),"yes","no")</f>
        <v>yes</v>
      </c>
      <c r="H6" t="str">
        <f>IF(AND('Antibiotics STAR PU 13'!L6="yes",'Co-amoxiclav etc.'!L6="yes"),"yes","no")</f>
        <v>yes</v>
      </c>
      <c r="I6" t="str">
        <f>IF(AND('Antibiotics STAR PU 13'!N6="yes",'Co-amoxiclav etc.'!N6="yes"),"yes","no")</f>
        <v>yes</v>
      </c>
      <c r="J6" t="str">
        <f>IF(AND('Antibiotics STAR PU 13'!P6="yes",'Co-amoxiclav etc.'!P6="yes"),"yes","no")</f>
        <v>yes</v>
      </c>
      <c r="K6" t="str">
        <f>IF(AND('Antibiotics STAR PU 13'!R6="yes",'Co-amoxiclav etc.'!R6="yes"),"yes","no")</f>
        <v>yes</v>
      </c>
      <c r="L6" t="str">
        <f>IF(AND('Antibiotics STAR PU 13'!T6="yes",'Co-amoxiclav etc.'!T6="yes"),"yes","no")</f>
        <v>yes</v>
      </c>
      <c r="M6" t="str">
        <f>IF(AND('Antibiotics STAR PU 13'!V6="yes",'Co-amoxiclav etc.'!V6="yes"),"yes","no")</f>
        <v>yes</v>
      </c>
      <c r="N6" t="str">
        <f>IF(AND('Antibiotics STAR PU 13'!X6="yes",'Co-amoxiclav etc.'!X6="yes"),"yes","no")</f>
        <v>yes</v>
      </c>
      <c r="O6" t="str">
        <f>IF(AND('Antibiotics STAR PU 13'!Z6="yes",'Co-amoxiclav etc.'!Z6="yes"),"yes","no")</f>
        <v>yes</v>
      </c>
      <c r="P6" t="str">
        <f>IF(AND('Antibiotics STAR PU 13'!AB6="yes",'Co-amoxiclav etc.'!AB6="yes"),"yes","no")</f>
        <v>yes</v>
      </c>
      <c r="Q6" t="str">
        <f>IF(AND('Antibiotics STAR PU 13'!AD6="yes",'Co-amoxiclav etc.'!AD6="yes"),"yes","no")</f>
        <v>yes</v>
      </c>
      <c r="R6" t="str">
        <f>IF(AND('Antibiotics STAR PU 13'!AF6="yes",'Co-amoxiclav etc.'!AF6="yes"),"yes","no")</f>
        <v>yes</v>
      </c>
      <c r="S6" t="str">
        <f>IF(AND('Antibiotics STAR PU 13'!AH6="yes",'Co-amoxiclav etc.'!AH6="yes"),"yes","no")</f>
        <v>yes</v>
      </c>
    </row>
    <row r="7" spans="1:19" x14ac:dyDescent="0.2">
      <c r="A7" t="s">
        <v>468</v>
      </c>
      <c r="B7" t="s">
        <v>469</v>
      </c>
      <c r="C7" s="53" t="s">
        <v>496</v>
      </c>
      <c r="D7" s="54" t="s">
        <v>14</v>
      </c>
      <c r="E7" s="50" t="s">
        <v>15</v>
      </c>
      <c r="F7" s="55" t="s">
        <v>16</v>
      </c>
      <c r="G7" t="str">
        <f>IF(AND('Antibiotics STAR PU 13'!J7="yes",'Co-amoxiclav etc.'!J7="yes"),"yes","no")</f>
        <v>yes</v>
      </c>
      <c r="H7" t="str">
        <f>IF(AND('Antibiotics STAR PU 13'!L7="yes",'Co-amoxiclav etc.'!L7="yes"),"yes","no")</f>
        <v>yes</v>
      </c>
      <c r="I7" t="str">
        <f>IF(AND('Antibiotics STAR PU 13'!N7="yes",'Co-amoxiclav etc.'!N7="yes"),"yes","no")</f>
        <v>yes</v>
      </c>
      <c r="J7" t="str">
        <f>IF(AND('Antibiotics STAR PU 13'!P7="yes",'Co-amoxiclav etc.'!P7="yes"),"yes","no")</f>
        <v>yes</v>
      </c>
      <c r="K7" t="str">
        <f>IF(AND('Antibiotics STAR PU 13'!R7="yes",'Co-amoxiclav etc.'!R7="yes"),"yes","no")</f>
        <v>yes</v>
      </c>
      <c r="L7" t="str">
        <f>IF(AND('Antibiotics STAR PU 13'!T7="yes",'Co-amoxiclav etc.'!T7="yes"),"yes","no")</f>
        <v>yes</v>
      </c>
      <c r="M7" t="str">
        <f>IF(AND('Antibiotics STAR PU 13'!V7="yes",'Co-amoxiclav etc.'!V7="yes"),"yes","no")</f>
        <v>yes</v>
      </c>
      <c r="N7" t="str">
        <f>IF(AND('Antibiotics STAR PU 13'!X7="yes",'Co-amoxiclav etc.'!X7="yes"),"yes","no")</f>
        <v>yes</v>
      </c>
      <c r="O7" t="str">
        <f>IF(AND('Antibiotics STAR PU 13'!Z7="yes",'Co-amoxiclav etc.'!Z7="yes"),"yes","no")</f>
        <v>yes</v>
      </c>
      <c r="P7" t="str">
        <f>IF(AND('Antibiotics STAR PU 13'!AB7="yes",'Co-amoxiclav etc.'!AB7="yes"),"yes","no")</f>
        <v>yes</v>
      </c>
      <c r="Q7" t="str">
        <f>IF(AND('Antibiotics STAR PU 13'!AD7="yes",'Co-amoxiclav etc.'!AD7="yes"),"yes","no")</f>
        <v>yes</v>
      </c>
      <c r="R7" t="str">
        <f>IF(AND('Antibiotics STAR PU 13'!AF7="yes",'Co-amoxiclav etc.'!AF7="yes"),"yes","no")</f>
        <v>yes</v>
      </c>
      <c r="S7" t="str">
        <f>IF(AND('Antibiotics STAR PU 13'!AH7="yes",'Co-amoxiclav etc.'!AH7="yes"),"yes","no")</f>
        <v>yes</v>
      </c>
    </row>
    <row r="8" spans="1:19" x14ac:dyDescent="0.2">
      <c r="A8" t="s">
        <v>470</v>
      </c>
      <c r="B8" t="s">
        <v>471</v>
      </c>
      <c r="C8" s="53" t="s">
        <v>497</v>
      </c>
      <c r="D8" s="54" t="s">
        <v>17</v>
      </c>
      <c r="E8" s="50" t="s">
        <v>18</v>
      </c>
      <c r="F8" s="55" t="s">
        <v>19</v>
      </c>
      <c r="G8" t="str">
        <f>IF(AND('Antibiotics STAR PU 13'!J8="yes",'Co-amoxiclav etc.'!J8="yes"),"yes","no")</f>
        <v>no</v>
      </c>
      <c r="H8" t="str">
        <f>IF(AND('Antibiotics STAR PU 13'!L8="yes",'Co-amoxiclav etc.'!L8="yes"),"yes","no")</f>
        <v>no</v>
      </c>
      <c r="I8" t="str">
        <f>IF(AND('Antibiotics STAR PU 13'!N8="yes",'Co-amoxiclav etc.'!N8="yes"),"yes","no")</f>
        <v>no</v>
      </c>
      <c r="J8" t="str">
        <f>IF(AND('Antibiotics STAR PU 13'!P8="yes",'Co-amoxiclav etc.'!P8="yes"),"yes","no")</f>
        <v>no</v>
      </c>
      <c r="K8" t="str">
        <f>IF(AND('Antibiotics STAR PU 13'!R8="yes",'Co-amoxiclav etc.'!R8="yes"),"yes","no")</f>
        <v>no</v>
      </c>
      <c r="L8" t="str">
        <f>IF(AND('Antibiotics STAR PU 13'!T8="yes",'Co-amoxiclav etc.'!T8="yes"),"yes","no")</f>
        <v>no</v>
      </c>
      <c r="M8" t="str">
        <f>IF(AND('Antibiotics STAR PU 13'!V8="yes",'Co-amoxiclav etc.'!V8="yes"),"yes","no")</f>
        <v>no</v>
      </c>
      <c r="N8" t="str">
        <f>IF(AND('Antibiotics STAR PU 13'!X8="yes",'Co-amoxiclav etc.'!X8="yes"),"yes","no")</f>
        <v>no</v>
      </c>
      <c r="O8" t="str">
        <f>IF(AND('Antibiotics STAR PU 13'!Z8="yes",'Co-amoxiclav etc.'!Z8="yes"),"yes","no")</f>
        <v>no</v>
      </c>
      <c r="P8" t="str">
        <f>IF(AND('Antibiotics STAR PU 13'!AB8="yes",'Co-amoxiclav etc.'!AB8="yes"),"yes","no")</f>
        <v>no</v>
      </c>
      <c r="Q8" t="str">
        <f>IF(AND('Antibiotics STAR PU 13'!AD8="yes",'Co-amoxiclav etc.'!AD8="yes"),"yes","no")</f>
        <v>no</v>
      </c>
      <c r="R8" t="str">
        <f>IF(AND('Antibiotics STAR PU 13'!AF8="yes",'Co-amoxiclav etc.'!AF8="yes"),"yes","no")</f>
        <v>no</v>
      </c>
      <c r="S8" t="str">
        <f>IF(AND('Antibiotics STAR PU 13'!AH8="yes",'Co-amoxiclav etc.'!AH8="yes"),"yes","no")</f>
        <v>no</v>
      </c>
    </row>
    <row r="9" spans="1:19" x14ac:dyDescent="0.2">
      <c r="A9" t="s">
        <v>470</v>
      </c>
      <c r="B9" t="s">
        <v>471</v>
      </c>
      <c r="C9" s="53" t="s">
        <v>497</v>
      </c>
      <c r="D9" s="54" t="s">
        <v>17</v>
      </c>
      <c r="E9" s="50" t="s">
        <v>20</v>
      </c>
      <c r="F9" s="55" t="s">
        <v>21</v>
      </c>
      <c r="G9" t="str">
        <f>IF(AND('Antibiotics STAR PU 13'!J9="yes",'Co-amoxiclav etc.'!J9="yes"),"yes","no")</f>
        <v>no</v>
      </c>
      <c r="H9" t="str">
        <f>IF(AND('Antibiotics STAR PU 13'!L9="yes",'Co-amoxiclav etc.'!L9="yes"),"yes","no")</f>
        <v>no</v>
      </c>
      <c r="I9" t="str">
        <f>IF(AND('Antibiotics STAR PU 13'!N9="yes",'Co-amoxiclav etc.'!N9="yes"),"yes","no")</f>
        <v>no</v>
      </c>
      <c r="J9" t="str">
        <f>IF(AND('Antibiotics STAR PU 13'!P9="yes",'Co-amoxiclav etc.'!P9="yes"),"yes","no")</f>
        <v>yes</v>
      </c>
      <c r="K9" t="str">
        <f>IF(AND('Antibiotics STAR PU 13'!R9="yes",'Co-amoxiclav etc.'!R9="yes"),"yes","no")</f>
        <v>yes</v>
      </c>
      <c r="L9" t="str">
        <f>IF(AND('Antibiotics STAR PU 13'!T9="yes",'Co-amoxiclav etc.'!T9="yes"),"yes","no")</f>
        <v>yes</v>
      </c>
      <c r="M9" t="str">
        <f>IF(AND('Antibiotics STAR PU 13'!V9="yes",'Co-amoxiclav etc.'!V9="yes"),"yes","no")</f>
        <v>yes</v>
      </c>
      <c r="N9" t="str">
        <f>IF(AND('Antibiotics STAR PU 13'!X9="yes",'Co-amoxiclav etc.'!X9="yes"),"yes","no")</f>
        <v>yes</v>
      </c>
      <c r="O9" t="str">
        <f>IF(AND('Antibiotics STAR PU 13'!Z9="yes",'Co-amoxiclav etc.'!Z9="yes"),"yes","no")</f>
        <v>yes</v>
      </c>
      <c r="P9" t="str">
        <f>IF(AND('Antibiotics STAR PU 13'!AB9="yes",'Co-amoxiclav etc.'!AB9="yes"),"yes","no")</f>
        <v>yes</v>
      </c>
      <c r="Q9" t="str">
        <f>IF(AND('Antibiotics STAR PU 13'!AD9="yes",'Co-amoxiclav etc.'!AD9="yes"),"yes","no")</f>
        <v>yes</v>
      </c>
      <c r="R9" t="str">
        <f>IF(AND('Antibiotics STAR PU 13'!AF9="yes",'Co-amoxiclav etc.'!AF9="yes"),"yes","no")</f>
        <v>yes</v>
      </c>
      <c r="S9" t="str">
        <f>IF(AND('Antibiotics STAR PU 13'!AH9="yes",'Co-amoxiclav etc.'!AH9="yes"),"yes","no")</f>
        <v>yes</v>
      </c>
    </row>
    <row r="10" spans="1:19" x14ac:dyDescent="0.2">
      <c r="A10" t="s">
        <v>464</v>
      </c>
      <c r="B10" t="s">
        <v>465</v>
      </c>
      <c r="C10" s="53" t="s">
        <v>498</v>
      </c>
      <c r="D10" s="54" t="s">
        <v>22</v>
      </c>
      <c r="E10" s="50" t="s">
        <v>23</v>
      </c>
      <c r="F10" s="55" t="s">
        <v>24</v>
      </c>
      <c r="G10" t="str">
        <f>IF(AND('Antibiotics STAR PU 13'!J10="yes",'Co-amoxiclav etc.'!J10="yes"),"yes","no")</f>
        <v>yes</v>
      </c>
      <c r="H10" t="str">
        <f>IF(AND('Antibiotics STAR PU 13'!L10="yes",'Co-amoxiclav etc.'!L10="yes"),"yes","no")</f>
        <v>yes</v>
      </c>
      <c r="I10" t="str">
        <f>IF(AND('Antibiotics STAR PU 13'!N10="yes",'Co-amoxiclav etc.'!N10="yes"),"yes","no")</f>
        <v>yes</v>
      </c>
      <c r="J10" t="str">
        <f>IF(AND('Antibiotics STAR PU 13'!P10="yes",'Co-amoxiclav etc.'!P10="yes"),"yes","no")</f>
        <v>yes</v>
      </c>
      <c r="K10" t="str">
        <f>IF(AND('Antibiotics STAR PU 13'!R10="yes",'Co-amoxiclav etc.'!R10="yes"),"yes","no")</f>
        <v>yes</v>
      </c>
      <c r="L10" t="str">
        <f>IF(AND('Antibiotics STAR PU 13'!T10="yes",'Co-amoxiclav etc.'!T10="yes"),"yes","no")</f>
        <v>yes</v>
      </c>
      <c r="M10" t="str">
        <f>IF(AND('Antibiotics STAR PU 13'!V10="yes",'Co-amoxiclav etc.'!V10="yes"),"yes","no")</f>
        <v>yes</v>
      </c>
      <c r="N10" t="str">
        <f>IF(AND('Antibiotics STAR PU 13'!X10="yes",'Co-amoxiclav etc.'!X10="yes"),"yes","no")</f>
        <v>yes</v>
      </c>
      <c r="O10" t="str">
        <f>IF(AND('Antibiotics STAR PU 13'!Z10="yes",'Co-amoxiclav etc.'!Z10="yes"),"yes","no")</f>
        <v>yes</v>
      </c>
      <c r="P10" t="str">
        <f>IF(AND('Antibiotics STAR PU 13'!AB10="yes",'Co-amoxiclav etc.'!AB10="yes"),"yes","no")</f>
        <v>yes</v>
      </c>
      <c r="Q10" t="str">
        <f>IF(AND('Antibiotics STAR PU 13'!AD10="yes",'Co-amoxiclav etc.'!AD10="yes"),"yes","no")</f>
        <v>yes</v>
      </c>
      <c r="R10" t="str">
        <f>IF(AND('Antibiotics STAR PU 13'!AF10="yes",'Co-amoxiclav etc.'!AF10="yes"),"yes","no")</f>
        <v>yes</v>
      </c>
      <c r="S10" t="str">
        <f>IF(AND('Antibiotics STAR PU 13'!AH10="yes",'Co-amoxiclav etc.'!AH10="yes"),"yes","no")</f>
        <v>yes</v>
      </c>
    </row>
    <row r="11" spans="1:19" x14ac:dyDescent="0.2">
      <c r="A11" t="s">
        <v>472</v>
      </c>
      <c r="B11" t="s">
        <v>473</v>
      </c>
      <c r="C11" s="53" t="s">
        <v>499</v>
      </c>
      <c r="D11" s="54" t="s">
        <v>25</v>
      </c>
      <c r="E11" s="50" t="s">
        <v>26</v>
      </c>
      <c r="F11" s="55" t="s">
        <v>27</v>
      </c>
      <c r="G11" t="str">
        <f>IF(AND('Antibiotics STAR PU 13'!J11="yes",'Co-amoxiclav etc.'!J11="yes"),"yes","no")</f>
        <v>yes</v>
      </c>
      <c r="H11" t="str">
        <f>IF(AND('Antibiotics STAR PU 13'!L11="yes",'Co-amoxiclav etc.'!L11="yes"),"yes","no")</f>
        <v>yes</v>
      </c>
      <c r="I11" t="str">
        <f>IF(AND('Antibiotics STAR PU 13'!N11="yes",'Co-amoxiclav etc.'!N11="yes"),"yes","no")</f>
        <v>no</v>
      </c>
      <c r="J11" t="str">
        <f>IF(AND('Antibiotics STAR PU 13'!P11="yes",'Co-amoxiclav etc.'!P11="yes"),"yes","no")</f>
        <v>no</v>
      </c>
      <c r="K11" t="str">
        <f>IF(AND('Antibiotics STAR PU 13'!R11="yes",'Co-amoxiclav etc.'!R11="yes"),"yes","no")</f>
        <v>no</v>
      </c>
      <c r="L11" t="str">
        <f>IF(AND('Antibiotics STAR PU 13'!T11="yes",'Co-amoxiclav etc.'!T11="yes"),"yes","no")</f>
        <v>no</v>
      </c>
      <c r="M11" t="str">
        <f>IF(AND('Antibiotics STAR PU 13'!V11="yes",'Co-amoxiclav etc.'!V11="yes"),"yes","no")</f>
        <v>no</v>
      </c>
      <c r="N11" t="str">
        <f>IF(AND('Antibiotics STAR PU 13'!X11="yes",'Co-amoxiclav etc.'!X11="yes"),"yes","no")</f>
        <v>no</v>
      </c>
      <c r="O11" t="str">
        <f>IF(AND('Antibiotics STAR PU 13'!Z11="yes",'Co-amoxiclav etc.'!Z11="yes"),"yes","no")</f>
        <v>no</v>
      </c>
      <c r="P11" t="str">
        <f>IF(AND('Antibiotics STAR PU 13'!AB11="yes",'Co-amoxiclav etc.'!AB11="yes"),"yes","no")</f>
        <v>no</v>
      </c>
      <c r="Q11" t="str">
        <f>IF(AND('Antibiotics STAR PU 13'!AD11="yes",'Co-amoxiclav etc.'!AD11="yes"),"yes","no")</f>
        <v>no</v>
      </c>
      <c r="R11" t="str">
        <f>IF(AND('Antibiotics STAR PU 13'!AF11="yes",'Co-amoxiclav etc.'!AF11="yes"),"yes","no")</f>
        <v>no</v>
      </c>
      <c r="S11" t="str">
        <f>IF(AND('Antibiotics STAR PU 13'!AH11="yes",'Co-amoxiclav etc.'!AH11="yes"),"yes","no")</f>
        <v>no</v>
      </c>
    </row>
    <row r="12" spans="1:19" x14ac:dyDescent="0.2">
      <c r="A12" t="s">
        <v>464</v>
      </c>
      <c r="B12" t="s">
        <v>465</v>
      </c>
      <c r="C12" s="53" t="s">
        <v>498</v>
      </c>
      <c r="D12" s="54" t="s">
        <v>22</v>
      </c>
      <c r="E12" s="50" t="s">
        <v>28</v>
      </c>
      <c r="F12" s="55" t="s">
        <v>29</v>
      </c>
      <c r="G12" t="str">
        <f>IF(AND('Antibiotics STAR PU 13'!J12="yes",'Co-amoxiclav etc.'!J12="yes"),"yes","no")</f>
        <v>yes</v>
      </c>
      <c r="H12" t="str">
        <f>IF(AND('Antibiotics STAR PU 13'!L12="yes",'Co-amoxiclav etc.'!L12="yes"),"yes","no")</f>
        <v>no</v>
      </c>
      <c r="I12" t="str">
        <f>IF(AND('Antibiotics STAR PU 13'!N12="yes",'Co-amoxiclav etc.'!N12="yes"),"yes","no")</f>
        <v>no</v>
      </c>
      <c r="J12" t="str">
        <f>IF(AND('Antibiotics STAR PU 13'!P12="yes",'Co-amoxiclav etc.'!P12="yes"),"yes","no")</f>
        <v>yes</v>
      </c>
      <c r="K12" t="str">
        <f>IF(AND('Antibiotics STAR PU 13'!R12="yes",'Co-amoxiclav etc.'!R12="yes"),"yes","no")</f>
        <v>yes</v>
      </c>
      <c r="L12" t="str">
        <f>IF(AND('Antibiotics STAR PU 13'!T12="yes",'Co-amoxiclav etc.'!T12="yes"),"yes","no")</f>
        <v>yes</v>
      </c>
      <c r="M12" t="str">
        <f>IF(AND('Antibiotics STAR PU 13'!V12="yes",'Co-amoxiclav etc.'!V12="yes"),"yes","no")</f>
        <v>yes</v>
      </c>
      <c r="N12" t="str">
        <f>IF(AND('Antibiotics STAR PU 13'!X12="yes",'Co-amoxiclav etc.'!X12="yes"),"yes","no")</f>
        <v>yes</v>
      </c>
      <c r="O12" t="str">
        <f>IF(AND('Antibiotics STAR PU 13'!Z12="yes",'Co-amoxiclav etc.'!Z12="yes"),"yes","no")</f>
        <v>yes</v>
      </c>
      <c r="P12" t="str">
        <f>IF(AND('Antibiotics STAR PU 13'!AB12="yes",'Co-amoxiclav etc.'!AB12="yes"),"yes","no")</f>
        <v>yes</v>
      </c>
      <c r="Q12" t="str">
        <f>IF(AND('Antibiotics STAR PU 13'!AD12="yes",'Co-amoxiclav etc.'!AD12="yes"),"yes","no")</f>
        <v>yes</v>
      </c>
      <c r="R12" t="str">
        <f>IF(AND('Antibiotics STAR PU 13'!AF12="yes",'Co-amoxiclav etc.'!AF12="yes"),"yes","no")</f>
        <v>yes</v>
      </c>
      <c r="S12" t="str">
        <f>IF(AND('Antibiotics STAR PU 13'!AH12="yes",'Co-amoxiclav etc.'!AH12="yes"),"yes","no")</f>
        <v>yes</v>
      </c>
    </row>
    <row r="13" spans="1:19" x14ac:dyDescent="0.2">
      <c r="A13" t="s">
        <v>468</v>
      </c>
      <c r="B13" t="s">
        <v>469</v>
      </c>
      <c r="C13" s="53" t="s">
        <v>500</v>
      </c>
      <c r="D13" s="54" t="s">
        <v>30</v>
      </c>
      <c r="E13" s="50" t="s">
        <v>31</v>
      </c>
      <c r="F13" s="55" t="s">
        <v>32</v>
      </c>
      <c r="G13" t="str">
        <f>IF(AND('Antibiotics STAR PU 13'!J13="yes",'Co-amoxiclav etc.'!J13="yes"),"yes","no")</f>
        <v>no</v>
      </c>
      <c r="H13" t="str">
        <f>IF(AND('Antibiotics STAR PU 13'!L13="yes",'Co-amoxiclav etc.'!L13="yes"),"yes","no")</f>
        <v>no</v>
      </c>
      <c r="I13" t="str">
        <f>IF(AND('Antibiotics STAR PU 13'!N13="yes",'Co-amoxiclav etc.'!N13="yes"),"yes","no")</f>
        <v>no</v>
      </c>
      <c r="J13" t="str">
        <f>IF(AND('Antibiotics STAR PU 13'!P13="yes",'Co-amoxiclav etc.'!P13="yes"),"yes","no")</f>
        <v>no</v>
      </c>
      <c r="K13" t="str">
        <f>IF(AND('Antibiotics STAR PU 13'!R13="yes",'Co-amoxiclav etc.'!R13="yes"),"yes","no")</f>
        <v>no</v>
      </c>
      <c r="L13" t="str">
        <f>IF(AND('Antibiotics STAR PU 13'!T13="yes",'Co-amoxiclav etc.'!T13="yes"),"yes","no")</f>
        <v>no</v>
      </c>
      <c r="M13" t="str">
        <f>IF(AND('Antibiotics STAR PU 13'!V13="yes",'Co-amoxiclav etc.'!V13="yes"),"yes","no")</f>
        <v>yes</v>
      </c>
      <c r="N13" t="str">
        <f>IF(AND('Antibiotics STAR PU 13'!X13="yes",'Co-amoxiclav etc.'!X13="yes"),"yes","no")</f>
        <v>yes</v>
      </c>
      <c r="O13" t="str">
        <f>IF(AND('Antibiotics STAR PU 13'!Z13="yes",'Co-amoxiclav etc.'!Z13="yes"),"yes","no")</f>
        <v>yes</v>
      </c>
      <c r="P13" t="str">
        <f>IF(AND('Antibiotics STAR PU 13'!AB13="yes",'Co-amoxiclav etc.'!AB13="yes"),"yes","no")</f>
        <v>yes</v>
      </c>
      <c r="Q13" t="str">
        <f>IF(AND('Antibiotics STAR PU 13'!AD13="yes",'Co-amoxiclav etc.'!AD13="yes"),"yes","no")</f>
        <v>yes</v>
      </c>
      <c r="R13" t="str">
        <f>IF(AND('Antibiotics STAR PU 13'!AF13="yes",'Co-amoxiclav etc.'!AF13="yes"),"yes","no")</f>
        <v>yes</v>
      </c>
      <c r="S13" t="str">
        <f>IF(AND('Antibiotics STAR PU 13'!AH13="yes",'Co-amoxiclav etc.'!AH13="yes"),"yes","no")</f>
        <v>yes</v>
      </c>
    </row>
    <row r="14" spans="1:19" x14ac:dyDescent="0.2">
      <c r="A14" t="s">
        <v>474</v>
      </c>
      <c r="B14" t="s">
        <v>475</v>
      </c>
      <c r="C14" s="53" t="s">
        <v>501</v>
      </c>
      <c r="D14" s="54" t="s">
        <v>33</v>
      </c>
      <c r="E14" s="50" t="s">
        <v>34</v>
      </c>
      <c r="F14" s="55" t="s">
        <v>35</v>
      </c>
      <c r="G14" t="str">
        <f>IF(AND('Antibiotics STAR PU 13'!J14="yes",'Co-amoxiclav etc.'!J14="yes"),"yes","no")</f>
        <v>yes</v>
      </c>
      <c r="H14" t="str">
        <f>IF(AND('Antibiotics STAR PU 13'!L14="yes",'Co-amoxiclav etc.'!L14="yes"),"yes","no")</f>
        <v>yes</v>
      </c>
      <c r="I14" t="str">
        <f>IF(AND('Antibiotics STAR PU 13'!N14="yes",'Co-amoxiclav etc.'!N14="yes"),"yes","no")</f>
        <v>yes</v>
      </c>
      <c r="J14" t="str">
        <f>IF(AND('Antibiotics STAR PU 13'!P14="yes",'Co-amoxiclav etc.'!P14="yes"),"yes","no")</f>
        <v>yes</v>
      </c>
      <c r="K14" t="str">
        <f>IF(AND('Antibiotics STAR PU 13'!R14="yes",'Co-amoxiclav etc.'!R14="yes"),"yes","no")</f>
        <v>yes</v>
      </c>
      <c r="L14" t="str">
        <f>IF(AND('Antibiotics STAR PU 13'!T14="yes",'Co-amoxiclav etc.'!T14="yes"),"yes","no")</f>
        <v>yes</v>
      </c>
      <c r="M14" t="str">
        <f>IF(AND('Antibiotics STAR PU 13'!V14="yes",'Co-amoxiclav etc.'!V14="yes"),"yes","no")</f>
        <v>yes</v>
      </c>
      <c r="N14" t="str">
        <f>IF(AND('Antibiotics STAR PU 13'!X14="yes",'Co-amoxiclav etc.'!X14="yes"),"yes","no")</f>
        <v>yes</v>
      </c>
      <c r="O14" t="str">
        <f>IF(AND('Antibiotics STAR PU 13'!Z14="yes",'Co-amoxiclav etc.'!Z14="yes"),"yes","no")</f>
        <v>yes</v>
      </c>
      <c r="P14" t="str">
        <f>IF(AND('Antibiotics STAR PU 13'!AB14="yes",'Co-amoxiclav etc.'!AB14="yes"),"yes","no")</f>
        <v>yes</v>
      </c>
      <c r="Q14" t="str">
        <f>IF(AND('Antibiotics STAR PU 13'!AD14="yes",'Co-amoxiclav etc.'!AD14="yes"),"yes","no")</f>
        <v>yes</v>
      </c>
      <c r="R14" t="str">
        <f>IF(AND('Antibiotics STAR PU 13'!AF14="yes",'Co-amoxiclav etc.'!AF14="yes"),"yes","no")</f>
        <v>yes</v>
      </c>
      <c r="S14" t="str">
        <f>IF(AND('Antibiotics STAR PU 13'!AH14="yes",'Co-amoxiclav etc.'!AH14="yes"),"yes","no")</f>
        <v>yes</v>
      </c>
    </row>
    <row r="15" spans="1:19" x14ac:dyDescent="0.2">
      <c r="A15" t="s">
        <v>470</v>
      </c>
      <c r="B15" t="s">
        <v>471</v>
      </c>
      <c r="C15" s="53" t="s">
        <v>502</v>
      </c>
      <c r="D15" s="54" t="s">
        <v>36</v>
      </c>
      <c r="E15" s="50" t="s">
        <v>37</v>
      </c>
      <c r="F15" s="55" t="s">
        <v>38</v>
      </c>
      <c r="G15" t="str">
        <f>IF(AND('Antibiotics STAR PU 13'!J15="yes",'Co-amoxiclav etc.'!J15="yes"),"yes","no")</f>
        <v>no</v>
      </c>
      <c r="H15" t="str">
        <f>IF(AND('Antibiotics STAR PU 13'!L15="yes",'Co-amoxiclav etc.'!L15="yes"),"yes","no")</f>
        <v>no</v>
      </c>
      <c r="I15" t="str">
        <f>IF(AND('Antibiotics STAR PU 13'!N15="yes",'Co-amoxiclav etc.'!N15="yes"),"yes","no")</f>
        <v>no</v>
      </c>
      <c r="J15" t="str">
        <f>IF(AND('Antibiotics STAR PU 13'!P15="yes",'Co-amoxiclav etc.'!P15="yes"),"yes","no")</f>
        <v>no</v>
      </c>
      <c r="K15" t="str">
        <f>IF(AND('Antibiotics STAR PU 13'!R15="yes",'Co-amoxiclav etc.'!R15="yes"),"yes","no")</f>
        <v>no</v>
      </c>
      <c r="L15" t="str">
        <f>IF(AND('Antibiotics STAR PU 13'!T15="yes",'Co-amoxiclav etc.'!T15="yes"),"yes","no")</f>
        <v>no</v>
      </c>
      <c r="M15" t="str">
        <f>IF(AND('Antibiotics STAR PU 13'!V15="yes",'Co-amoxiclav etc.'!V15="yes"),"yes","no")</f>
        <v>no</v>
      </c>
      <c r="N15" t="str">
        <f>IF(AND('Antibiotics STAR PU 13'!X15="yes",'Co-amoxiclav etc.'!X15="yes"),"yes","no")</f>
        <v>no</v>
      </c>
      <c r="O15" t="str">
        <f>IF(AND('Antibiotics STAR PU 13'!Z15="yes",'Co-amoxiclav etc.'!Z15="yes"),"yes","no")</f>
        <v>no</v>
      </c>
      <c r="P15" t="str">
        <f>IF(AND('Antibiotics STAR PU 13'!AB15="yes",'Co-amoxiclav etc.'!AB15="yes"),"yes","no")</f>
        <v>no</v>
      </c>
      <c r="Q15" t="str">
        <f>IF(AND('Antibiotics STAR PU 13'!AD15="yes",'Co-amoxiclav etc.'!AD15="yes"),"yes","no")</f>
        <v>no</v>
      </c>
      <c r="R15" t="str">
        <f>IF(AND('Antibiotics STAR PU 13'!AF15="yes",'Co-amoxiclav etc.'!AF15="yes"),"yes","no")</f>
        <v>no</v>
      </c>
      <c r="S15" t="str">
        <f>IF(AND('Antibiotics STAR PU 13'!AH15="yes",'Co-amoxiclav etc.'!AH15="yes"),"yes","no")</f>
        <v>no</v>
      </c>
    </row>
    <row r="16" spans="1:19" x14ac:dyDescent="0.2">
      <c r="A16" t="s">
        <v>476</v>
      </c>
      <c r="B16" t="s">
        <v>477</v>
      </c>
      <c r="C16" s="53" t="s">
        <v>503</v>
      </c>
      <c r="D16" s="54" t="s">
        <v>39</v>
      </c>
      <c r="E16" s="50" t="s">
        <v>40</v>
      </c>
      <c r="F16" s="55" t="s">
        <v>41</v>
      </c>
      <c r="G16" t="str">
        <f>IF(AND('Antibiotics STAR PU 13'!J16="yes",'Co-amoxiclav etc.'!J16="yes"),"yes","no")</f>
        <v>yes</v>
      </c>
      <c r="H16" t="str">
        <f>IF(AND('Antibiotics STAR PU 13'!L16="yes",'Co-amoxiclav etc.'!L16="yes"),"yes","no")</f>
        <v>yes</v>
      </c>
      <c r="I16" t="str">
        <f>IF(AND('Antibiotics STAR PU 13'!N16="yes",'Co-amoxiclav etc.'!N16="yes"),"yes","no")</f>
        <v>yes</v>
      </c>
      <c r="J16" t="str">
        <f>IF(AND('Antibiotics STAR PU 13'!P16="yes",'Co-amoxiclav etc.'!P16="yes"),"yes","no")</f>
        <v>yes</v>
      </c>
      <c r="K16" t="str">
        <f>IF(AND('Antibiotics STAR PU 13'!R16="yes",'Co-amoxiclav etc.'!R16="yes"),"yes","no")</f>
        <v>yes</v>
      </c>
      <c r="L16" t="str">
        <f>IF(AND('Antibiotics STAR PU 13'!T16="yes",'Co-amoxiclav etc.'!T16="yes"),"yes","no")</f>
        <v>yes</v>
      </c>
      <c r="M16" t="str">
        <f>IF(AND('Antibiotics STAR PU 13'!V16="yes",'Co-amoxiclav etc.'!V16="yes"),"yes","no")</f>
        <v>yes</v>
      </c>
      <c r="N16" t="str">
        <f>IF(AND('Antibiotics STAR PU 13'!X16="yes",'Co-amoxiclav etc.'!X16="yes"),"yes","no")</f>
        <v>yes</v>
      </c>
      <c r="O16" t="str">
        <f>IF(AND('Antibiotics STAR PU 13'!Z16="yes",'Co-amoxiclav etc.'!Z16="yes"),"yes","no")</f>
        <v>yes</v>
      </c>
      <c r="P16" t="str">
        <f>IF(AND('Antibiotics STAR PU 13'!AB16="yes",'Co-amoxiclav etc.'!AB16="yes"),"yes","no")</f>
        <v>yes</v>
      </c>
      <c r="Q16" t="str">
        <f>IF(AND('Antibiotics STAR PU 13'!AD16="yes",'Co-amoxiclav etc.'!AD16="yes"),"yes","no")</f>
        <v>yes</v>
      </c>
      <c r="R16" t="str">
        <f>IF(AND('Antibiotics STAR PU 13'!AF16="yes",'Co-amoxiclav etc.'!AF16="yes"),"yes","no")</f>
        <v>yes</v>
      </c>
      <c r="S16" t="str">
        <f>IF(AND('Antibiotics STAR PU 13'!AH16="yes",'Co-amoxiclav etc.'!AH16="yes"),"yes","no")</f>
        <v>yes</v>
      </c>
    </row>
    <row r="17" spans="1:19" x14ac:dyDescent="0.2">
      <c r="A17" t="s">
        <v>476</v>
      </c>
      <c r="B17" t="s">
        <v>477</v>
      </c>
      <c r="C17" s="53" t="s">
        <v>503</v>
      </c>
      <c r="D17" s="54" t="s">
        <v>39</v>
      </c>
      <c r="E17" s="50" t="s">
        <v>42</v>
      </c>
      <c r="F17" s="55" t="s">
        <v>43</v>
      </c>
      <c r="G17" t="str">
        <f>IF(AND('Antibiotics STAR PU 13'!J17="yes",'Co-amoxiclav etc.'!J17="yes"),"yes","no")</f>
        <v>no</v>
      </c>
      <c r="H17" t="str">
        <f>IF(AND('Antibiotics STAR PU 13'!L17="yes",'Co-amoxiclav etc.'!L17="yes"),"yes","no")</f>
        <v>yes</v>
      </c>
      <c r="I17" t="str">
        <f>IF(AND('Antibiotics STAR PU 13'!N17="yes",'Co-amoxiclav etc.'!N17="yes"),"yes","no")</f>
        <v>yes</v>
      </c>
      <c r="J17" t="str">
        <f>IF(AND('Antibiotics STAR PU 13'!P17="yes",'Co-amoxiclav etc.'!P17="yes"),"yes","no")</f>
        <v>yes</v>
      </c>
      <c r="K17" t="str">
        <f>IF(AND('Antibiotics STAR PU 13'!R17="yes",'Co-amoxiclav etc.'!R17="yes"),"yes","no")</f>
        <v>yes</v>
      </c>
      <c r="L17" t="str">
        <f>IF(AND('Antibiotics STAR PU 13'!T17="yes",'Co-amoxiclav etc.'!T17="yes"),"yes","no")</f>
        <v>yes</v>
      </c>
      <c r="M17" t="str">
        <f>IF(AND('Antibiotics STAR PU 13'!V17="yes",'Co-amoxiclav etc.'!V17="yes"),"yes","no")</f>
        <v>yes</v>
      </c>
      <c r="N17" t="str">
        <f>IF(AND('Antibiotics STAR PU 13'!X17="yes",'Co-amoxiclav etc.'!X17="yes"),"yes","no")</f>
        <v>yes</v>
      </c>
      <c r="O17" t="str">
        <f>IF(AND('Antibiotics STAR PU 13'!Z17="yes",'Co-amoxiclav etc.'!Z17="yes"),"yes","no")</f>
        <v>yes</v>
      </c>
      <c r="P17" t="str">
        <f>IF(AND('Antibiotics STAR PU 13'!AB17="yes",'Co-amoxiclav etc.'!AB17="yes"),"yes","no")</f>
        <v>yes</v>
      </c>
      <c r="Q17" t="str">
        <f>IF(AND('Antibiotics STAR PU 13'!AD17="yes",'Co-amoxiclav etc.'!AD17="yes"),"yes","no")</f>
        <v>yes</v>
      </c>
      <c r="R17" t="str">
        <f>IF(AND('Antibiotics STAR PU 13'!AF17="yes",'Co-amoxiclav etc.'!AF17="yes"),"yes","no")</f>
        <v>yes</v>
      </c>
      <c r="S17" t="str">
        <f>IF(AND('Antibiotics STAR PU 13'!AH17="yes",'Co-amoxiclav etc.'!AH17="yes"),"yes","no")</f>
        <v>yes</v>
      </c>
    </row>
    <row r="18" spans="1:19" x14ac:dyDescent="0.2">
      <c r="A18" t="s">
        <v>572</v>
      </c>
      <c r="B18" t="s">
        <v>571</v>
      </c>
      <c r="C18" s="53" t="s">
        <v>504</v>
      </c>
      <c r="D18" s="54" t="s">
        <v>44</v>
      </c>
      <c r="E18" s="50" t="s">
        <v>45</v>
      </c>
      <c r="F18" s="55" t="s">
        <v>46</v>
      </c>
      <c r="G18" t="str">
        <f>IF(AND('Antibiotics STAR PU 13'!J18="yes",'Co-amoxiclav etc.'!J18="yes"),"yes","no")</f>
        <v>yes</v>
      </c>
      <c r="H18" t="str">
        <f>IF(AND('Antibiotics STAR PU 13'!L18="yes",'Co-amoxiclav etc.'!L18="yes"),"yes","no")</f>
        <v>yes</v>
      </c>
      <c r="I18" t="str">
        <f>IF(AND('Antibiotics STAR PU 13'!N18="yes",'Co-amoxiclav etc.'!N18="yes"),"yes","no")</f>
        <v>yes</v>
      </c>
      <c r="J18" t="str">
        <f>IF(AND('Antibiotics STAR PU 13'!P18="yes",'Co-amoxiclav etc.'!P18="yes"),"yes","no")</f>
        <v>yes</v>
      </c>
      <c r="K18" t="str">
        <f>IF(AND('Antibiotics STAR PU 13'!R18="yes",'Co-amoxiclav etc.'!R18="yes"),"yes","no")</f>
        <v>yes</v>
      </c>
      <c r="L18" t="str">
        <f>IF(AND('Antibiotics STAR PU 13'!T18="yes",'Co-amoxiclav etc.'!T18="yes"),"yes","no")</f>
        <v>yes</v>
      </c>
      <c r="M18" t="str">
        <f>IF(AND('Antibiotics STAR PU 13'!V18="yes",'Co-amoxiclav etc.'!V18="yes"),"yes","no")</f>
        <v>yes</v>
      </c>
      <c r="N18" t="str">
        <f>IF(AND('Antibiotics STAR PU 13'!X18="yes",'Co-amoxiclav etc.'!X18="yes"),"yes","no")</f>
        <v>yes</v>
      </c>
      <c r="O18" t="str">
        <f>IF(AND('Antibiotics STAR PU 13'!Z18="yes",'Co-amoxiclav etc.'!Z18="yes"),"yes","no")</f>
        <v>yes</v>
      </c>
      <c r="P18" t="str">
        <f>IF(AND('Antibiotics STAR PU 13'!AB18="yes",'Co-amoxiclav etc.'!AB18="yes"),"yes","no")</f>
        <v>yes</v>
      </c>
      <c r="Q18" t="str">
        <f>IF(AND('Antibiotics STAR PU 13'!AD18="yes",'Co-amoxiclav etc.'!AD18="yes"),"yes","no")</f>
        <v>yes</v>
      </c>
      <c r="R18" t="str">
        <f>IF(AND('Antibiotics STAR PU 13'!AF18="yes",'Co-amoxiclav etc.'!AF18="yes"),"yes","no")</f>
        <v>yes</v>
      </c>
      <c r="S18" t="str">
        <f>IF(AND('Antibiotics STAR PU 13'!AH18="yes",'Co-amoxiclav etc.'!AH18="yes"),"yes","no")</f>
        <v>yes</v>
      </c>
    </row>
    <row r="19" spans="1:19" x14ac:dyDescent="0.2">
      <c r="A19" t="s">
        <v>572</v>
      </c>
      <c r="B19" t="s">
        <v>571</v>
      </c>
      <c r="C19" s="53" t="s">
        <v>504</v>
      </c>
      <c r="D19" s="54" t="s">
        <v>44</v>
      </c>
      <c r="E19" s="50" t="s">
        <v>47</v>
      </c>
      <c r="F19" s="55" t="s">
        <v>48</v>
      </c>
      <c r="G19" t="str">
        <f>IF(AND('Antibiotics STAR PU 13'!J19="yes",'Co-amoxiclav etc.'!J19="yes"),"yes","no")</f>
        <v>no</v>
      </c>
      <c r="H19" t="str">
        <f>IF(AND('Antibiotics STAR PU 13'!L19="yes",'Co-amoxiclav etc.'!L19="yes"),"yes","no")</f>
        <v>no</v>
      </c>
      <c r="I19" t="str">
        <f>IF(AND('Antibiotics STAR PU 13'!N19="yes",'Co-amoxiclav etc.'!N19="yes"),"yes","no")</f>
        <v>no</v>
      </c>
      <c r="J19" t="str">
        <f>IF(AND('Antibiotics STAR PU 13'!P19="yes",'Co-amoxiclav etc.'!P19="yes"),"yes","no")</f>
        <v>no</v>
      </c>
      <c r="K19" t="str">
        <f>IF(AND('Antibiotics STAR PU 13'!R19="yes",'Co-amoxiclav etc.'!R19="yes"),"yes","no")</f>
        <v>no</v>
      </c>
      <c r="L19" t="str">
        <f>IF(AND('Antibiotics STAR PU 13'!T19="yes",'Co-amoxiclav etc.'!T19="yes"),"yes","no")</f>
        <v>no</v>
      </c>
      <c r="M19" t="str">
        <f>IF(AND('Antibiotics STAR PU 13'!V19="yes",'Co-amoxiclav etc.'!V19="yes"),"yes","no")</f>
        <v>no</v>
      </c>
      <c r="N19" t="str">
        <f>IF(AND('Antibiotics STAR PU 13'!X19="yes",'Co-amoxiclav etc.'!X19="yes"),"yes","no")</f>
        <v>no</v>
      </c>
      <c r="O19" t="str">
        <f>IF(AND('Antibiotics STAR PU 13'!Z19="yes",'Co-amoxiclav etc.'!Z19="yes"),"yes","no")</f>
        <v>no</v>
      </c>
      <c r="P19" t="str">
        <f>IF(AND('Antibiotics STAR PU 13'!AB19="yes",'Co-amoxiclav etc.'!AB19="yes"),"yes","no")</f>
        <v>no</v>
      </c>
      <c r="Q19" t="str">
        <f>IF(AND('Antibiotics STAR PU 13'!AD19="yes",'Co-amoxiclav etc.'!AD19="yes"),"yes","no")</f>
        <v>no</v>
      </c>
      <c r="R19" t="str">
        <f>IF(AND('Antibiotics STAR PU 13'!AF19="yes",'Co-amoxiclav etc.'!AF19="yes"),"yes","no")</f>
        <v>no</v>
      </c>
      <c r="S19" t="str">
        <f>IF(AND('Antibiotics STAR PU 13'!AH19="yes",'Co-amoxiclav etc.'!AH19="yes"),"yes","no")</f>
        <v>no</v>
      </c>
    </row>
    <row r="20" spans="1:19" x14ac:dyDescent="0.2">
      <c r="A20" t="s">
        <v>570</v>
      </c>
      <c r="B20" t="s">
        <v>569</v>
      </c>
      <c r="C20" s="53" t="s">
        <v>505</v>
      </c>
      <c r="D20" s="54" t="s">
        <v>49</v>
      </c>
      <c r="E20" s="50" t="s">
        <v>50</v>
      </c>
      <c r="F20" s="55" t="s">
        <v>51</v>
      </c>
      <c r="G20" t="str">
        <f>IF(AND('Antibiotics STAR PU 13'!J20="yes",'Co-amoxiclav etc.'!J20="yes"),"yes","no")</f>
        <v>yes</v>
      </c>
      <c r="H20" t="str">
        <f>IF(AND('Antibiotics STAR PU 13'!L20="yes",'Co-amoxiclav etc.'!L20="yes"),"yes","no")</f>
        <v>yes</v>
      </c>
      <c r="I20" t="str">
        <f>IF(AND('Antibiotics STAR PU 13'!N20="yes",'Co-amoxiclav etc.'!N20="yes"),"yes","no")</f>
        <v>yes</v>
      </c>
      <c r="J20" t="str">
        <f>IF(AND('Antibiotics STAR PU 13'!P20="yes",'Co-amoxiclav etc.'!P20="yes"),"yes","no")</f>
        <v>yes</v>
      </c>
      <c r="K20" t="str">
        <f>IF(AND('Antibiotics STAR PU 13'!R20="yes",'Co-amoxiclav etc.'!R20="yes"),"yes","no")</f>
        <v>yes</v>
      </c>
      <c r="L20" t="str">
        <f>IF(AND('Antibiotics STAR PU 13'!T20="yes",'Co-amoxiclav etc.'!T20="yes"),"yes","no")</f>
        <v>yes</v>
      </c>
      <c r="M20" t="str">
        <f>IF(AND('Antibiotics STAR PU 13'!V20="yes",'Co-amoxiclav etc.'!V20="yes"),"yes","no")</f>
        <v>yes</v>
      </c>
      <c r="N20" t="str">
        <f>IF(AND('Antibiotics STAR PU 13'!X20="yes",'Co-amoxiclav etc.'!X20="yes"),"yes","no")</f>
        <v>yes</v>
      </c>
      <c r="O20" t="str">
        <f>IF(AND('Antibiotics STAR PU 13'!Z20="yes",'Co-amoxiclav etc.'!Z20="yes"),"yes","no")</f>
        <v>yes</v>
      </c>
      <c r="P20" t="str">
        <f>IF(AND('Antibiotics STAR PU 13'!AB20="yes",'Co-amoxiclav etc.'!AB20="yes"),"yes","no")</f>
        <v>yes</v>
      </c>
      <c r="Q20" t="str">
        <f>IF(AND('Antibiotics STAR PU 13'!AD20="yes",'Co-amoxiclav etc.'!AD20="yes"),"yes","no")</f>
        <v>yes</v>
      </c>
      <c r="R20" t="str">
        <f>IF(AND('Antibiotics STAR PU 13'!AF20="yes",'Co-amoxiclav etc.'!AF20="yes"),"yes","no")</f>
        <v>yes</v>
      </c>
      <c r="S20" t="str">
        <f>IF(AND('Antibiotics STAR PU 13'!AH20="yes",'Co-amoxiclav etc.'!AH20="yes"),"yes","no")</f>
        <v>yes</v>
      </c>
    </row>
    <row r="21" spans="1:19" x14ac:dyDescent="0.2">
      <c r="A21" t="s">
        <v>468</v>
      </c>
      <c r="B21" t="s">
        <v>469</v>
      </c>
      <c r="C21" s="53" t="s">
        <v>496</v>
      </c>
      <c r="D21" s="54" t="s">
        <v>14</v>
      </c>
      <c r="E21" s="50" t="s">
        <v>52</v>
      </c>
      <c r="F21" s="55" t="s">
        <v>53</v>
      </c>
      <c r="G21" t="str">
        <f>IF(AND('Antibiotics STAR PU 13'!J21="yes",'Co-amoxiclav etc.'!J21="yes"),"yes","no")</f>
        <v>yes</v>
      </c>
      <c r="H21" t="str">
        <f>IF(AND('Antibiotics STAR PU 13'!L21="yes",'Co-amoxiclav etc.'!L21="yes"),"yes","no")</f>
        <v>yes</v>
      </c>
      <c r="I21" t="str">
        <f>IF(AND('Antibiotics STAR PU 13'!N21="yes",'Co-amoxiclav etc.'!N21="yes"),"yes","no")</f>
        <v>yes</v>
      </c>
      <c r="J21" t="str">
        <f>IF(AND('Antibiotics STAR PU 13'!P21="yes",'Co-amoxiclav etc.'!P21="yes"),"yes","no")</f>
        <v>yes</v>
      </c>
      <c r="K21" t="str">
        <f>IF(AND('Antibiotics STAR PU 13'!R21="yes",'Co-amoxiclav etc.'!R21="yes"),"yes","no")</f>
        <v>yes</v>
      </c>
      <c r="L21" t="str">
        <f>IF(AND('Antibiotics STAR PU 13'!T21="yes",'Co-amoxiclav etc.'!T21="yes"),"yes","no")</f>
        <v>yes</v>
      </c>
      <c r="M21" t="str">
        <f>IF(AND('Antibiotics STAR PU 13'!V21="yes",'Co-amoxiclav etc.'!V21="yes"),"yes","no")</f>
        <v>yes</v>
      </c>
      <c r="N21" t="str">
        <f>IF(AND('Antibiotics STAR PU 13'!X21="yes",'Co-amoxiclav etc.'!X21="yes"),"yes","no")</f>
        <v>yes</v>
      </c>
      <c r="O21" t="str">
        <f>IF(AND('Antibiotics STAR PU 13'!Z21="yes",'Co-amoxiclav etc.'!Z21="yes"),"yes","no")</f>
        <v>yes</v>
      </c>
      <c r="P21" t="str">
        <f>IF(AND('Antibiotics STAR PU 13'!AB21="yes",'Co-amoxiclav etc.'!AB21="yes"),"yes","no")</f>
        <v>yes</v>
      </c>
      <c r="Q21" t="str">
        <f>IF(AND('Antibiotics STAR PU 13'!AD21="yes",'Co-amoxiclav etc.'!AD21="yes"),"yes","no")</f>
        <v>yes</v>
      </c>
      <c r="R21" t="str">
        <f>IF(AND('Antibiotics STAR PU 13'!AF21="yes",'Co-amoxiclav etc.'!AF21="yes"),"yes","no")</f>
        <v>yes</v>
      </c>
      <c r="S21" t="str">
        <f>IF(AND('Antibiotics STAR PU 13'!AH21="yes",'Co-amoxiclav etc.'!AH21="yes"),"yes","no")</f>
        <v>yes</v>
      </c>
    </row>
    <row r="22" spans="1:19" x14ac:dyDescent="0.2">
      <c r="A22" t="s">
        <v>464</v>
      </c>
      <c r="B22" t="s">
        <v>465</v>
      </c>
      <c r="C22" s="53" t="s">
        <v>494</v>
      </c>
      <c r="D22" s="54" t="s">
        <v>6</v>
      </c>
      <c r="E22" s="50" t="s">
        <v>54</v>
      </c>
      <c r="F22" s="55" t="s">
        <v>55</v>
      </c>
      <c r="G22" t="str">
        <f>IF(AND('Antibiotics STAR PU 13'!J22="yes",'Co-amoxiclav etc.'!J22="yes"),"yes","no")</f>
        <v>no</v>
      </c>
      <c r="H22" t="str">
        <f>IF(AND('Antibiotics STAR PU 13'!L22="yes",'Co-amoxiclav etc.'!L22="yes"),"yes","no")</f>
        <v>no</v>
      </c>
      <c r="I22" t="str">
        <f>IF(AND('Antibiotics STAR PU 13'!N22="yes",'Co-amoxiclav etc.'!N22="yes"),"yes","no")</f>
        <v>no</v>
      </c>
      <c r="J22" t="str">
        <f>IF(AND('Antibiotics STAR PU 13'!P22="yes",'Co-amoxiclav etc.'!P22="yes"),"yes","no")</f>
        <v>no</v>
      </c>
      <c r="K22" t="str">
        <f>IF(AND('Antibiotics STAR PU 13'!R22="yes",'Co-amoxiclav etc.'!R22="yes"),"yes","no")</f>
        <v>no</v>
      </c>
      <c r="L22" t="str">
        <f>IF(AND('Antibiotics STAR PU 13'!T22="yes",'Co-amoxiclav etc.'!T22="yes"),"yes","no")</f>
        <v>no</v>
      </c>
      <c r="M22" t="str">
        <f>IF(AND('Antibiotics STAR PU 13'!V22="yes",'Co-amoxiclav etc.'!V22="yes"),"yes","no")</f>
        <v>no</v>
      </c>
      <c r="N22" t="str">
        <f>IF(AND('Antibiotics STAR PU 13'!X22="yes",'Co-amoxiclav etc.'!X22="yes"),"yes","no")</f>
        <v>no</v>
      </c>
      <c r="O22" t="str">
        <f>IF(AND('Antibiotics STAR PU 13'!Z22="yes",'Co-amoxiclav etc.'!Z22="yes"),"yes","no")</f>
        <v>no</v>
      </c>
      <c r="P22" t="str">
        <f>IF(AND('Antibiotics STAR PU 13'!AB22="yes",'Co-amoxiclav etc.'!AB22="yes"),"yes","no")</f>
        <v>no</v>
      </c>
      <c r="Q22" t="str">
        <f>IF(AND('Antibiotics STAR PU 13'!AD22="yes",'Co-amoxiclav etc.'!AD22="yes"),"yes","no")</f>
        <v>no</v>
      </c>
      <c r="R22" t="str">
        <f>IF(AND('Antibiotics STAR PU 13'!AF22="yes",'Co-amoxiclav etc.'!AF22="yes"),"yes","no")</f>
        <v>no</v>
      </c>
      <c r="S22" t="str">
        <f>IF(AND('Antibiotics STAR PU 13'!AH22="yes",'Co-amoxiclav etc.'!AH22="yes"),"yes","no")</f>
        <v>no</v>
      </c>
    </row>
    <row r="23" spans="1:19" x14ac:dyDescent="0.2">
      <c r="A23" t="s">
        <v>464</v>
      </c>
      <c r="B23" t="s">
        <v>465</v>
      </c>
      <c r="C23" s="53" t="s">
        <v>494</v>
      </c>
      <c r="D23" s="54" t="s">
        <v>6</v>
      </c>
      <c r="E23" s="50" t="s">
        <v>56</v>
      </c>
      <c r="F23" s="55" t="s">
        <v>57</v>
      </c>
      <c r="G23" t="str">
        <f>IF(AND('Antibiotics STAR PU 13'!J23="yes",'Co-amoxiclav etc.'!J23="yes"),"yes","no")</f>
        <v>yes</v>
      </c>
      <c r="H23" t="str">
        <f>IF(AND('Antibiotics STAR PU 13'!L23="yes",'Co-amoxiclav etc.'!L23="yes"),"yes","no")</f>
        <v>yes</v>
      </c>
      <c r="I23" t="str">
        <f>IF(AND('Antibiotics STAR PU 13'!N23="yes",'Co-amoxiclav etc.'!N23="yes"),"yes","no")</f>
        <v>yes</v>
      </c>
      <c r="J23" t="str">
        <f>IF(AND('Antibiotics STAR PU 13'!P23="yes",'Co-amoxiclav etc.'!P23="yes"),"yes","no")</f>
        <v>yes</v>
      </c>
      <c r="K23" t="str">
        <f>IF(AND('Antibiotics STAR PU 13'!R23="yes",'Co-amoxiclav etc.'!R23="yes"),"yes","no")</f>
        <v>yes</v>
      </c>
      <c r="L23" t="str">
        <f>IF(AND('Antibiotics STAR PU 13'!T23="yes",'Co-amoxiclav etc.'!T23="yes"),"yes","no")</f>
        <v>yes</v>
      </c>
      <c r="M23" t="str">
        <f>IF(AND('Antibiotics STAR PU 13'!V23="yes",'Co-amoxiclav etc.'!V23="yes"),"yes","no")</f>
        <v>yes</v>
      </c>
      <c r="N23" t="str">
        <f>IF(AND('Antibiotics STAR PU 13'!X23="yes",'Co-amoxiclav etc.'!X23="yes"),"yes","no")</f>
        <v>yes</v>
      </c>
      <c r="O23" t="str">
        <f>IF(AND('Antibiotics STAR PU 13'!Z23="yes",'Co-amoxiclav etc.'!Z23="yes"),"yes","no")</f>
        <v>no</v>
      </c>
      <c r="P23" t="str">
        <f>IF(AND('Antibiotics STAR PU 13'!AB23="yes",'Co-amoxiclav etc.'!AB23="yes"),"yes","no")</f>
        <v>no</v>
      </c>
      <c r="Q23" t="str">
        <f>IF(AND('Antibiotics STAR PU 13'!AD23="yes",'Co-amoxiclav etc.'!AD23="yes"),"yes","no")</f>
        <v>no</v>
      </c>
      <c r="R23" t="str">
        <f>IF(AND('Antibiotics STAR PU 13'!AF23="yes",'Co-amoxiclav etc.'!AF23="yes"),"yes","no")</f>
        <v>no</v>
      </c>
      <c r="S23" t="str">
        <f>IF(AND('Antibiotics STAR PU 13'!AH23="yes",'Co-amoxiclav etc.'!AH23="yes"),"yes","no")</f>
        <v>yes</v>
      </c>
    </row>
    <row r="24" spans="1:19" x14ac:dyDescent="0.2">
      <c r="A24" t="s">
        <v>470</v>
      </c>
      <c r="B24" t="s">
        <v>471</v>
      </c>
      <c r="C24" s="53" t="s">
        <v>506</v>
      </c>
      <c r="D24" s="54" t="s">
        <v>58</v>
      </c>
      <c r="E24" s="50" t="s">
        <v>59</v>
      </c>
      <c r="F24" s="55" t="s">
        <v>60</v>
      </c>
      <c r="G24" t="str">
        <f>IF(AND('Antibiotics STAR PU 13'!J24="yes",'Co-amoxiclav etc.'!J24="yes"),"yes","no")</f>
        <v>no</v>
      </c>
      <c r="H24" t="str">
        <f>IF(AND('Antibiotics STAR PU 13'!L24="yes",'Co-amoxiclav etc.'!L24="yes"),"yes","no")</f>
        <v>no</v>
      </c>
      <c r="I24" t="str">
        <f>IF(AND('Antibiotics STAR PU 13'!N24="yes",'Co-amoxiclav etc.'!N24="yes"),"yes","no")</f>
        <v>no</v>
      </c>
      <c r="J24" t="str">
        <f>IF(AND('Antibiotics STAR PU 13'!P24="yes",'Co-amoxiclav etc.'!P24="yes"),"yes","no")</f>
        <v>no</v>
      </c>
      <c r="K24" t="str">
        <f>IF(AND('Antibiotics STAR PU 13'!R24="yes",'Co-amoxiclav etc.'!R24="yes"),"yes","no")</f>
        <v>yes</v>
      </c>
      <c r="L24" t="str">
        <f>IF(AND('Antibiotics STAR PU 13'!T24="yes",'Co-amoxiclav etc.'!T24="yes"),"yes","no")</f>
        <v>yes</v>
      </c>
      <c r="M24" t="str">
        <f>IF(AND('Antibiotics STAR PU 13'!V24="yes",'Co-amoxiclav etc.'!V24="yes"),"yes","no")</f>
        <v>yes</v>
      </c>
      <c r="N24" t="str">
        <f>IF(AND('Antibiotics STAR PU 13'!X24="yes",'Co-amoxiclav etc.'!X24="yes"),"yes","no")</f>
        <v>yes</v>
      </c>
      <c r="O24" t="str">
        <f>IF(AND('Antibiotics STAR PU 13'!Z24="yes",'Co-amoxiclav etc.'!Z24="yes"),"yes","no")</f>
        <v>yes</v>
      </c>
      <c r="P24" t="str">
        <f>IF(AND('Antibiotics STAR PU 13'!AB24="yes",'Co-amoxiclav etc.'!AB24="yes"),"yes","no")</f>
        <v>no</v>
      </c>
      <c r="Q24" t="str">
        <f>IF(AND('Antibiotics STAR PU 13'!AD24="yes",'Co-amoxiclav etc.'!AD24="yes"),"yes","no")</f>
        <v>yes</v>
      </c>
      <c r="R24" t="str">
        <f>IF(AND('Antibiotics STAR PU 13'!AF24="yes",'Co-amoxiclav etc.'!AF24="yes"),"yes","no")</f>
        <v>no</v>
      </c>
      <c r="S24" t="str">
        <f>IF(AND('Antibiotics STAR PU 13'!AH24="yes",'Co-amoxiclav etc.'!AH24="yes"),"yes","no")</f>
        <v>no</v>
      </c>
    </row>
    <row r="25" spans="1:19" x14ac:dyDescent="0.2">
      <c r="A25" t="s">
        <v>466</v>
      </c>
      <c r="B25" t="s">
        <v>467</v>
      </c>
      <c r="C25" s="53" t="s">
        <v>507</v>
      </c>
      <c r="D25" s="54" t="s">
        <v>61</v>
      </c>
      <c r="E25" s="50" t="s">
        <v>62</v>
      </c>
      <c r="F25" s="55" t="s">
        <v>63</v>
      </c>
      <c r="G25" t="str">
        <f>IF(AND('Antibiotics STAR PU 13'!J25="yes",'Co-amoxiclav etc.'!J25="yes"),"yes","no")</f>
        <v>yes</v>
      </c>
      <c r="H25" t="str">
        <f>IF(AND('Antibiotics STAR PU 13'!L25="yes",'Co-amoxiclav etc.'!L25="yes"),"yes","no")</f>
        <v>yes</v>
      </c>
      <c r="I25" t="str">
        <f>IF(AND('Antibiotics STAR PU 13'!N25="yes",'Co-amoxiclav etc.'!N25="yes"),"yes","no")</f>
        <v>yes</v>
      </c>
      <c r="J25" t="str">
        <f>IF(AND('Antibiotics STAR PU 13'!P25="yes",'Co-amoxiclav etc.'!P25="yes"),"yes","no")</f>
        <v>yes</v>
      </c>
      <c r="K25" t="str">
        <f>IF(AND('Antibiotics STAR PU 13'!R25="yes",'Co-amoxiclav etc.'!R25="yes"),"yes","no")</f>
        <v>yes</v>
      </c>
      <c r="L25" t="str">
        <f>IF(AND('Antibiotics STAR PU 13'!T25="yes",'Co-amoxiclav etc.'!T25="yes"),"yes","no")</f>
        <v>yes</v>
      </c>
      <c r="M25" t="str">
        <f>IF(AND('Antibiotics STAR PU 13'!V25="yes",'Co-amoxiclav etc.'!V25="yes"),"yes","no")</f>
        <v>yes</v>
      </c>
      <c r="N25" t="str">
        <f>IF(AND('Antibiotics STAR PU 13'!X25="yes",'Co-amoxiclav etc.'!X25="yes"),"yes","no")</f>
        <v>yes</v>
      </c>
      <c r="O25" t="str">
        <f>IF(AND('Antibiotics STAR PU 13'!Z25="yes",'Co-amoxiclav etc.'!Z25="yes"),"yes","no")</f>
        <v>yes</v>
      </c>
      <c r="P25" t="str">
        <f>IF(AND('Antibiotics STAR PU 13'!AB25="yes",'Co-amoxiclav etc.'!AB25="yes"),"yes","no")</f>
        <v>yes</v>
      </c>
      <c r="Q25" t="str">
        <f>IF(AND('Antibiotics STAR PU 13'!AD25="yes",'Co-amoxiclav etc.'!AD25="yes"),"yes","no")</f>
        <v>yes</v>
      </c>
      <c r="R25" t="str">
        <f>IF(AND('Antibiotics STAR PU 13'!AF25="yes",'Co-amoxiclav etc.'!AF25="yes"),"yes","no")</f>
        <v>yes</v>
      </c>
      <c r="S25" t="str">
        <f>IF(AND('Antibiotics STAR PU 13'!AH25="yes",'Co-amoxiclav etc.'!AH25="yes"),"yes","no")</f>
        <v>yes</v>
      </c>
    </row>
    <row r="26" spans="1:19" x14ac:dyDescent="0.2">
      <c r="A26" t="s">
        <v>478</v>
      </c>
      <c r="B26" t="s">
        <v>479</v>
      </c>
      <c r="C26" s="53" t="s">
        <v>508</v>
      </c>
      <c r="D26" s="54" t="s">
        <v>64</v>
      </c>
      <c r="E26" s="50" t="s">
        <v>65</v>
      </c>
      <c r="F26" s="55" t="s">
        <v>66</v>
      </c>
      <c r="G26" t="str">
        <f>IF(AND('Antibiotics STAR PU 13'!J26="yes",'Co-amoxiclav etc.'!J26="yes"),"yes","no")</f>
        <v>yes</v>
      </c>
      <c r="H26" t="str">
        <f>IF(AND('Antibiotics STAR PU 13'!L26="yes",'Co-amoxiclav etc.'!L26="yes"),"yes","no")</f>
        <v>yes</v>
      </c>
      <c r="I26" t="str">
        <f>IF(AND('Antibiotics STAR PU 13'!N26="yes",'Co-amoxiclav etc.'!N26="yes"),"yes","no")</f>
        <v>yes</v>
      </c>
      <c r="J26" t="str">
        <f>IF(AND('Antibiotics STAR PU 13'!P26="yes",'Co-amoxiclav etc.'!P26="yes"),"yes","no")</f>
        <v>yes</v>
      </c>
      <c r="K26" t="str">
        <f>IF(AND('Antibiotics STAR PU 13'!R26="yes",'Co-amoxiclav etc.'!R26="yes"),"yes","no")</f>
        <v>yes</v>
      </c>
      <c r="L26" t="str">
        <f>IF(AND('Antibiotics STAR PU 13'!T26="yes",'Co-amoxiclav etc.'!T26="yes"),"yes","no")</f>
        <v>yes</v>
      </c>
      <c r="M26" t="str">
        <f>IF(AND('Antibiotics STAR PU 13'!V26="yes",'Co-amoxiclav etc.'!V26="yes"),"yes","no")</f>
        <v>yes</v>
      </c>
      <c r="N26" t="str">
        <f>IF(AND('Antibiotics STAR PU 13'!X26="yes",'Co-amoxiclav etc.'!X26="yes"),"yes","no")</f>
        <v>yes</v>
      </c>
      <c r="O26" t="str">
        <f>IF(AND('Antibiotics STAR PU 13'!Z26="yes",'Co-amoxiclav etc.'!Z26="yes"),"yes","no")</f>
        <v>yes</v>
      </c>
      <c r="P26" t="str">
        <f>IF(AND('Antibiotics STAR PU 13'!AB26="yes",'Co-amoxiclav etc.'!AB26="yes"),"yes","no")</f>
        <v>yes</v>
      </c>
      <c r="Q26" t="str">
        <f>IF(AND('Antibiotics STAR PU 13'!AD26="yes",'Co-amoxiclav etc.'!AD26="yes"),"yes","no")</f>
        <v>yes</v>
      </c>
      <c r="R26" t="str">
        <f>IF(AND('Antibiotics STAR PU 13'!AF26="yes",'Co-amoxiclav etc.'!AF26="yes"),"yes","no")</f>
        <v>yes</v>
      </c>
      <c r="S26" t="str">
        <f>IF(AND('Antibiotics STAR PU 13'!AH26="yes",'Co-amoxiclav etc.'!AH26="yes"),"yes","no")</f>
        <v>yes</v>
      </c>
    </row>
    <row r="27" spans="1:19" x14ac:dyDescent="0.2">
      <c r="A27" t="s">
        <v>470</v>
      </c>
      <c r="B27" t="s">
        <v>471</v>
      </c>
      <c r="C27" s="53" t="s">
        <v>502</v>
      </c>
      <c r="D27" s="54" t="s">
        <v>36</v>
      </c>
      <c r="E27" s="50" t="s">
        <v>67</v>
      </c>
      <c r="F27" s="55" t="s">
        <v>68</v>
      </c>
      <c r="G27" t="str">
        <f>IF(AND('Antibiotics STAR PU 13'!J27="yes",'Co-amoxiclav etc.'!J27="yes"),"yes","no")</f>
        <v>no</v>
      </c>
      <c r="H27" t="str">
        <f>IF(AND('Antibiotics STAR PU 13'!L27="yes",'Co-amoxiclav etc.'!L27="yes"),"yes","no")</f>
        <v>no</v>
      </c>
      <c r="I27" t="str">
        <f>IF(AND('Antibiotics STAR PU 13'!N27="yes",'Co-amoxiclav etc.'!N27="yes"),"yes","no")</f>
        <v>no</v>
      </c>
      <c r="J27" t="str">
        <f>IF(AND('Antibiotics STAR PU 13'!P27="yes",'Co-amoxiclav etc.'!P27="yes"),"yes","no")</f>
        <v>no</v>
      </c>
      <c r="K27" t="str">
        <f>IF(AND('Antibiotics STAR PU 13'!R27="yes",'Co-amoxiclav etc.'!R27="yes"),"yes","no")</f>
        <v>no</v>
      </c>
      <c r="L27" t="str">
        <f>IF(AND('Antibiotics STAR PU 13'!T27="yes",'Co-amoxiclav etc.'!T27="yes"),"yes","no")</f>
        <v>no</v>
      </c>
      <c r="M27" t="str">
        <f>IF(AND('Antibiotics STAR PU 13'!V27="yes",'Co-amoxiclav etc.'!V27="yes"),"yes","no")</f>
        <v>no</v>
      </c>
      <c r="N27" t="str">
        <f>IF(AND('Antibiotics STAR PU 13'!X27="yes",'Co-amoxiclav etc.'!X27="yes"),"yes","no")</f>
        <v>no</v>
      </c>
      <c r="O27" t="str">
        <f>IF(AND('Antibiotics STAR PU 13'!Z27="yes",'Co-amoxiclav etc.'!Z27="yes"),"yes","no")</f>
        <v>no</v>
      </c>
      <c r="P27" t="str">
        <f>IF(AND('Antibiotics STAR PU 13'!AB27="yes",'Co-amoxiclav etc.'!AB27="yes"),"yes","no")</f>
        <v>no</v>
      </c>
      <c r="Q27" t="str">
        <f>IF(AND('Antibiotics STAR PU 13'!AD27="yes",'Co-amoxiclav etc.'!AD27="yes"),"yes","no")</f>
        <v>yes</v>
      </c>
      <c r="R27" t="str">
        <f>IF(AND('Antibiotics STAR PU 13'!AF27="yes",'Co-amoxiclav etc.'!AF27="yes"),"yes","no")</f>
        <v>yes</v>
      </c>
      <c r="S27" t="str">
        <f>IF(AND('Antibiotics STAR PU 13'!AH27="yes",'Co-amoxiclav etc.'!AH27="yes"),"yes","no")</f>
        <v>yes</v>
      </c>
    </row>
    <row r="28" spans="1:19" x14ac:dyDescent="0.2">
      <c r="A28" t="s">
        <v>570</v>
      </c>
      <c r="B28" t="s">
        <v>569</v>
      </c>
      <c r="C28" s="53" t="s">
        <v>505</v>
      </c>
      <c r="D28" s="54" t="s">
        <v>49</v>
      </c>
      <c r="E28" s="50" t="s">
        <v>69</v>
      </c>
      <c r="F28" s="55" t="s">
        <v>70</v>
      </c>
      <c r="G28" t="str">
        <f>IF(AND('Antibiotics STAR PU 13'!J28="yes",'Co-amoxiclav etc.'!J28="yes"),"yes","no")</f>
        <v>yes</v>
      </c>
      <c r="H28" t="str">
        <f>IF(AND('Antibiotics STAR PU 13'!L28="yes",'Co-amoxiclav etc.'!L28="yes"),"yes","no")</f>
        <v>yes</v>
      </c>
      <c r="I28" t="str">
        <f>IF(AND('Antibiotics STAR PU 13'!N28="yes",'Co-amoxiclav etc.'!N28="yes"),"yes","no")</f>
        <v>yes</v>
      </c>
      <c r="J28" t="str">
        <f>IF(AND('Antibiotics STAR PU 13'!P28="yes",'Co-amoxiclav etc.'!P28="yes"),"yes","no")</f>
        <v>yes</v>
      </c>
      <c r="K28" t="str">
        <f>IF(AND('Antibiotics STAR PU 13'!R28="yes",'Co-amoxiclav etc.'!R28="yes"),"yes","no")</f>
        <v>yes</v>
      </c>
      <c r="L28" t="str">
        <f>IF(AND('Antibiotics STAR PU 13'!T28="yes",'Co-amoxiclav etc.'!T28="yes"),"yes","no")</f>
        <v>yes</v>
      </c>
      <c r="M28" t="str">
        <f>IF(AND('Antibiotics STAR PU 13'!V28="yes",'Co-amoxiclav etc.'!V28="yes"),"yes","no")</f>
        <v>yes</v>
      </c>
      <c r="N28" t="str">
        <f>IF(AND('Antibiotics STAR PU 13'!X28="yes",'Co-amoxiclav etc.'!X28="yes"),"yes","no")</f>
        <v>yes</v>
      </c>
      <c r="O28" t="str">
        <f>IF(AND('Antibiotics STAR PU 13'!Z28="yes",'Co-amoxiclav etc.'!Z28="yes"),"yes","no")</f>
        <v>yes</v>
      </c>
      <c r="P28" t="str">
        <f>IF(AND('Antibiotics STAR PU 13'!AB28="yes",'Co-amoxiclav etc.'!AB28="yes"),"yes","no")</f>
        <v>yes</v>
      </c>
      <c r="Q28" t="str">
        <f>IF(AND('Antibiotics STAR PU 13'!AD28="yes",'Co-amoxiclav etc.'!AD28="yes"),"yes","no")</f>
        <v>yes</v>
      </c>
      <c r="R28" t="str">
        <f>IF(AND('Antibiotics STAR PU 13'!AF28="yes",'Co-amoxiclav etc.'!AF28="yes"),"yes","no")</f>
        <v>yes</v>
      </c>
      <c r="S28" t="str">
        <f>IF(AND('Antibiotics STAR PU 13'!AH28="yes",'Co-amoxiclav etc.'!AH28="yes"),"yes","no")</f>
        <v>yes</v>
      </c>
    </row>
    <row r="29" spans="1:19" x14ac:dyDescent="0.2">
      <c r="A29" t="s">
        <v>464</v>
      </c>
      <c r="B29" t="s">
        <v>465</v>
      </c>
      <c r="C29" s="53" t="s">
        <v>494</v>
      </c>
      <c r="D29" s="54" t="s">
        <v>6</v>
      </c>
      <c r="E29" s="50" t="s">
        <v>71</v>
      </c>
      <c r="F29" s="55" t="s">
        <v>72</v>
      </c>
      <c r="G29" t="str">
        <f>IF(AND('Antibiotics STAR PU 13'!J29="yes",'Co-amoxiclav etc.'!J29="yes"),"yes","no")</f>
        <v>yes</v>
      </c>
      <c r="H29" t="str">
        <f>IF(AND('Antibiotics STAR PU 13'!L29="yes",'Co-amoxiclav etc.'!L29="yes"),"yes","no")</f>
        <v>yes</v>
      </c>
      <c r="I29" t="str">
        <f>IF(AND('Antibiotics STAR PU 13'!N29="yes",'Co-amoxiclav etc.'!N29="yes"),"yes","no")</f>
        <v>yes</v>
      </c>
      <c r="J29" t="str">
        <f>IF(AND('Antibiotics STAR PU 13'!P29="yes",'Co-amoxiclav etc.'!P29="yes"),"yes","no")</f>
        <v>yes</v>
      </c>
      <c r="K29" t="str">
        <f>IF(AND('Antibiotics STAR PU 13'!R29="yes",'Co-amoxiclav etc.'!R29="yes"),"yes","no")</f>
        <v>yes</v>
      </c>
      <c r="L29" t="str">
        <f>IF(AND('Antibiotics STAR PU 13'!T29="yes",'Co-amoxiclav etc.'!T29="yes"),"yes","no")</f>
        <v>yes</v>
      </c>
      <c r="M29" t="str">
        <f>IF(AND('Antibiotics STAR PU 13'!V29="yes",'Co-amoxiclav etc.'!V29="yes"),"yes","no")</f>
        <v>yes</v>
      </c>
      <c r="N29" t="str">
        <f>IF(AND('Antibiotics STAR PU 13'!X29="yes",'Co-amoxiclav etc.'!X29="yes"),"yes","no")</f>
        <v>yes</v>
      </c>
      <c r="O29" t="str">
        <f>IF(AND('Antibiotics STAR PU 13'!Z29="yes",'Co-amoxiclav etc.'!Z29="yes"),"yes","no")</f>
        <v>yes</v>
      </c>
      <c r="P29" t="str">
        <f>IF(AND('Antibiotics STAR PU 13'!AB29="yes",'Co-amoxiclav etc.'!AB29="yes"),"yes","no")</f>
        <v>yes</v>
      </c>
      <c r="Q29" t="str">
        <f>IF(AND('Antibiotics STAR PU 13'!AD29="yes",'Co-amoxiclav etc.'!AD29="yes"),"yes","no")</f>
        <v>yes</v>
      </c>
      <c r="R29" t="str">
        <f>IF(AND('Antibiotics STAR PU 13'!AF29="yes",'Co-amoxiclav etc.'!AF29="yes"),"yes","no")</f>
        <v>no</v>
      </c>
      <c r="S29" t="str">
        <f>IF(AND('Antibiotics STAR PU 13'!AH29="yes",'Co-amoxiclav etc.'!AH29="yes"),"yes","no")</f>
        <v>no</v>
      </c>
    </row>
    <row r="30" spans="1:19" x14ac:dyDescent="0.2">
      <c r="A30" t="s">
        <v>472</v>
      </c>
      <c r="B30" t="s">
        <v>473</v>
      </c>
      <c r="C30" s="53" t="s">
        <v>509</v>
      </c>
      <c r="D30" s="54" t="s">
        <v>73</v>
      </c>
      <c r="E30" s="50" t="s">
        <v>74</v>
      </c>
      <c r="F30" s="55" t="s">
        <v>75</v>
      </c>
      <c r="G30" t="str">
        <f>IF(AND('Antibiotics STAR PU 13'!J30="yes",'Co-amoxiclav etc.'!J30="yes"),"yes","no")</f>
        <v>no</v>
      </c>
      <c r="H30" t="str">
        <f>IF(AND('Antibiotics STAR PU 13'!L30="yes",'Co-amoxiclav etc.'!L30="yes"),"yes","no")</f>
        <v>no</v>
      </c>
      <c r="I30" t="str">
        <f>IF(AND('Antibiotics STAR PU 13'!N30="yes",'Co-amoxiclav etc.'!N30="yes"),"yes","no")</f>
        <v>no</v>
      </c>
      <c r="J30" t="str">
        <f>IF(AND('Antibiotics STAR PU 13'!P30="yes",'Co-amoxiclav etc.'!P30="yes"),"yes","no")</f>
        <v>no</v>
      </c>
      <c r="K30" t="str">
        <f>IF(AND('Antibiotics STAR PU 13'!R30="yes",'Co-amoxiclav etc.'!R30="yes"),"yes","no")</f>
        <v>no</v>
      </c>
      <c r="L30" t="str">
        <f>IF(AND('Antibiotics STAR PU 13'!T30="yes",'Co-amoxiclav etc.'!T30="yes"),"yes","no")</f>
        <v>no</v>
      </c>
      <c r="M30" t="str">
        <f>IF(AND('Antibiotics STAR PU 13'!V30="yes",'Co-amoxiclav etc.'!V30="yes"),"yes","no")</f>
        <v>no</v>
      </c>
      <c r="N30" t="str">
        <f>IF(AND('Antibiotics STAR PU 13'!X30="yes",'Co-amoxiclav etc.'!X30="yes"),"yes","no")</f>
        <v>no</v>
      </c>
      <c r="O30" t="str">
        <f>IF(AND('Antibiotics STAR PU 13'!Z30="yes",'Co-amoxiclav etc.'!Z30="yes"),"yes","no")</f>
        <v>no</v>
      </c>
      <c r="P30" t="str">
        <f>IF(AND('Antibiotics STAR PU 13'!AB30="yes",'Co-amoxiclav etc.'!AB30="yes"),"yes","no")</f>
        <v>no</v>
      </c>
      <c r="Q30" t="str">
        <f>IF(AND('Antibiotics STAR PU 13'!AD30="yes",'Co-amoxiclav etc.'!AD30="yes"),"yes","no")</f>
        <v>no</v>
      </c>
      <c r="R30" t="str">
        <f>IF(AND('Antibiotics STAR PU 13'!AF30="yes",'Co-amoxiclav etc.'!AF30="yes"),"yes","no")</f>
        <v>no</v>
      </c>
      <c r="S30" t="str">
        <f>IF(AND('Antibiotics STAR PU 13'!AH30="yes",'Co-amoxiclav etc.'!AH30="yes"),"yes","no")</f>
        <v>no</v>
      </c>
    </row>
    <row r="31" spans="1:19" x14ac:dyDescent="0.2">
      <c r="A31" t="s">
        <v>470</v>
      </c>
      <c r="B31" t="s">
        <v>471</v>
      </c>
      <c r="C31" s="53" t="s">
        <v>497</v>
      </c>
      <c r="D31" s="54" t="s">
        <v>17</v>
      </c>
      <c r="E31" s="50" t="s">
        <v>76</v>
      </c>
      <c r="F31" s="55" t="s">
        <v>77</v>
      </c>
      <c r="G31" t="str">
        <f>IF(AND('Antibiotics STAR PU 13'!J31="yes",'Co-amoxiclav etc.'!J31="yes"),"yes","no")</f>
        <v>no</v>
      </c>
      <c r="H31" t="str">
        <f>IF(AND('Antibiotics STAR PU 13'!L31="yes",'Co-amoxiclav etc.'!L31="yes"),"yes","no")</f>
        <v>no</v>
      </c>
      <c r="I31" t="str">
        <f>IF(AND('Antibiotics STAR PU 13'!N31="yes",'Co-amoxiclav etc.'!N31="yes"),"yes","no")</f>
        <v>no</v>
      </c>
      <c r="J31" t="str">
        <f>IF(AND('Antibiotics STAR PU 13'!P31="yes",'Co-amoxiclav etc.'!P31="yes"),"yes","no")</f>
        <v>yes</v>
      </c>
      <c r="K31" t="str">
        <f>IF(AND('Antibiotics STAR PU 13'!R31="yes",'Co-amoxiclav etc.'!R31="yes"),"yes","no")</f>
        <v>yes</v>
      </c>
      <c r="L31" t="str">
        <f>IF(AND('Antibiotics STAR PU 13'!T31="yes",'Co-amoxiclav etc.'!T31="yes"),"yes","no")</f>
        <v>yes</v>
      </c>
      <c r="M31" t="str">
        <f>IF(AND('Antibiotics STAR PU 13'!V31="yes",'Co-amoxiclav etc.'!V31="yes"),"yes","no")</f>
        <v>yes</v>
      </c>
      <c r="N31" t="str">
        <f>IF(AND('Antibiotics STAR PU 13'!X31="yes",'Co-amoxiclav etc.'!X31="yes"),"yes","no")</f>
        <v>yes</v>
      </c>
      <c r="O31" t="str">
        <f>IF(AND('Antibiotics STAR PU 13'!Z31="yes",'Co-amoxiclav etc.'!Z31="yes"),"yes","no")</f>
        <v>yes</v>
      </c>
      <c r="P31" t="str">
        <f>IF(AND('Antibiotics STAR PU 13'!AB31="yes",'Co-amoxiclav etc.'!AB31="yes"),"yes","no")</f>
        <v>yes</v>
      </c>
      <c r="Q31" t="str">
        <f>IF(AND('Antibiotics STAR PU 13'!AD31="yes",'Co-amoxiclav etc.'!AD31="yes"),"yes","no")</f>
        <v>yes</v>
      </c>
      <c r="R31" t="str">
        <f>IF(AND('Antibiotics STAR PU 13'!AF31="yes",'Co-amoxiclav etc.'!AF31="yes"),"yes","no")</f>
        <v>yes</v>
      </c>
      <c r="S31" t="str">
        <f>IF(AND('Antibiotics STAR PU 13'!AH31="yes",'Co-amoxiclav etc.'!AH31="yes"),"yes","no")</f>
        <v>yes</v>
      </c>
    </row>
    <row r="32" spans="1:19" x14ac:dyDescent="0.2">
      <c r="A32" t="s">
        <v>480</v>
      </c>
      <c r="B32" t="s">
        <v>481</v>
      </c>
      <c r="C32" s="53" t="s">
        <v>510</v>
      </c>
      <c r="D32" s="54" t="s">
        <v>78</v>
      </c>
      <c r="E32" s="50" t="s">
        <v>79</v>
      </c>
      <c r="F32" s="55" t="s">
        <v>80</v>
      </c>
      <c r="G32" t="str">
        <f>IF(AND('Antibiotics STAR PU 13'!J32="yes",'Co-amoxiclav etc.'!J32="yes"),"yes","no")</f>
        <v>no</v>
      </c>
      <c r="H32" t="str">
        <f>IF(AND('Antibiotics STAR PU 13'!L32="yes",'Co-amoxiclav etc.'!L32="yes"),"yes","no")</f>
        <v>no</v>
      </c>
      <c r="I32" t="str">
        <f>IF(AND('Antibiotics STAR PU 13'!N32="yes",'Co-amoxiclav etc.'!N32="yes"),"yes","no")</f>
        <v>no</v>
      </c>
      <c r="J32" t="str">
        <f>IF(AND('Antibiotics STAR PU 13'!P32="yes",'Co-amoxiclav etc.'!P32="yes"),"yes","no")</f>
        <v>no</v>
      </c>
      <c r="K32" t="str">
        <f>IF(AND('Antibiotics STAR PU 13'!R32="yes",'Co-amoxiclav etc.'!R32="yes"),"yes","no")</f>
        <v>no</v>
      </c>
      <c r="L32" t="str">
        <f>IF(AND('Antibiotics STAR PU 13'!T32="yes",'Co-amoxiclav etc.'!T32="yes"),"yes","no")</f>
        <v>no</v>
      </c>
      <c r="M32" t="str">
        <f>IF(AND('Antibiotics STAR PU 13'!V32="yes",'Co-amoxiclav etc.'!V32="yes"),"yes","no")</f>
        <v>yes</v>
      </c>
      <c r="N32" t="str">
        <f>IF(AND('Antibiotics STAR PU 13'!X32="yes",'Co-amoxiclav etc.'!X32="yes"),"yes","no")</f>
        <v>yes</v>
      </c>
      <c r="O32" t="str">
        <f>IF(AND('Antibiotics STAR PU 13'!Z32="yes",'Co-amoxiclav etc.'!Z32="yes"),"yes","no")</f>
        <v>yes</v>
      </c>
      <c r="P32" t="str">
        <f>IF(AND('Antibiotics STAR PU 13'!AB32="yes",'Co-amoxiclav etc.'!AB32="yes"),"yes","no")</f>
        <v>yes</v>
      </c>
      <c r="Q32" t="str">
        <f>IF(AND('Antibiotics STAR PU 13'!AD32="yes",'Co-amoxiclav etc.'!AD32="yes"),"yes","no")</f>
        <v>yes</v>
      </c>
      <c r="R32" t="str">
        <f>IF(AND('Antibiotics STAR PU 13'!AF32="yes",'Co-amoxiclav etc.'!AF32="yes"),"yes","no")</f>
        <v>yes</v>
      </c>
      <c r="S32" t="str">
        <f>IF(AND('Antibiotics STAR PU 13'!AH32="yes",'Co-amoxiclav etc.'!AH32="yes"),"yes","no")</f>
        <v>yes</v>
      </c>
    </row>
    <row r="33" spans="1:19" x14ac:dyDescent="0.2">
      <c r="A33" t="s">
        <v>466</v>
      </c>
      <c r="B33" t="s">
        <v>467</v>
      </c>
      <c r="C33" s="53" t="s">
        <v>495</v>
      </c>
      <c r="D33" s="54" t="s">
        <v>11</v>
      </c>
      <c r="E33" s="50" t="s">
        <v>81</v>
      </c>
      <c r="F33" s="55" t="s">
        <v>82</v>
      </c>
      <c r="G33" t="str">
        <f>IF(AND('Antibiotics STAR PU 13'!J33="yes",'Co-amoxiclav etc.'!J33="yes"),"yes","no")</f>
        <v>yes</v>
      </c>
      <c r="H33" t="str">
        <f>IF(AND('Antibiotics STAR PU 13'!L33="yes",'Co-amoxiclav etc.'!L33="yes"),"yes","no")</f>
        <v>yes</v>
      </c>
      <c r="I33" t="str">
        <f>IF(AND('Antibiotics STAR PU 13'!N33="yes",'Co-amoxiclav etc.'!N33="yes"),"yes","no")</f>
        <v>yes</v>
      </c>
      <c r="J33" t="str">
        <f>IF(AND('Antibiotics STAR PU 13'!P33="yes",'Co-amoxiclav etc.'!P33="yes"),"yes","no")</f>
        <v>yes</v>
      </c>
      <c r="K33" t="str">
        <f>IF(AND('Antibiotics STAR PU 13'!R33="yes",'Co-amoxiclav etc.'!R33="yes"),"yes","no")</f>
        <v>yes</v>
      </c>
      <c r="L33" t="str">
        <f>IF(AND('Antibiotics STAR PU 13'!T33="yes",'Co-amoxiclav etc.'!T33="yes"),"yes","no")</f>
        <v>yes</v>
      </c>
      <c r="M33" t="str">
        <f>IF(AND('Antibiotics STAR PU 13'!V33="yes",'Co-amoxiclav etc.'!V33="yes"),"yes","no")</f>
        <v>yes</v>
      </c>
      <c r="N33" t="str">
        <f>IF(AND('Antibiotics STAR PU 13'!X33="yes",'Co-amoxiclav etc.'!X33="yes"),"yes","no")</f>
        <v>yes</v>
      </c>
      <c r="O33" t="str">
        <f>IF(AND('Antibiotics STAR PU 13'!Z33="yes",'Co-amoxiclav etc.'!Z33="yes"),"yes","no")</f>
        <v>yes</v>
      </c>
      <c r="P33" t="str">
        <f>IF(AND('Antibiotics STAR PU 13'!AB33="yes",'Co-amoxiclav etc.'!AB33="yes"),"yes","no")</f>
        <v>yes</v>
      </c>
      <c r="Q33" t="str">
        <f>IF(AND('Antibiotics STAR PU 13'!AD33="yes",'Co-amoxiclav etc.'!AD33="yes"),"yes","no")</f>
        <v>yes</v>
      </c>
      <c r="R33" t="str">
        <f>IF(AND('Antibiotics STAR PU 13'!AF33="yes",'Co-amoxiclav etc.'!AF33="yes"),"yes","no")</f>
        <v>yes</v>
      </c>
      <c r="S33" t="str">
        <f>IF(AND('Antibiotics STAR PU 13'!AH33="yes",'Co-amoxiclav etc.'!AH33="yes"),"yes","no")</f>
        <v>yes</v>
      </c>
    </row>
    <row r="34" spans="1:19" x14ac:dyDescent="0.2">
      <c r="A34" t="s">
        <v>472</v>
      </c>
      <c r="B34" t="s">
        <v>473</v>
      </c>
      <c r="C34" s="53" t="s">
        <v>499</v>
      </c>
      <c r="D34" s="54" t="s">
        <v>25</v>
      </c>
      <c r="E34" s="50" t="s">
        <v>83</v>
      </c>
      <c r="F34" s="55" t="s">
        <v>84</v>
      </c>
      <c r="G34" t="str">
        <f>IF(AND('Antibiotics STAR PU 13'!J34="yes",'Co-amoxiclav etc.'!J34="yes"),"yes","no")</f>
        <v>no</v>
      </c>
      <c r="H34" t="str">
        <f>IF(AND('Antibiotics STAR PU 13'!L34="yes",'Co-amoxiclav etc.'!L34="yes"),"yes","no")</f>
        <v>no</v>
      </c>
      <c r="I34" t="str">
        <f>IF(AND('Antibiotics STAR PU 13'!N34="yes",'Co-amoxiclav etc.'!N34="yes"),"yes","no")</f>
        <v>no</v>
      </c>
      <c r="J34" t="str">
        <f>IF(AND('Antibiotics STAR PU 13'!P34="yes",'Co-amoxiclav etc.'!P34="yes"),"yes","no")</f>
        <v>no</v>
      </c>
      <c r="K34" t="str">
        <f>IF(AND('Antibiotics STAR PU 13'!R34="yes",'Co-amoxiclav etc.'!R34="yes"),"yes","no")</f>
        <v>no</v>
      </c>
      <c r="L34" t="str">
        <f>IF(AND('Antibiotics STAR PU 13'!T34="yes",'Co-amoxiclav etc.'!T34="yes"),"yes","no")</f>
        <v>no</v>
      </c>
      <c r="M34" t="str">
        <f>IF(AND('Antibiotics STAR PU 13'!V34="yes",'Co-amoxiclav etc.'!V34="yes"),"yes","no")</f>
        <v>no</v>
      </c>
      <c r="N34" t="str">
        <f>IF(AND('Antibiotics STAR PU 13'!X34="yes",'Co-amoxiclav etc.'!X34="yes"),"yes","no")</f>
        <v>no</v>
      </c>
      <c r="O34" t="str">
        <f>IF(AND('Antibiotics STAR PU 13'!Z34="yes",'Co-amoxiclav etc.'!Z34="yes"),"yes","no")</f>
        <v>no</v>
      </c>
      <c r="P34" t="str">
        <f>IF(AND('Antibiotics STAR PU 13'!AB34="yes",'Co-amoxiclav etc.'!AB34="yes"),"yes","no")</f>
        <v>no</v>
      </c>
      <c r="Q34" t="str">
        <f>IF(AND('Antibiotics STAR PU 13'!AD34="yes",'Co-amoxiclav etc.'!AD34="yes"),"yes","no")</f>
        <v>no</v>
      </c>
      <c r="R34" t="str">
        <f>IF(AND('Antibiotics STAR PU 13'!AF34="yes",'Co-amoxiclav etc.'!AF34="yes"),"yes","no")</f>
        <v>no</v>
      </c>
      <c r="S34" t="str">
        <f>IF(AND('Antibiotics STAR PU 13'!AH34="yes",'Co-amoxiclav etc.'!AH34="yes"),"yes","no")</f>
        <v>no</v>
      </c>
    </row>
    <row r="35" spans="1:19" x14ac:dyDescent="0.2">
      <c r="A35" t="s">
        <v>470</v>
      </c>
      <c r="B35" t="s">
        <v>471</v>
      </c>
      <c r="C35" s="53" t="s">
        <v>506</v>
      </c>
      <c r="D35" s="54" t="s">
        <v>58</v>
      </c>
      <c r="E35" s="50" t="s">
        <v>85</v>
      </c>
      <c r="F35" s="55" t="s">
        <v>86</v>
      </c>
      <c r="G35" t="str">
        <f>IF(AND('Antibiotics STAR PU 13'!J35="yes",'Co-amoxiclav etc.'!J35="yes"),"yes","no")</f>
        <v>no</v>
      </c>
      <c r="H35" t="str">
        <f>IF(AND('Antibiotics STAR PU 13'!L35="yes",'Co-amoxiclav etc.'!L35="yes"),"yes","no")</f>
        <v>no</v>
      </c>
      <c r="I35" t="str">
        <f>IF(AND('Antibiotics STAR PU 13'!N35="yes",'Co-amoxiclav etc.'!N35="yes"),"yes","no")</f>
        <v>no</v>
      </c>
      <c r="J35" t="str">
        <f>IF(AND('Antibiotics STAR PU 13'!P35="yes",'Co-amoxiclav etc.'!P35="yes"),"yes","no")</f>
        <v>yes</v>
      </c>
      <c r="K35" t="str">
        <f>IF(AND('Antibiotics STAR PU 13'!R35="yes",'Co-amoxiclav etc.'!R35="yes"),"yes","no")</f>
        <v>yes</v>
      </c>
      <c r="L35" t="str">
        <f>IF(AND('Antibiotics STAR PU 13'!T35="yes",'Co-amoxiclav etc.'!T35="yes"),"yes","no")</f>
        <v>yes</v>
      </c>
      <c r="M35" t="str">
        <f>IF(AND('Antibiotics STAR PU 13'!V35="yes",'Co-amoxiclav etc.'!V35="yes"),"yes","no")</f>
        <v>yes</v>
      </c>
      <c r="N35" t="str">
        <f>IF(AND('Antibiotics STAR PU 13'!X35="yes",'Co-amoxiclav etc.'!X35="yes"),"yes","no")</f>
        <v>yes</v>
      </c>
      <c r="O35" t="str">
        <f>IF(AND('Antibiotics STAR PU 13'!Z35="yes",'Co-amoxiclav etc.'!Z35="yes"),"yes","no")</f>
        <v>yes</v>
      </c>
      <c r="P35" t="str">
        <f>IF(AND('Antibiotics STAR PU 13'!AB35="yes",'Co-amoxiclav etc.'!AB35="yes"),"yes","no")</f>
        <v>yes</v>
      </c>
      <c r="Q35" t="str">
        <f>IF(AND('Antibiotics STAR PU 13'!AD35="yes",'Co-amoxiclav etc.'!AD35="yes"),"yes","no")</f>
        <v>yes</v>
      </c>
      <c r="R35" t="str">
        <f>IF(AND('Antibiotics STAR PU 13'!AF35="yes",'Co-amoxiclav etc.'!AF35="yes"),"yes","no")</f>
        <v>yes</v>
      </c>
      <c r="S35" t="str">
        <f>IF(AND('Antibiotics STAR PU 13'!AH35="yes",'Co-amoxiclav etc.'!AH35="yes"),"yes","no")</f>
        <v>no</v>
      </c>
    </row>
    <row r="36" spans="1:19" x14ac:dyDescent="0.2">
      <c r="A36" t="s">
        <v>570</v>
      </c>
      <c r="B36" t="s">
        <v>569</v>
      </c>
      <c r="C36" s="53" t="s">
        <v>505</v>
      </c>
      <c r="D36" s="54" t="s">
        <v>49</v>
      </c>
      <c r="E36" s="50" t="s">
        <v>87</v>
      </c>
      <c r="F36" s="55" t="s">
        <v>88</v>
      </c>
      <c r="G36" t="str">
        <f>IF(AND('Antibiotics STAR PU 13'!J36="yes",'Co-amoxiclav etc.'!J36="yes"),"yes","no")</f>
        <v>yes</v>
      </c>
      <c r="H36" t="str">
        <f>IF(AND('Antibiotics STAR PU 13'!L36="yes",'Co-amoxiclav etc.'!L36="yes"),"yes","no")</f>
        <v>yes</v>
      </c>
      <c r="I36" t="str">
        <f>IF(AND('Antibiotics STAR PU 13'!N36="yes",'Co-amoxiclav etc.'!N36="yes"),"yes","no")</f>
        <v>yes</v>
      </c>
      <c r="J36" t="str">
        <f>IF(AND('Antibiotics STAR PU 13'!P36="yes",'Co-amoxiclav etc.'!P36="yes"),"yes","no")</f>
        <v>yes</v>
      </c>
      <c r="K36" t="str">
        <f>IF(AND('Antibiotics STAR PU 13'!R36="yes",'Co-amoxiclav etc.'!R36="yes"),"yes","no")</f>
        <v>yes</v>
      </c>
      <c r="L36" t="str">
        <f>IF(AND('Antibiotics STAR PU 13'!T36="yes",'Co-amoxiclav etc.'!T36="yes"),"yes","no")</f>
        <v>yes</v>
      </c>
      <c r="M36" t="str">
        <f>IF(AND('Antibiotics STAR PU 13'!V36="yes",'Co-amoxiclav etc.'!V36="yes"),"yes","no")</f>
        <v>yes</v>
      </c>
      <c r="N36" t="str">
        <f>IF(AND('Antibiotics STAR PU 13'!X36="yes",'Co-amoxiclav etc.'!X36="yes"),"yes","no")</f>
        <v>yes</v>
      </c>
      <c r="O36" t="str">
        <f>IF(AND('Antibiotics STAR PU 13'!Z36="yes",'Co-amoxiclav etc.'!Z36="yes"),"yes","no")</f>
        <v>yes</v>
      </c>
      <c r="P36" t="str">
        <f>IF(AND('Antibiotics STAR PU 13'!AB36="yes",'Co-amoxiclav etc.'!AB36="yes"),"yes","no")</f>
        <v>yes</v>
      </c>
      <c r="Q36" t="str">
        <f>IF(AND('Antibiotics STAR PU 13'!AD36="yes",'Co-amoxiclav etc.'!AD36="yes"),"yes","no")</f>
        <v>yes</v>
      </c>
      <c r="R36" t="str">
        <f>IF(AND('Antibiotics STAR PU 13'!AF36="yes",'Co-amoxiclav etc.'!AF36="yes"),"yes","no")</f>
        <v>yes</v>
      </c>
      <c r="S36" t="str">
        <f>IF(AND('Antibiotics STAR PU 13'!AH36="yes",'Co-amoxiclav etc.'!AH36="yes"),"yes","no")</f>
        <v>yes</v>
      </c>
    </row>
    <row r="37" spans="1:19" x14ac:dyDescent="0.2">
      <c r="A37" t="s">
        <v>468</v>
      </c>
      <c r="B37" t="s">
        <v>469</v>
      </c>
      <c r="C37" s="53" t="s">
        <v>496</v>
      </c>
      <c r="D37" s="54" t="s">
        <v>14</v>
      </c>
      <c r="E37" s="50" t="s">
        <v>89</v>
      </c>
      <c r="F37" s="55" t="s">
        <v>90</v>
      </c>
      <c r="G37" t="str">
        <f>IF(AND('Antibiotics STAR PU 13'!J37="yes",'Co-amoxiclav etc.'!J37="yes"),"yes","no")</f>
        <v>yes</v>
      </c>
      <c r="H37" t="str">
        <f>IF(AND('Antibiotics STAR PU 13'!L37="yes",'Co-amoxiclav etc.'!L37="yes"),"yes","no")</f>
        <v>yes</v>
      </c>
      <c r="I37" t="str">
        <f>IF(AND('Antibiotics STAR PU 13'!N37="yes",'Co-amoxiclav etc.'!N37="yes"),"yes","no")</f>
        <v>yes</v>
      </c>
      <c r="J37" t="str">
        <f>IF(AND('Antibiotics STAR PU 13'!P37="yes",'Co-amoxiclav etc.'!P37="yes"),"yes","no")</f>
        <v>yes</v>
      </c>
      <c r="K37" t="str">
        <f>IF(AND('Antibiotics STAR PU 13'!R37="yes",'Co-amoxiclav etc.'!R37="yes"),"yes","no")</f>
        <v>yes</v>
      </c>
      <c r="L37" t="str">
        <f>IF(AND('Antibiotics STAR PU 13'!T37="yes",'Co-amoxiclav etc.'!T37="yes"),"yes","no")</f>
        <v>yes</v>
      </c>
      <c r="M37" t="str">
        <f>IF(AND('Antibiotics STAR PU 13'!V37="yes",'Co-amoxiclav etc.'!V37="yes"),"yes","no")</f>
        <v>yes</v>
      </c>
      <c r="N37" t="str">
        <f>IF(AND('Antibiotics STAR PU 13'!X37="yes",'Co-amoxiclav etc.'!X37="yes"),"yes","no")</f>
        <v>yes</v>
      </c>
      <c r="O37" t="str">
        <f>IF(AND('Antibiotics STAR PU 13'!Z37="yes",'Co-amoxiclav etc.'!Z37="yes"),"yes","no")</f>
        <v>yes</v>
      </c>
      <c r="P37" t="str">
        <f>IF(AND('Antibiotics STAR PU 13'!AB37="yes",'Co-amoxiclav etc.'!AB37="yes"),"yes","no")</f>
        <v>yes</v>
      </c>
      <c r="Q37" t="str">
        <f>IF(AND('Antibiotics STAR PU 13'!AD37="yes",'Co-amoxiclav etc.'!AD37="yes"),"yes","no")</f>
        <v>yes</v>
      </c>
      <c r="R37" t="str">
        <f>IF(AND('Antibiotics STAR PU 13'!AF37="yes",'Co-amoxiclav etc.'!AF37="yes"),"yes","no")</f>
        <v>yes</v>
      </c>
      <c r="S37" t="str">
        <f>IF(AND('Antibiotics STAR PU 13'!AH37="yes",'Co-amoxiclav etc.'!AH37="yes"),"yes","no")</f>
        <v>yes</v>
      </c>
    </row>
    <row r="38" spans="1:19" x14ac:dyDescent="0.2">
      <c r="A38" t="s">
        <v>572</v>
      </c>
      <c r="B38" t="s">
        <v>571</v>
      </c>
      <c r="C38" s="53" t="s">
        <v>504</v>
      </c>
      <c r="D38" s="54" t="s">
        <v>44</v>
      </c>
      <c r="E38" s="50" t="s">
        <v>91</v>
      </c>
      <c r="F38" s="55" t="s">
        <v>92</v>
      </c>
      <c r="G38" t="str">
        <f>IF(AND('Antibiotics STAR PU 13'!J38="yes",'Co-amoxiclav etc.'!J38="yes"),"yes","no")</f>
        <v>no</v>
      </c>
      <c r="H38" t="str">
        <f>IF(AND('Antibiotics STAR PU 13'!L38="yes",'Co-amoxiclav etc.'!L38="yes"),"yes","no")</f>
        <v>no</v>
      </c>
      <c r="I38" t="str">
        <f>IF(AND('Antibiotics STAR PU 13'!N38="yes",'Co-amoxiclav etc.'!N38="yes"),"yes","no")</f>
        <v>no</v>
      </c>
      <c r="J38" t="str">
        <f>IF(AND('Antibiotics STAR PU 13'!P38="yes",'Co-amoxiclav etc.'!P38="yes"),"yes","no")</f>
        <v>no</v>
      </c>
      <c r="K38" t="str">
        <f>IF(AND('Antibiotics STAR PU 13'!R38="yes",'Co-amoxiclav etc.'!R38="yes"),"yes","no")</f>
        <v>no</v>
      </c>
      <c r="L38" t="str">
        <f>IF(AND('Antibiotics STAR PU 13'!T38="yes",'Co-amoxiclav etc.'!T38="yes"),"yes","no")</f>
        <v>no</v>
      </c>
      <c r="M38" t="str">
        <f>IF(AND('Antibiotics STAR PU 13'!V38="yes",'Co-amoxiclav etc.'!V38="yes"),"yes","no")</f>
        <v>no</v>
      </c>
      <c r="N38" t="str">
        <f>IF(AND('Antibiotics STAR PU 13'!X38="yes",'Co-amoxiclav etc.'!X38="yes"),"yes","no")</f>
        <v>no</v>
      </c>
      <c r="O38" t="str">
        <f>IF(AND('Antibiotics STAR PU 13'!Z38="yes",'Co-amoxiclav etc.'!Z38="yes"),"yes","no")</f>
        <v>no</v>
      </c>
      <c r="P38" t="str">
        <f>IF(AND('Antibiotics STAR PU 13'!AB38="yes",'Co-amoxiclav etc.'!AB38="yes"),"yes","no")</f>
        <v>no</v>
      </c>
      <c r="Q38" t="str">
        <f>IF(AND('Antibiotics STAR PU 13'!AD38="yes",'Co-amoxiclav etc.'!AD38="yes"),"yes","no")</f>
        <v>no</v>
      </c>
      <c r="R38" t="str">
        <f>IF(AND('Antibiotics STAR PU 13'!AF38="yes",'Co-amoxiclav etc.'!AF38="yes"),"yes","no")</f>
        <v>no</v>
      </c>
      <c r="S38" t="str">
        <f>IF(AND('Antibiotics STAR PU 13'!AH38="yes",'Co-amoxiclav etc.'!AH38="yes"),"yes","no")</f>
        <v>no</v>
      </c>
    </row>
    <row r="39" spans="1:19" x14ac:dyDescent="0.2">
      <c r="A39" t="s">
        <v>470</v>
      </c>
      <c r="B39" t="s">
        <v>471</v>
      </c>
      <c r="C39" s="53" t="s">
        <v>497</v>
      </c>
      <c r="D39" s="54" t="s">
        <v>17</v>
      </c>
      <c r="E39" s="50" t="s">
        <v>93</v>
      </c>
      <c r="F39" s="55" t="s">
        <v>94</v>
      </c>
      <c r="G39" t="str">
        <f>IF(AND('Antibiotics STAR PU 13'!J39="yes",'Co-amoxiclav etc.'!J39="yes"),"yes","no")</f>
        <v>yes</v>
      </c>
      <c r="H39" t="str">
        <f>IF(AND('Antibiotics STAR PU 13'!L39="yes",'Co-amoxiclav etc.'!L39="yes"),"yes","no")</f>
        <v>yes</v>
      </c>
      <c r="I39" t="str">
        <f>IF(AND('Antibiotics STAR PU 13'!N39="yes",'Co-amoxiclav etc.'!N39="yes"),"yes","no")</f>
        <v>yes</v>
      </c>
      <c r="J39" t="str">
        <f>IF(AND('Antibiotics STAR PU 13'!P39="yes",'Co-amoxiclav etc.'!P39="yes"),"yes","no")</f>
        <v>yes</v>
      </c>
      <c r="K39" t="str">
        <f>IF(AND('Antibiotics STAR PU 13'!R39="yes",'Co-amoxiclav etc.'!R39="yes"),"yes","no")</f>
        <v>yes</v>
      </c>
      <c r="L39" t="str">
        <f>IF(AND('Antibiotics STAR PU 13'!T39="yes",'Co-amoxiclav etc.'!T39="yes"),"yes","no")</f>
        <v>yes</v>
      </c>
      <c r="M39" t="str">
        <f>IF(AND('Antibiotics STAR PU 13'!V39="yes",'Co-amoxiclav etc.'!V39="yes"),"yes","no")</f>
        <v>yes</v>
      </c>
      <c r="N39" t="str">
        <f>IF(AND('Antibiotics STAR PU 13'!X39="yes",'Co-amoxiclav etc.'!X39="yes"),"yes","no")</f>
        <v>yes</v>
      </c>
      <c r="O39" t="str">
        <f>IF(AND('Antibiotics STAR PU 13'!Z39="yes",'Co-amoxiclav etc.'!Z39="yes"),"yes","no")</f>
        <v>yes</v>
      </c>
      <c r="P39" t="str">
        <f>IF(AND('Antibiotics STAR PU 13'!AB39="yes",'Co-amoxiclav etc.'!AB39="yes"),"yes","no")</f>
        <v>yes</v>
      </c>
      <c r="Q39" t="str">
        <f>IF(AND('Antibiotics STAR PU 13'!AD39="yes",'Co-amoxiclav etc.'!AD39="yes"),"yes","no")</f>
        <v>yes</v>
      </c>
      <c r="R39" t="str">
        <f>IF(AND('Antibiotics STAR PU 13'!AF39="yes",'Co-amoxiclav etc.'!AF39="yes"),"yes","no")</f>
        <v>yes</v>
      </c>
      <c r="S39" t="str">
        <f>IF(AND('Antibiotics STAR PU 13'!AH39="yes",'Co-amoxiclav etc.'!AH39="yes"),"yes","no")</f>
        <v>yes</v>
      </c>
    </row>
    <row r="40" spans="1:19" x14ac:dyDescent="0.2">
      <c r="A40" t="s">
        <v>466</v>
      </c>
      <c r="B40" t="s">
        <v>467</v>
      </c>
      <c r="C40" s="53" t="s">
        <v>507</v>
      </c>
      <c r="D40" s="54" t="s">
        <v>61</v>
      </c>
      <c r="E40" s="50" t="s">
        <v>95</v>
      </c>
      <c r="F40" s="55" t="s">
        <v>96</v>
      </c>
      <c r="G40" t="str">
        <f>IF(AND('Antibiotics STAR PU 13'!J40="yes",'Co-amoxiclav etc.'!J40="yes"),"yes","no")</f>
        <v>no</v>
      </c>
      <c r="H40" t="str">
        <f>IF(AND('Antibiotics STAR PU 13'!L40="yes",'Co-amoxiclav etc.'!L40="yes"),"yes","no")</f>
        <v>no</v>
      </c>
      <c r="I40" t="str">
        <f>IF(AND('Antibiotics STAR PU 13'!N40="yes",'Co-amoxiclav etc.'!N40="yes"),"yes","no")</f>
        <v>no</v>
      </c>
      <c r="J40" t="str">
        <f>IF(AND('Antibiotics STAR PU 13'!P40="yes",'Co-amoxiclav etc.'!P40="yes"),"yes","no")</f>
        <v>no</v>
      </c>
      <c r="K40" t="str">
        <f>IF(AND('Antibiotics STAR PU 13'!R40="yes",'Co-amoxiclav etc.'!R40="yes"),"yes","no")</f>
        <v>no</v>
      </c>
      <c r="L40" t="str">
        <f>IF(AND('Antibiotics STAR PU 13'!T40="yes",'Co-amoxiclav etc.'!T40="yes"),"yes","no")</f>
        <v>no</v>
      </c>
      <c r="M40" t="str">
        <f>IF(AND('Antibiotics STAR PU 13'!V40="yes",'Co-amoxiclav etc.'!V40="yes"),"yes","no")</f>
        <v>no</v>
      </c>
      <c r="N40" t="str">
        <f>IF(AND('Antibiotics STAR PU 13'!X40="yes",'Co-amoxiclav etc.'!X40="yes"),"yes","no")</f>
        <v>no</v>
      </c>
      <c r="O40" t="str">
        <f>IF(AND('Antibiotics STAR PU 13'!Z40="yes",'Co-amoxiclav etc.'!Z40="yes"),"yes","no")</f>
        <v>no</v>
      </c>
      <c r="P40" t="str">
        <f>IF(AND('Antibiotics STAR PU 13'!AB40="yes",'Co-amoxiclav etc.'!AB40="yes"),"yes","no")</f>
        <v>no</v>
      </c>
      <c r="Q40" t="str">
        <f>IF(AND('Antibiotics STAR PU 13'!AD40="yes",'Co-amoxiclav etc.'!AD40="yes"),"yes","no")</f>
        <v>no</v>
      </c>
      <c r="R40" t="str">
        <f>IF(AND('Antibiotics STAR PU 13'!AF40="yes",'Co-amoxiclav etc.'!AF40="yes"),"yes","no")</f>
        <v>no</v>
      </c>
      <c r="S40" t="str">
        <f>IF(AND('Antibiotics STAR PU 13'!AH40="yes",'Co-amoxiclav etc.'!AH40="yes"),"yes","no")</f>
        <v>no</v>
      </c>
    </row>
    <row r="41" spans="1:19" x14ac:dyDescent="0.2">
      <c r="A41" t="s">
        <v>474</v>
      </c>
      <c r="B41" t="s">
        <v>475</v>
      </c>
      <c r="C41" s="53" t="s">
        <v>501</v>
      </c>
      <c r="D41" s="54" t="s">
        <v>33</v>
      </c>
      <c r="E41" s="50" t="s">
        <v>97</v>
      </c>
      <c r="F41" s="55" t="s">
        <v>98</v>
      </c>
      <c r="G41" t="str">
        <f>IF(AND('Antibiotics STAR PU 13'!J41="yes",'Co-amoxiclav etc.'!J41="yes"),"yes","no")</f>
        <v>yes</v>
      </c>
      <c r="H41" t="str">
        <f>IF(AND('Antibiotics STAR PU 13'!L41="yes",'Co-amoxiclav etc.'!L41="yes"),"yes","no")</f>
        <v>yes</v>
      </c>
      <c r="I41" t="str">
        <f>IF(AND('Antibiotics STAR PU 13'!N41="yes",'Co-amoxiclav etc.'!N41="yes"),"yes","no")</f>
        <v>yes</v>
      </c>
      <c r="J41" t="str">
        <f>IF(AND('Antibiotics STAR PU 13'!P41="yes",'Co-amoxiclav etc.'!P41="yes"),"yes","no")</f>
        <v>yes</v>
      </c>
      <c r="K41" t="str">
        <f>IF(AND('Antibiotics STAR PU 13'!R41="yes",'Co-amoxiclav etc.'!R41="yes"),"yes","no")</f>
        <v>yes</v>
      </c>
      <c r="L41" t="str">
        <f>IF(AND('Antibiotics STAR PU 13'!T41="yes",'Co-amoxiclav etc.'!T41="yes"),"yes","no")</f>
        <v>yes</v>
      </c>
      <c r="M41" t="str">
        <f>IF(AND('Antibiotics STAR PU 13'!V41="yes",'Co-amoxiclav etc.'!V41="yes"),"yes","no")</f>
        <v>yes</v>
      </c>
      <c r="N41" t="str">
        <f>IF(AND('Antibiotics STAR PU 13'!X41="yes",'Co-amoxiclav etc.'!X41="yes"),"yes","no")</f>
        <v>yes</v>
      </c>
      <c r="O41" t="str">
        <f>IF(AND('Antibiotics STAR PU 13'!Z41="yes",'Co-amoxiclav etc.'!Z41="yes"),"yes","no")</f>
        <v>yes</v>
      </c>
      <c r="P41" t="str">
        <f>IF(AND('Antibiotics STAR PU 13'!AB41="yes",'Co-amoxiclav etc.'!AB41="yes"),"yes","no")</f>
        <v>yes</v>
      </c>
      <c r="Q41" t="str">
        <f>IF(AND('Antibiotics STAR PU 13'!AD41="yes",'Co-amoxiclav etc.'!AD41="yes"),"yes","no")</f>
        <v>yes</v>
      </c>
      <c r="R41" t="str">
        <f>IF(AND('Antibiotics STAR PU 13'!AF41="yes",'Co-amoxiclav etc.'!AF41="yes"),"yes","no")</f>
        <v>yes</v>
      </c>
      <c r="S41" t="str">
        <f>IF(AND('Antibiotics STAR PU 13'!AH41="yes",'Co-amoxiclav etc.'!AH41="yes"),"yes","no")</f>
        <v>yes</v>
      </c>
    </row>
    <row r="42" spans="1:19" x14ac:dyDescent="0.2">
      <c r="A42" t="s">
        <v>476</v>
      </c>
      <c r="B42" t="s">
        <v>477</v>
      </c>
      <c r="C42" s="53" t="s">
        <v>511</v>
      </c>
      <c r="D42" s="54" t="s">
        <v>99</v>
      </c>
      <c r="E42" s="50" t="s">
        <v>100</v>
      </c>
      <c r="F42" s="55" t="s">
        <v>101</v>
      </c>
      <c r="G42" t="str">
        <f>IF(AND('Antibiotics STAR PU 13'!J42="yes",'Co-amoxiclav etc.'!J42="yes"),"yes","no")</f>
        <v>yes</v>
      </c>
      <c r="H42" t="str">
        <f>IF(AND('Antibiotics STAR PU 13'!L42="yes",'Co-amoxiclav etc.'!L42="yes"),"yes","no")</f>
        <v>yes</v>
      </c>
      <c r="I42" t="str">
        <f>IF(AND('Antibiotics STAR PU 13'!N42="yes",'Co-amoxiclav etc.'!N42="yes"),"yes","no")</f>
        <v>yes</v>
      </c>
      <c r="J42" t="str">
        <f>IF(AND('Antibiotics STAR PU 13'!P42="yes",'Co-amoxiclav etc.'!P42="yes"),"yes","no")</f>
        <v>yes</v>
      </c>
      <c r="K42" t="str">
        <f>IF(AND('Antibiotics STAR PU 13'!R42="yes",'Co-amoxiclav etc.'!R42="yes"),"yes","no")</f>
        <v>yes</v>
      </c>
      <c r="L42" t="str">
        <f>IF(AND('Antibiotics STAR PU 13'!T42="yes",'Co-amoxiclav etc.'!T42="yes"),"yes","no")</f>
        <v>yes</v>
      </c>
      <c r="M42" t="str">
        <f>IF(AND('Antibiotics STAR PU 13'!V42="yes",'Co-amoxiclav etc.'!V42="yes"),"yes","no")</f>
        <v>yes</v>
      </c>
      <c r="N42" t="str">
        <f>IF(AND('Antibiotics STAR PU 13'!X42="yes",'Co-amoxiclav etc.'!X42="yes"),"yes","no")</f>
        <v>yes</v>
      </c>
      <c r="O42" t="str">
        <f>IF(AND('Antibiotics STAR PU 13'!Z42="yes",'Co-amoxiclav etc.'!Z42="yes"),"yes","no")</f>
        <v>yes</v>
      </c>
      <c r="P42" t="str">
        <f>IF(AND('Antibiotics STAR PU 13'!AB42="yes",'Co-amoxiclav etc.'!AB42="yes"),"yes","no")</f>
        <v>yes</v>
      </c>
      <c r="Q42" t="str">
        <f>IF(AND('Antibiotics STAR PU 13'!AD42="yes",'Co-amoxiclav etc.'!AD42="yes"),"yes","no")</f>
        <v>yes</v>
      </c>
      <c r="R42" t="str">
        <f>IF(AND('Antibiotics STAR PU 13'!AF42="yes",'Co-amoxiclav etc.'!AF42="yes"),"yes","no")</f>
        <v>yes</v>
      </c>
      <c r="S42" t="str">
        <f>IF(AND('Antibiotics STAR PU 13'!AH42="yes",'Co-amoxiclav etc.'!AH42="yes"),"yes","no")</f>
        <v>yes</v>
      </c>
    </row>
    <row r="43" spans="1:19" x14ac:dyDescent="0.2">
      <c r="A43" t="s">
        <v>466</v>
      </c>
      <c r="B43" t="s">
        <v>467</v>
      </c>
      <c r="C43" s="53" t="s">
        <v>507</v>
      </c>
      <c r="D43" s="54" t="s">
        <v>61</v>
      </c>
      <c r="E43" s="50" t="s">
        <v>102</v>
      </c>
      <c r="F43" s="55" t="s">
        <v>103</v>
      </c>
      <c r="G43" t="str">
        <f>IF(AND('Antibiotics STAR PU 13'!J43="yes",'Co-amoxiclav etc.'!J43="yes"),"yes","no")</f>
        <v>no</v>
      </c>
      <c r="H43" t="str">
        <f>IF(AND('Antibiotics STAR PU 13'!L43="yes",'Co-amoxiclav etc.'!L43="yes"),"yes","no")</f>
        <v>no</v>
      </c>
      <c r="I43" t="str">
        <f>IF(AND('Antibiotics STAR PU 13'!N43="yes",'Co-amoxiclav etc.'!N43="yes"),"yes","no")</f>
        <v>no</v>
      </c>
      <c r="J43" t="str">
        <f>IF(AND('Antibiotics STAR PU 13'!P43="yes",'Co-amoxiclav etc.'!P43="yes"),"yes","no")</f>
        <v>no</v>
      </c>
      <c r="K43" t="str">
        <f>IF(AND('Antibiotics STAR PU 13'!R43="yes",'Co-amoxiclav etc.'!R43="yes"),"yes","no")</f>
        <v>no</v>
      </c>
      <c r="L43" t="str">
        <f>IF(AND('Antibiotics STAR PU 13'!T43="yes",'Co-amoxiclav etc.'!T43="yes"),"yes","no")</f>
        <v>no</v>
      </c>
      <c r="M43" t="str">
        <f>IF(AND('Antibiotics STAR PU 13'!V43="yes",'Co-amoxiclav etc.'!V43="yes"),"yes","no")</f>
        <v>no</v>
      </c>
      <c r="N43" t="str">
        <f>IF(AND('Antibiotics STAR PU 13'!X43="yes",'Co-amoxiclav etc.'!X43="yes"),"yes","no")</f>
        <v>no</v>
      </c>
      <c r="O43" t="str">
        <f>IF(AND('Antibiotics STAR PU 13'!Z43="yes",'Co-amoxiclav etc.'!Z43="yes"),"yes","no")</f>
        <v>no</v>
      </c>
      <c r="P43" t="str">
        <f>IF(AND('Antibiotics STAR PU 13'!AB43="yes",'Co-amoxiclav etc.'!AB43="yes"),"yes","no")</f>
        <v>no</v>
      </c>
      <c r="Q43" t="str">
        <f>IF(AND('Antibiotics STAR PU 13'!AD43="yes",'Co-amoxiclav etc.'!AD43="yes"),"yes","no")</f>
        <v>no</v>
      </c>
      <c r="R43" t="str">
        <f>IF(AND('Antibiotics STAR PU 13'!AF43="yes",'Co-amoxiclav etc.'!AF43="yes"),"yes","no")</f>
        <v>no</v>
      </c>
      <c r="S43" t="str">
        <f>IF(AND('Antibiotics STAR PU 13'!AH43="yes",'Co-amoxiclav etc.'!AH43="yes"),"yes","no")</f>
        <v>no</v>
      </c>
    </row>
    <row r="44" spans="1:19" x14ac:dyDescent="0.2">
      <c r="A44" t="s">
        <v>470</v>
      </c>
      <c r="B44" t="s">
        <v>471</v>
      </c>
      <c r="C44" s="53" t="s">
        <v>502</v>
      </c>
      <c r="D44" s="54" t="s">
        <v>36</v>
      </c>
      <c r="E44" s="50" t="s">
        <v>104</v>
      </c>
      <c r="F44" s="55" t="s">
        <v>105</v>
      </c>
      <c r="G44" t="str">
        <f>IF(AND('Antibiotics STAR PU 13'!J44="yes",'Co-amoxiclav etc.'!J44="yes"),"yes","no")</f>
        <v>yes</v>
      </c>
      <c r="H44" t="str">
        <f>IF(AND('Antibiotics STAR PU 13'!L44="yes",'Co-amoxiclav etc.'!L44="yes"),"yes","no")</f>
        <v>yes</v>
      </c>
      <c r="I44" t="str">
        <f>IF(AND('Antibiotics STAR PU 13'!N44="yes",'Co-amoxiclav etc.'!N44="yes"),"yes","no")</f>
        <v>yes</v>
      </c>
      <c r="J44" t="str">
        <f>IF(AND('Antibiotics STAR PU 13'!P44="yes",'Co-amoxiclav etc.'!P44="yes"),"yes","no")</f>
        <v>yes</v>
      </c>
      <c r="K44" t="str">
        <f>IF(AND('Antibiotics STAR PU 13'!R44="yes",'Co-amoxiclav etc.'!R44="yes"),"yes","no")</f>
        <v>yes</v>
      </c>
      <c r="L44" t="str">
        <f>IF(AND('Antibiotics STAR PU 13'!T44="yes",'Co-amoxiclav etc.'!T44="yes"),"yes","no")</f>
        <v>yes</v>
      </c>
      <c r="M44" t="str">
        <f>IF(AND('Antibiotics STAR PU 13'!V44="yes",'Co-amoxiclav etc.'!V44="yes"),"yes","no")</f>
        <v>yes</v>
      </c>
      <c r="N44" t="str">
        <f>IF(AND('Antibiotics STAR PU 13'!X44="yes",'Co-amoxiclav etc.'!X44="yes"),"yes","no")</f>
        <v>yes</v>
      </c>
      <c r="O44" t="str">
        <f>IF(AND('Antibiotics STAR PU 13'!Z44="yes",'Co-amoxiclav etc.'!Z44="yes"),"yes","no")</f>
        <v>yes</v>
      </c>
      <c r="P44" t="str">
        <f>IF(AND('Antibiotics STAR PU 13'!AB44="yes",'Co-amoxiclav etc.'!AB44="yes"),"yes","no")</f>
        <v>yes</v>
      </c>
      <c r="Q44" t="str">
        <f>IF(AND('Antibiotics STAR PU 13'!AD44="yes",'Co-amoxiclav etc.'!AD44="yes"),"yes","no")</f>
        <v>yes</v>
      </c>
      <c r="R44" t="str">
        <f>IF(AND('Antibiotics STAR PU 13'!AF44="yes",'Co-amoxiclav etc.'!AF44="yes"),"yes","no")</f>
        <v>yes</v>
      </c>
      <c r="S44" t="str">
        <f>IF(AND('Antibiotics STAR PU 13'!AH44="yes",'Co-amoxiclav etc.'!AH44="yes"),"yes","no")</f>
        <v>yes</v>
      </c>
    </row>
    <row r="45" spans="1:19" x14ac:dyDescent="0.2">
      <c r="A45" t="s">
        <v>482</v>
      </c>
      <c r="B45" t="s">
        <v>483</v>
      </c>
      <c r="C45" s="53" t="s">
        <v>512</v>
      </c>
      <c r="D45" s="54" t="s">
        <v>106</v>
      </c>
      <c r="E45" s="50" t="s">
        <v>107</v>
      </c>
      <c r="F45" s="55" t="s">
        <v>108</v>
      </c>
      <c r="G45" t="str">
        <f>IF(AND('Antibiotics STAR PU 13'!J45="yes",'Co-amoxiclav etc.'!J45="yes"),"yes","no")</f>
        <v>no</v>
      </c>
      <c r="H45" t="str">
        <f>IF(AND('Antibiotics STAR PU 13'!L45="yes",'Co-amoxiclav etc.'!L45="yes"),"yes","no")</f>
        <v>no</v>
      </c>
      <c r="I45" t="str">
        <f>IF(AND('Antibiotics STAR PU 13'!N45="yes",'Co-amoxiclav etc.'!N45="yes"),"yes","no")</f>
        <v>no</v>
      </c>
      <c r="J45" t="str">
        <f>IF(AND('Antibiotics STAR PU 13'!P45="yes",'Co-amoxiclav etc.'!P45="yes"),"yes","no")</f>
        <v>no</v>
      </c>
      <c r="K45" t="str">
        <f>IF(AND('Antibiotics STAR PU 13'!R45="yes",'Co-amoxiclav etc.'!R45="yes"),"yes","no")</f>
        <v>yes</v>
      </c>
      <c r="L45" t="str">
        <f>IF(AND('Antibiotics STAR PU 13'!T45="yes",'Co-amoxiclav etc.'!T45="yes"),"yes","no")</f>
        <v>no</v>
      </c>
      <c r="M45" t="str">
        <f>IF(AND('Antibiotics STAR PU 13'!V45="yes",'Co-amoxiclav etc.'!V45="yes"),"yes","no")</f>
        <v>no</v>
      </c>
      <c r="N45" t="str">
        <f>IF(AND('Antibiotics STAR PU 13'!X45="yes",'Co-amoxiclav etc.'!X45="yes"),"yes","no")</f>
        <v>no</v>
      </c>
      <c r="O45" t="str">
        <f>IF(AND('Antibiotics STAR PU 13'!Z45="yes",'Co-amoxiclav etc.'!Z45="yes"),"yes","no")</f>
        <v>no</v>
      </c>
      <c r="P45" t="str">
        <f>IF(AND('Antibiotics STAR PU 13'!AB45="yes",'Co-amoxiclav etc.'!AB45="yes"),"yes","no")</f>
        <v>no</v>
      </c>
      <c r="Q45" t="str">
        <f>IF(AND('Antibiotics STAR PU 13'!AD45="yes",'Co-amoxiclav etc.'!AD45="yes"),"yes","no")</f>
        <v>no</v>
      </c>
      <c r="R45" t="str">
        <f>IF(AND('Antibiotics STAR PU 13'!AF45="yes",'Co-amoxiclav etc.'!AF45="yes"),"yes","no")</f>
        <v>no</v>
      </c>
      <c r="S45" t="str">
        <f>IF(AND('Antibiotics STAR PU 13'!AH45="yes",'Co-amoxiclav etc.'!AH45="yes"),"yes","no")</f>
        <v>no</v>
      </c>
    </row>
    <row r="46" spans="1:19" x14ac:dyDescent="0.2">
      <c r="A46" t="s">
        <v>482</v>
      </c>
      <c r="B46" t="s">
        <v>483</v>
      </c>
      <c r="C46" s="53" t="s">
        <v>513</v>
      </c>
      <c r="D46" s="54" t="s">
        <v>109</v>
      </c>
      <c r="E46" s="50" t="s">
        <v>110</v>
      </c>
      <c r="F46" s="55" t="s">
        <v>111</v>
      </c>
      <c r="G46" t="str">
        <f>IF(AND('Antibiotics STAR PU 13'!J46="yes",'Co-amoxiclav etc.'!J46="yes"),"yes","no")</f>
        <v>yes</v>
      </c>
      <c r="H46" t="str">
        <f>IF(AND('Antibiotics STAR PU 13'!L46="yes",'Co-amoxiclav etc.'!L46="yes"),"yes","no")</f>
        <v>yes</v>
      </c>
      <c r="I46" t="str">
        <f>IF(AND('Antibiotics STAR PU 13'!N46="yes",'Co-amoxiclav etc.'!N46="yes"),"yes","no")</f>
        <v>yes</v>
      </c>
      <c r="J46" t="str">
        <f>IF(AND('Antibiotics STAR PU 13'!P46="yes",'Co-amoxiclav etc.'!P46="yes"),"yes","no")</f>
        <v>yes</v>
      </c>
      <c r="K46" t="str">
        <f>IF(AND('Antibiotics STAR PU 13'!R46="yes",'Co-amoxiclav etc.'!R46="yes"),"yes","no")</f>
        <v>yes</v>
      </c>
      <c r="L46" t="str">
        <f>IF(AND('Antibiotics STAR PU 13'!T46="yes",'Co-amoxiclav etc.'!T46="yes"),"yes","no")</f>
        <v>yes</v>
      </c>
      <c r="M46" t="str">
        <f>IF(AND('Antibiotics STAR PU 13'!V46="yes",'Co-amoxiclav etc.'!V46="yes"),"yes","no")</f>
        <v>yes</v>
      </c>
      <c r="N46" t="str">
        <f>IF(AND('Antibiotics STAR PU 13'!X46="yes",'Co-amoxiclav etc.'!X46="yes"),"yes","no")</f>
        <v>yes</v>
      </c>
      <c r="O46" t="str">
        <f>IF(AND('Antibiotics STAR PU 13'!Z46="yes",'Co-amoxiclav etc.'!Z46="yes"),"yes","no")</f>
        <v>yes</v>
      </c>
      <c r="P46" t="str">
        <f>IF(AND('Antibiotics STAR PU 13'!AB46="yes",'Co-amoxiclav etc.'!AB46="yes"),"yes","no")</f>
        <v>yes</v>
      </c>
      <c r="Q46" t="str">
        <f>IF(AND('Antibiotics STAR PU 13'!AD46="yes",'Co-amoxiclav etc.'!AD46="yes"),"yes","no")</f>
        <v>no</v>
      </c>
      <c r="R46" t="str">
        <f>IF(AND('Antibiotics STAR PU 13'!AF46="yes",'Co-amoxiclav etc.'!AF46="yes"),"yes","no")</f>
        <v>no</v>
      </c>
      <c r="S46" t="str">
        <f>IF(AND('Antibiotics STAR PU 13'!AH46="yes",'Co-amoxiclav etc.'!AH46="yes"),"yes","no")</f>
        <v>no</v>
      </c>
    </row>
    <row r="47" spans="1:19" x14ac:dyDescent="0.2">
      <c r="A47" t="s">
        <v>466</v>
      </c>
      <c r="B47" t="s">
        <v>467</v>
      </c>
      <c r="C47" s="53" t="s">
        <v>495</v>
      </c>
      <c r="D47" s="54" t="s">
        <v>11</v>
      </c>
      <c r="E47" s="50" t="s">
        <v>112</v>
      </c>
      <c r="F47" s="55" t="s">
        <v>113</v>
      </c>
      <c r="G47" t="str">
        <f>IF(AND('Antibiotics STAR PU 13'!J47="yes",'Co-amoxiclav etc.'!J47="yes"),"yes","no")</f>
        <v>no</v>
      </c>
      <c r="H47" t="str">
        <f>IF(AND('Antibiotics STAR PU 13'!L47="yes",'Co-amoxiclav etc.'!L47="yes"),"yes","no")</f>
        <v>no</v>
      </c>
      <c r="I47" t="str">
        <f>IF(AND('Antibiotics STAR PU 13'!N47="yes",'Co-amoxiclav etc.'!N47="yes"),"yes","no")</f>
        <v>no</v>
      </c>
      <c r="J47" t="str">
        <f>IF(AND('Antibiotics STAR PU 13'!P47="yes",'Co-amoxiclav etc.'!P47="yes"),"yes","no")</f>
        <v>no</v>
      </c>
      <c r="K47" t="str">
        <f>IF(AND('Antibiotics STAR PU 13'!R47="yes",'Co-amoxiclav etc.'!R47="yes"),"yes","no")</f>
        <v>no</v>
      </c>
      <c r="L47" t="str">
        <f>IF(AND('Antibiotics STAR PU 13'!T47="yes",'Co-amoxiclav etc.'!T47="yes"),"yes","no")</f>
        <v>no</v>
      </c>
      <c r="M47" t="str">
        <f>IF(AND('Antibiotics STAR PU 13'!V47="yes",'Co-amoxiclav etc.'!V47="yes"),"yes","no")</f>
        <v>no</v>
      </c>
      <c r="N47" t="str">
        <f>IF(AND('Antibiotics STAR PU 13'!X47="yes",'Co-amoxiclav etc.'!X47="yes"),"yes","no")</f>
        <v>no</v>
      </c>
      <c r="O47" t="str">
        <f>IF(AND('Antibiotics STAR PU 13'!Z47="yes",'Co-amoxiclav etc.'!Z47="yes"),"yes","no")</f>
        <v>no</v>
      </c>
      <c r="P47" t="str">
        <f>IF(AND('Antibiotics STAR PU 13'!AB47="yes",'Co-amoxiclav etc.'!AB47="yes"),"yes","no")</f>
        <v>no</v>
      </c>
      <c r="Q47" t="str">
        <f>IF(AND('Antibiotics STAR PU 13'!AD47="yes",'Co-amoxiclav etc.'!AD47="yes"),"yes","no")</f>
        <v>no</v>
      </c>
      <c r="R47" t="str">
        <f>IF(AND('Antibiotics STAR PU 13'!AF47="yes",'Co-amoxiclav etc.'!AF47="yes"),"yes","no")</f>
        <v>no</v>
      </c>
      <c r="S47" t="str">
        <f>IF(AND('Antibiotics STAR PU 13'!AH47="yes",'Co-amoxiclav etc.'!AH47="yes"),"yes","no")</f>
        <v>no</v>
      </c>
    </row>
    <row r="48" spans="1:19" x14ac:dyDescent="0.2">
      <c r="A48" t="s">
        <v>464</v>
      </c>
      <c r="B48" t="s">
        <v>465</v>
      </c>
      <c r="C48" s="53" t="s">
        <v>498</v>
      </c>
      <c r="D48" s="54" t="s">
        <v>22</v>
      </c>
      <c r="E48" s="50" t="s">
        <v>114</v>
      </c>
      <c r="F48" s="55" t="s">
        <v>115</v>
      </c>
      <c r="G48" t="str">
        <f>IF(AND('Antibiotics STAR PU 13'!J48="yes",'Co-amoxiclav etc.'!J48="yes"),"yes","no")</f>
        <v>yes</v>
      </c>
      <c r="H48" t="str">
        <f>IF(AND('Antibiotics STAR PU 13'!L48="yes",'Co-amoxiclav etc.'!L48="yes"),"yes","no")</f>
        <v>yes</v>
      </c>
      <c r="I48" t="str">
        <f>IF(AND('Antibiotics STAR PU 13'!N48="yes",'Co-amoxiclav etc.'!N48="yes"),"yes","no")</f>
        <v>yes</v>
      </c>
      <c r="J48" t="str">
        <f>IF(AND('Antibiotics STAR PU 13'!P48="yes",'Co-amoxiclav etc.'!P48="yes"),"yes","no")</f>
        <v>yes</v>
      </c>
      <c r="K48" t="str">
        <f>IF(AND('Antibiotics STAR PU 13'!R48="yes",'Co-amoxiclav etc.'!R48="yes"),"yes","no")</f>
        <v>yes</v>
      </c>
      <c r="L48" t="str">
        <f>IF(AND('Antibiotics STAR PU 13'!T48="yes",'Co-amoxiclav etc.'!T48="yes"),"yes","no")</f>
        <v>yes</v>
      </c>
      <c r="M48" t="str">
        <f>IF(AND('Antibiotics STAR PU 13'!V48="yes",'Co-amoxiclav etc.'!V48="yes"),"yes","no")</f>
        <v>yes</v>
      </c>
      <c r="N48" t="str">
        <f>IF(AND('Antibiotics STAR PU 13'!X48="yes",'Co-amoxiclav etc.'!X48="yes"),"yes","no")</f>
        <v>yes</v>
      </c>
      <c r="O48" t="str">
        <f>IF(AND('Antibiotics STAR PU 13'!Z48="yes",'Co-amoxiclav etc.'!Z48="yes"),"yes","no")</f>
        <v>yes</v>
      </c>
      <c r="P48" t="str">
        <f>IF(AND('Antibiotics STAR PU 13'!AB48="yes",'Co-amoxiclav etc.'!AB48="yes"),"yes","no")</f>
        <v>yes</v>
      </c>
      <c r="Q48" t="str">
        <f>IF(AND('Antibiotics STAR PU 13'!AD48="yes",'Co-amoxiclav etc.'!AD48="yes"),"yes","no")</f>
        <v>yes</v>
      </c>
      <c r="R48" t="str">
        <f>IF(AND('Antibiotics STAR PU 13'!AF48="yes",'Co-amoxiclav etc.'!AF48="yes"),"yes","no")</f>
        <v>yes</v>
      </c>
      <c r="S48" t="str">
        <f>IF(AND('Antibiotics STAR PU 13'!AH48="yes",'Co-amoxiclav etc.'!AH48="yes"),"yes","no")</f>
        <v>yes</v>
      </c>
    </row>
    <row r="49" spans="1:19" x14ac:dyDescent="0.2">
      <c r="A49" t="s">
        <v>484</v>
      </c>
      <c r="B49" t="s">
        <v>116</v>
      </c>
      <c r="C49" s="53" t="s">
        <v>514</v>
      </c>
      <c r="D49" s="54" t="s">
        <v>116</v>
      </c>
      <c r="E49" s="50" t="s">
        <v>117</v>
      </c>
      <c r="F49" s="55" t="s">
        <v>118</v>
      </c>
      <c r="G49" t="str">
        <f>IF(AND('Antibiotics STAR PU 13'!J49="yes",'Co-amoxiclav etc.'!J49="yes"),"yes","no")</f>
        <v>yes</v>
      </c>
      <c r="H49" t="str">
        <f>IF(AND('Antibiotics STAR PU 13'!L49="yes",'Co-amoxiclav etc.'!L49="yes"),"yes","no")</f>
        <v>yes</v>
      </c>
      <c r="I49" t="str">
        <f>IF(AND('Antibiotics STAR PU 13'!N49="yes",'Co-amoxiclav etc.'!N49="yes"),"yes","no")</f>
        <v>yes</v>
      </c>
      <c r="J49" t="str">
        <f>IF(AND('Antibiotics STAR PU 13'!P49="yes",'Co-amoxiclav etc.'!P49="yes"),"yes","no")</f>
        <v>yes</v>
      </c>
      <c r="K49" t="str">
        <f>IF(AND('Antibiotics STAR PU 13'!R49="yes",'Co-amoxiclav etc.'!R49="yes"),"yes","no")</f>
        <v>yes</v>
      </c>
      <c r="L49" t="str">
        <f>IF(AND('Antibiotics STAR PU 13'!T49="yes",'Co-amoxiclav etc.'!T49="yes"),"yes","no")</f>
        <v>yes</v>
      </c>
      <c r="M49" t="str">
        <f>IF(AND('Antibiotics STAR PU 13'!V49="yes",'Co-amoxiclav etc.'!V49="yes"),"yes","no")</f>
        <v>yes</v>
      </c>
      <c r="N49" t="str">
        <f>IF(AND('Antibiotics STAR PU 13'!X49="yes",'Co-amoxiclav etc.'!X49="yes"),"yes","no")</f>
        <v>yes</v>
      </c>
      <c r="O49" t="str">
        <f>IF(AND('Antibiotics STAR PU 13'!Z49="yes",'Co-amoxiclav etc.'!Z49="yes"),"yes","no")</f>
        <v>yes</v>
      </c>
      <c r="P49" t="str">
        <f>IF(AND('Antibiotics STAR PU 13'!AB49="yes",'Co-amoxiclav etc.'!AB49="yes"),"yes","no")</f>
        <v>yes</v>
      </c>
      <c r="Q49" t="str">
        <f>IF(AND('Antibiotics STAR PU 13'!AD49="yes",'Co-amoxiclav etc.'!AD49="yes"),"yes","no")</f>
        <v>yes</v>
      </c>
      <c r="R49" t="str">
        <f>IF(AND('Antibiotics STAR PU 13'!AF49="yes",'Co-amoxiclav etc.'!AF49="yes"),"yes","no")</f>
        <v>yes</v>
      </c>
      <c r="S49" t="str">
        <f>IF(AND('Antibiotics STAR PU 13'!AH49="yes",'Co-amoxiclav etc.'!AH49="yes"),"yes","no")</f>
        <v>yes</v>
      </c>
    </row>
    <row r="50" spans="1:19" x14ac:dyDescent="0.2">
      <c r="A50" t="s">
        <v>476</v>
      </c>
      <c r="B50" t="s">
        <v>477</v>
      </c>
      <c r="C50" s="53" t="s">
        <v>503</v>
      </c>
      <c r="D50" s="54" t="s">
        <v>39</v>
      </c>
      <c r="E50" s="50" t="s">
        <v>119</v>
      </c>
      <c r="F50" s="55" t="s">
        <v>120</v>
      </c>
      <c r="G50" t="str">
        <f>IF(AND('Antibiotics STAR PU 13'!J50="yes",'Co-amoxiclav etc.'!J50="yes"),"yes","no")</f>
        <v>yes</v>
      </c>
      <c r="H50" t="str">
        <f>IF(AND('Antibiotics STAR PU 13'!L50="yes",'Co-amoxiclav etc.'!L50="yes"),"yes","no")</f>
        <v>yes</v>
      </c>
      <c r="I50" t="str">
        <f>IF(AND('Antibiotics STAR PU 13'!N50="yes",'Co-amoxiclav etc.'!N50="yes"),"yes","no")</f>
        <v>yes</v>
      </c>
      <c r="J50" t="str">
        <f>IF(AND('Antibiotics STAR PU 13'!P50="yes",'Co-amoxiclav etc.'!P50="yes"),"yes","no")</f>
        <v>yes</v>
      </c>
      <c r="K50" t="str">
        <f>IF(AND('Antibiotics STAR PU 13'!R50="yes",'Co-amoxiclav etc.'!R50="yes"),"yes","no")</f>
        <v>yes</v>
      </c>
      <c r="L50" t="str">
        <f>IF(AND('Antibiotics STAR PU 13'!T50="yes",'Co-amoxiclav etc.'!T50="yes"),"yes","no")</f>
        <v>yes</v>
      </c>
      <c r="M50" t="str">
        <f>IF(AND('Antibiotics STAR PU 13'!V50="yes",'Co-amoxiclav etc.'!V50="yes"),"yes","no")</f>
        <v>yes</v>
      </c>
      <c r="N50" t="str">
        <f>IF(AND('Antibiotics STAR PU 13'!X50="yes",'Co-amoxiclav etc.'!X50="yes"),"yes","no")</f>
        <v>yes</v>
      </c>
      <c r="O50" t="str">
        <f>IF(AND('Antibiotics STAR PU 13'!Z50="yes",'Co-amoxiclav etc.'!Z50="yes"),"yes","no")</f>
        <v>yes</v>
      </c>
      <c r="P50" t="str">
        <f>IF(AND('Antibiotics STAR PU 13'!AB50="yes",'Co-amoxiclav etc.'!AB50="yes"),"yes","no")</f>
        <v>yes</v>
      </c>
      <c r="Q50" t="str">
        <f>IF(AND('Antibiotics STAR PU 13'!AD50="yes",'Co-amoxiclav etc.'!AD50="yes"),"yes","no")</f>
        <v>yes</v>
      </c>
      <c r="R50" t="str">
        <f>IF(AND('Antibiotics STAR PU 13'!AF50="yes",'Co-amoxiclav etc.'!AF50="yes"),"yes","no")</f>
        <v>yes</v>
      </c>
      <c r="S50" t="str">
        <f>IF(AND('Antibiotics STAR PU 13'!AH50="yes",'Co-amoxiclav etc.'!AH50="yes"),"yes","no")</f>
        <v>yes</v>
      </c>
    </row>
    <row r="51" spans="1:19" x14ac:dyDescent="0.2">
      <c r="A51" t="s">
        <v>482</v>
      </c>
      <c r="B51" t="s">
        <v>483</v>
      </c>
      <c r="C51" s="53" t="s">
        <v>513</v>
      </c>
      <c r="D51" s="54" t="s">
        <v>109</v>
      </c>
      <c r="E51" s="50" t="s">
        <v>121</v>
      </c>
      <c r="F51" s="55" t="s">
        <v>122</v>
      </c>
      <c r="G51" t="str">
        <f>IF(AND('Antibiotics STAR PU 13'!J51="yes",'Co-amoxiclav etc.'!J51="yes"),"yes","no")</f>
        <v>yes</v>
      </c>
      <c r="H51" t="str">
        <f>IF(AND('Antibiotics STAR PU 13'!L51="yes",'Co-amoxiclav etc.'!L51="yes"),"yes","no")</f>
        <v>yes</v>
      </c>
      <c r="I51" t="str">
        <f>IF(AND('Antibiotics STAR PU 13'!N51="yes",'Co-amoxiclav etc.'!N51="yes"),"yes","no")</f>
        <v>yes</v>
      </c>
      <c r="J51" t="str">
        <f>IF(AND('Antibiotics STAR PU 13'!P51="yes",'Co-amoxiclav etc.'!P51="yes"),"yes","no")</f>
        <v>yes</v>
      </c>
      <c r="K51" t="str">
        <f>IF(AND('Antibiotics STAR PU 13'!R51="yes",'Co-amoxiclav etc.'!R51="yes"),"yes","no")</f>
        <v>yes</v>
      </c>
      <c r="L51" t="str">
        <f>IF(AND('Antibiotics STAR PU 13'!T51="yes",'Co-amoxiclav etc.'!T51="yes"),"yes","no")</f>
        <v>yes</v>
      </c>
      <c r="M51" t="str">
        <f>IF(AND('Antibiotics STAR PU 13'!V51="yes",'Co-amoxiclav etc.'!V51="yes"),"yes","no")</f>
        <v>yes</v>
      </c>
      <c r="N51" t="str">
        <f>IF(AND('Antibiotics STAR PU 13'!X51="yes",'Co-amoxiclav etc.'!X51="yes"),"yes","no")</f>
        <v>yes</v>
      </c>
      <c r="O51" t="str">
        <f>IF(AND('Antibiotics STAR PU 13'!Z51="yes",'Co-amoxiclav etc.'!Z51="yes"),"yes","no")</f>
        <v>yes</v>
      </c>
      <c r="P51" t="str">
        <f>IF(AND('Antibiotics STAR PU 13'!AB51="yes",'Co-amoxiclav etc.'!AB51="yes"),"yes","no")</f>
        <v>yes</v>
      </c>
      <c r="Q51" t="str">
        <f>IF(AND('Antibiotics STAR PU 13'!AD51="yes",'Co-amoxiclav etc.'!AD51="yes"),"yes","no")</f>
        <v>yes</v>
      </c>
      <c r="R51" t="str">
        <f>IF(AND('Antibiotics STAR PU 13'!AF51="yes",'Co-amoxiclav etc.'!AF51="yes"),"yes","no")</f>
        <v>yes</v>
      </c>
      <c r="S51" t="str">
        <f>IF(AND('Antibiotics STAR PU 13'!AH51="yes",'Co-amoxiclav etc.'!AH51="yes"),"yes","no")</f>
        <v>yes</v>
      </c>
    </row>
    <row r="52" spans="1:19" x14ac:dyDescent="0.2">
      <c r="A52" t="s">
        <v>470</v>
      </c>
      <c r="B52" t="s">
        <v>471</v>
      </c>
      <c r="C52" s="53" t="s">
        <v>506</v>
      </c>
      <c r="D52" s="54" t="s">
        <v>58</v>
      </c>
      <c r="E52" s="50" t="s">
        <v>123</v>
      </c>
      <c r="F52" s="55" t="s">
        <v>124</v>
      </c>
      <c r="G52" t="str">
        <f>IF(AND('Antibiotics STAR PU 13'!J52="yes",'Co-amoxiclav etc.'!J52="yes"),"yes","no")</f>
        <v>yes</v>
      </c>
      <c r="H52" t="str">
        <f>IF(AND('Antibiotics STAR PU 13'!L52="yes",'Co-amoxiclav etc.'!L52="yes"),"yes","no")</f>
        <v>yes</v>
      </c>
      <c r="I52" t="str">
        <f>IF(AND('Antibiotics STAR PU 13'!N52="yes",'Co-amoxiclav etc.'!N52="yes"),"yes","no")</f>
        <v>yes</v>
      </c>
      <c r="J52" t="str">
        <f>IF(AND('Antibiotics STAR PU 13'!P52="yes",'Co-amoxiclav etc.'!P52="yes"),"yes","no")</f>
        <v>yes</v>
      </c>
      <c r="K52" t="str">
        <f>IF(AND('Antibiotics STAR PU 13'!R52="yes",'Co-amoxiclav etc.'!R52="yes"),"yes","no")</f>
        <v>yes</v>
      </c>
      <c r="L52" t="str">
        <f>IF(AND('Antibiotics STAR PU 13'!T52="yes",'Co-amoxiclav etc.'!T52="yes"),"yes","no")</f>
        <v>yes</v>
      </c>
      <c r="M52" t="str">
        <f>IF(AND('Antibiotics STAR PU 13'!V52="yes",'Co-amoxiclav etc.'!V52="yes"),"yes","no")</f>
        <v>yes</v>
      </c>
      <c r="N52" t="str">
        <f>IF(AND('Antibiotics STAR PU 13'!X52="yes",'Co-amoxiclav etc.'!X52="yes"),"yes","no")</f>
        <v>yes</v>
      </c>
      <c r="O52" t="str">
        <f>IF(AND('Antibiotics STAR PU 13'!Z52="yes",'Co-amoxiclav etc.'!Z52="yes"),"yes","no")</f>
        <v>yes</v>
      </c>
      <c r="P52" t="str">
        <f>IF(AND('Antibiotics STAR PU 13'!AB52="yes",'Co-amoxiclav etc.'!AB52="yes"),"yes","no")</f>
        <v>yes</v>
      </c>
      <c r="Q52" t="str">
        <f>IF(AND('Antibiotics STAR PU 13'!AD52="yes",'Co-amoxiclav etc.'!AD52="yes"),"yes","no")</f>
        <v>yes</v>
      </c>
      <c r="R52" t="str">
        <f>IF(AND('Antibiotics STAR PU 13'!AF52="yes",'Co-amoxiclav etc.'!AF52="yes"),"yes","no")</f>
        <v>yes</v>
      </c>
      <c r="S52" t="str">
        <f>IF(AND('Antibiotics STAR PU 13'!AH52="yes",'Co-amoxiclav etc.'!AH52="yes"),"yes","no")</f>
        <v>yes</v>
      </c>
    </row>
    <row r="53" spans="1:19" x14ac:dyDescent="0.2">
      <c r="A53" t="s">
        <v>474</v>
      </c>
      <c r="B53" t="s">
        <v>475</v>
      </c>
      <c r="C53" s="53" t="s">
        <v>501</v>
      </c>
      <c r="D53" s="54" t="s">
        <v>33</v>
      </c>
      <c r="E53" s="50" t="s">
        <v>125</v>
      </c>
      <c r="F53" s="55" t="s">
        <v>126</v>
      </c>
      <c r="G53" t="str">
        <f>IF(AND('Antibiotics STAR PU 13'!J53="yes",'Co-amoxiclav etc.'!J53="yes"),"yes","no")</f>
        <v>yes</v>
      </c>
      <c r="H53" t="str">
        <f>IF(AND('Antibiotics STAR PU 13'!L53="yes",'Co-amoxiclav etc.'!L53="yes"),"yes","no")</f>
        <v>yes</v>
      </c>
      <c r="I53" t="str">
        <f>IF(AND('Antibiotics STAR PU 13'!N53="yes",'Co-amoxiclav etc.'!N53="yes"),"yes","no")</f>
        <v>yes</v>
      </c>
      <c r="J53" t="str">
        <f>IF(AND('Antibiotics STAR PU 13'!P53="yes",'Co-amoxiclav etc.'!P53="yes"),"yes","no")</f>
        <v>yes</v>
      </c>
      <c r="K53" t="str">
        <f>IF(AND('Antibiotics STAR PU 13'!R53="yes",'Co-amoxiclav etc.'!R53="yes"),"yes","no")</f>
        <v>yes</v>
      </c>
      <c r="L53" t="str">
        <f>IF(AND('Antibiotics STAR PU 13'!T53="yes",'Co-amoxiclav etc.'!T53="yes"),"yes","no")</f>
        <v>no</v>
      </c>
      <c r="M53" t="str">
        <f>IF(AND('Antibiotics STAR PU 13'!V53="yes",'Co-amoxiclav etc.'!V53="yes"),"yes","no")</f>
        <v>no</v>
      </c>
      <c r="N53" t="str">
        <f>IF(AND('Antibiotics STAR PU 13'!X53="yes",'Co-amoxiclav etc.'!X53="yes"),"yes","no")</f>
        <v>no</v>
      </c>
      <c r="O53" t="str">
        <f>IF(AND('Antibiotics STAR PU 13'!Z53="yes",'Co-amoxiclav etc.'!Z53="yes"),"yes","no")</f>
        <v>no</v>
      </c>
      <c r="P53" t="str">
        <f>IF(AND('Antibiotics STAR PU 13'!AB53="yes",'Co-amoxiclav etc.'!AB53="yes"),"yes","no")</f>
        <v>no</v>
      </c>
      <c r="Q53" t="str">
        <f>IF(AND('Antibiotics STAR PU 13'!AD53="yes",'Co-amoxiclav etc.'!AD53="yes"),"yes","no")</f>
        <v>no</v>
      </c>
      <c r="R53" t="str">
        <f>IF(AND('Antibiotics STAR PU 13'!AF53="yes",'Co-amoxiclav etc.'!AF53="yes"),"yes","no")</f>
        <v>no</v>
      </c>
      <c r="S53" t="str">
        <f>IF(AND('Antibiotics STAR PU 13'!AH53="yes",'Co-amoxiclav etc.'!AH53="yes"),"yes","no")</f>
        <v>yes</v>
      </c>
    </row>
    <row r="54" spans="1:19" x14ac:dyDescent="0.2">
      <c r="A54" t="s">
        <v>572</v>
      </c>
      <c r="B54" t="s">
        <v>571</v>
      </c>
      <c r="C54" s="53" t="s">
        <v>504</v>
      </c>
      <c r="D54" s="54" t="s">
        <v>44</v>
      </c>
      <c r="E54" s="50" t="s">
        <v>127</v>
      </c>
      <c r="F54" s="55" t="s">
        <v>128</v>
      </c>
      <c r="G54" t="str">
        <f>IF(AND('Antibiotics STAR PU 13'!J54="yes",'Co-amoxiclav etc.'!J54="yes"),"yes","no")</f>
        <v>yes</v>
      </c>
      <c r="H54" t="str">
        <f>IF(AND('Antibiotics STAR PU 13'!L54="yes",'Co-amoxiclav etc.'!L54="yes"),"yes","no")</f>
        <v>yes</v>
      </c>
      <c r="I54" t="str">
        <f>IF(AND('Antibiotics STAR PU 13'!N54="yes",'Co-amoxiclav etc.'!N54="yes"),"yes","no")</f>
        <v>yes</v>
      </c>
      <c r="J54" t="str">
        <f>IF(AND('Antibiotics STAR PU 13'!P54="yes",'Co-amoxiclav etc.'!P54="yes"),"yes","no")</f>
        <v>yes</v>
      </c>
      <c r="K54" t="str">
        <f>IF(AND('Antibiotics STAR PU 13'!R54="yes",'Co-amoxiclav etc.'!R54="yes"),"yes","no")</f>
        <v>yes</v>
      </c>
      <c r="L54" t="str">
        <f>IF(AND('Antibiotics STAR PU 13'!T54="yes",'Co-amoxiclav etc.'!T54="yes"),"yes","no")</f>
        <v>yes</v>
      </c>
      <c r="M54" t="str">
        <f>IF(AND('Antibiotics STAR PU 13'!V54="yes",'Co-amoxiclav etc.'!V54="yes"),"yes","no")</f>
        <v>yes</v>
      </c>
      <c r="N54" t="str">
        <f>IF(AND('Antibiotics STAR PU 13'!X54="yes",'Co-amoxiclav etc.'!X54="yes"),"yes","no")</f>
        <v>yes</v>
      </c>
      <c r="O54" t="str">
        <f>IF(AND('Antibiotics STAR PU 13'!Z54="yes",'Co-amoxiclav etc.'!Z54="yes"),"yes","no")</f>
        <v>yes</v>
      </c>
      <c r="P54" t="str">
        <f>IF(AND('Antibiotics STAR PU 13'!AB54="yes",'Co-amoxiclav etc.'!AB54="yes"),"yes","no")</f>
        <v>yes</v>
      </c>
      <c r="Q54" t="str">
        <f>IF(AND('Antibiotics STAR PU 13'!AD54="yes",'Co-amoxiclav etc.'!AD54="yes"),"yes","no")</f>
        <v>yes</v>
      </c>
      <c r="R54" t="str">
        <f>IF(AND('Antibiotics STAR PU 13'!AF54="yes",'Co-amoxiclav etc.'!AF54="yes"),"yes","no")</f>
        <v>yes</v>
      </c>
      <c r="S54" t="str">
        <f>IF(AND('Antibiotics STAR PU 13'!AH54="yes",'Co-amoxiclav etc.'!AH54="yes"),"yes","no")</f>
        <v>yes</v>
      </c>
    </row>
    <row r="55" spans="1:19" x14ac:dyDescent="0.2">
      <c r="A55" t="s">
        <v>474</v>
      </c>
      <c r="B55" t="s">
        <v>475</v>
      </c>
      <c r="C55" s="53" t="s">
        <v>515</v>
      </c>
      <c r="D55" s="54" t="s">
        <v>129</v>
      </c>
      <c r="E55" s="50" t="s">
        <v>130</v>
      </c>
      <c r="F55" s="55" t="s">
        <v>131</v>
      </c>
      <c r="G55" t="str">
        <f>IF(AND('Antibiotics STAR PU 13'!J55="yes",'Co-amoxiclav etc.'!J55="yes"),"yes","no")</f>
        <v>no</v>
      </c>
      <c r="H55" t="str">
        <f>IF(AND('Antibiotics STAR PU 13'!L55="yes",'Co-amoxiclav etc.'!L55="yes"),"yes","no")</f>
        <v>no</v>
      </c>
      <c r="I55" t="str">
        <f>IF(AND('Antibiotics STAR PU 13'!N55="yes",'Co-amoxiclav etc.'!N55="yes"),"yes","no")</f>
        <v>no</v>
      </c>
      <c r="J55" t="str">
        <f>IF(AND('Antibiotics STAR PU 13'!P55="yes",'Co-amoxiclav etc.'!P55="yes"),"yes","no")</f>
        <v>no</v>
      </c>
      <c r="K55" t="str">
        <f>IF(AND('Antibiotics STAR PU 13'!R55="yes",'Co-amoxiclav etc.'!R55="yes"),"yes","no")</f>
        <v>no</v>
      </c>
      <c r="L55" t="str">
        <f>IF(AND('Antibiotics STAR PU 13'!T55="yes",'Co-amoxiclav etc.'!T55="yes"),"yes","no")</f>
        <v>no</v>
      </c>
      <c r="M55" t="str">
        <f>IF(AND('Antibiotics STAR PU 13'!V55="yes",'Co-amoxiclav etc.'!V55="yes"),"yes","no")</f>
        <v>no</v>
      </c>
      <c r="N55" t="str">
        <f>IF(AND('Antibiotics STAR PU 13'!X55="yes",'Co-amoxiclav etc.'!X55="yes"),"yes","no")</f>
        <v>no</v>
      </c>
      <c r="O55" t="str">
        <f>IF(AND('Antibiotics STAR PU 13'!Z55="yes",'Co-amoxiclav etc.'!Z55="yes"),"yes","no")</f>
        <v>no</v>
      </c>
      <c r="P55" t="str">
        <f>IF(AND('Antibiotics STAR PU 13'!AB55="yes",'Co-amoxiclav etc.'!AB55="yes"),"yes","no")</f>
        <v>no</v>
      </c>
      <c r="Q55" t="str">
        <f>IF(AND('Antibiotics STAR PU 13'!AD55="yes",'Co-amoxiclav etc.'!AD55="yes"),"yes","no")</f>
        <v>no</v>
      </c>
      <c r="R55" t="str">
        <f>IF(AND('Antibiotics STAR PU 13'!AF55="yes",'Co-amoxiclav etc.'!AF55="yes"),"yes","no")</f>
        <v>no</v>
      </c>
      <c r="S55" t="str">
        <f>IF(AND('Antibiotics STAR PU 13'!AH55="yes",'Co-amoxiclav etc.'!AH55="yes"),"yes","no")</f>
        <v>no</v>
      </c>
    </row>
    <row r="56" spans="1:19" x14ac:dyDescent="0.2">
      <c r="A56" t="s">
        <v>464</v>
      </c>
      <c r="B56" t="s">
        <v>465</v>
      </c>
      <c r="C56" s="53" t="s">
        <v>516</v>
      </c>
      <c r="D56" s="54" t="s">
        <v>132</v>
      </c>
      <c r="E56" s="50" t="s">
        <v>133</v>
      </c>
      <c r="F56" s="55" t="s">
        <v>134</v>
      </c>
      <c r="G56" t="str">
        <f>IF(AND('Antibiotics STAR PU 13'!J56="yes",'Co-amoxiclav etc.'!J56="yes"),"yes","no")</f>
        <v>yes</v>
      </c>
      <c r="H56" t="str">
        <f>IF(AND('Antibiotics STAR PU 13'!L56="yes",'Co-amoxiclav etc.'!L56="yes"),"yes","no")</f>
        <v>yes</v>
      </c>
      <c r="I56" t="str">
        <f>IF(AND('Antibiotics STAR PU 13'!N56="yes",'Co-amoxiclav etc.'!N56="yes"),"yes","no")</f>
        <v>yes</v>
      </c>
      <c r="J56" t="str">
        <f>IF(AND('Antibiotics STAR PU 13'!P56="yes",'Co-amoxiclav etc.'!P56="yes"),"yes","no")</f>
        <v>yes</v>
      </c>
      <c r="K56" t="str">
        <f>IF(AND('Antibiotics STAR PU 13'!R56="yes",'Co-amoxiclav etc.'!R56="yes"),"yes","no")</f>
        <v>yes</v>
      </c>
      <c r="L56" t="str">
        <f>IF(AND('Antibiotics STAR PU 13'!T56="yes",'Co-amoxiclav etc.'!T56="yes"),"yes","no")</f>
        <v>yes</v>
      </c>
      <c r="M56" t="str">
        <f>IF(AND('Antibiotics STAR PU 13'!V56="yes",'Co-amoxiclav etc.'!V56="yes"),"yes","no")</f>
        <v>yes</v>
      </c>
      <c r="N56" t="str">
        <f>IF(AND('Antibiotics STAR PU 13'!X56="yes",'Co-amoxiclav etc.'!X56="yes"),"yes","no")</f>
        <v>yes</v>
      </c>
      <c r="O56" t="str">
        <f>IF(AND('Antibiotics STAR PU 13'!Z56="yes",'Co-amoxiclav etc.'!Z56="yes"),"yes","no")</f>
        <v>yes</v>
      </c>
      <c r="P56" t="str">
        <f>IF(AND('Antibiotics STAR PU 13'!AB56="yes",'Co-amoxiclav etc.'!AB56="yes"),"yes","no")</f>
        <v>yes</v>
      </c>
      <c r="Q56" t="str">
        <f>IF(AND('Antibiotics STAR PU 13'!AD56="yes",'Co-amoxiclav etc.'!AD56="yes"),"yes","no")</f>
        <v>yes</v>
      </c>
      <c r="R56" t="str">
        <f>IF(AND('Antibiotics STAR PU 13'!AF56="yes",'Co-amoxiclav etc.'!AF56="yes"),"yes","no")</f>
        <v>yes</v>
      </c>
      <c r="S56" t="str">
        <f>IF(AND('Antibiotics STAR PU 13'!AH56="yes",'Co-amoxiclav etc.'!AH56="yes"),"yes","no")</f>
        <v>yes</v>
      </c>
    </row>
    <row r="57" spans="1:19" x14ac:dyDescent="0.2">
      <c r="A57" t="s">
        <v>480</v>
      </c>
      <c r="B57" t="s">
        <v>481</v>
      </c>
      <c r="C57" s="53" t="s">
        <v>510</v>
      </c>
      <c r="D57" s="54" t="s">
        <v>78</v>
      </c>
      <c r="E57" s="50" t="s">
        <v>135</v>
      </c>
      <c r="F57" s="55" t="s">
        <v>136</v>
      </c>
      <c r="G57" t="str">
        <f>IF(AND('Antibiotics STAR PU 13'!J57="yes",'Co-amoxiclav etc.'!J57="yes"),"yes","no")</f>
        <v>no</v>
      </c>
      <c r="H57" t="str">
        <f>IF(AND('Antibiotics STAR PU 13'!L57="yes",'Co-amoxiclav etc.'!L57="yes"),"yes","no")</f>
        <v>no</v>
      </c>
      <c r="I57" t="str">
        <f>IF(AND('Antibiotics STAR PU 13'!N57="yes",'Co-amoxiclav etc.'!N57="yes"),"yes","no")</f>
        <v>no</v>
      </c>
      <c r="J57" t="str">
        <f>IF(AND('Antibiotics STAR PU 13'!P57="yes",'Co-amoxiclav etc.'!P57="yes"),"yes","no")</f>
        <v>no</v>
      </c>
      <c r="K57" t="str">
        <f>IF(AND('Antibiotics STAR PU 13'!R57="yes",'Co-amoxiclav etc.'!R57="yes"),"yes","no")</f>
        <v>yes</v>
      </c>
      <c r="L57" t="str">
        <f>IF(AND('Antibiotics STAR PU 13'!T57="yes",'Co-amoxiclav etc.'!T57="yes"),"yes","no")</f>
        <v>yes</v>
      </c>
      <c r="M57" t="str">
        <f>IF(AND('Antibiotics STAR PU 13'!V57="yes",'Co-amoxiclav etc.'!V57="yes"),"yes","no")</f>
        <v>yes</v>
      </c>
      <c r="N57" t="str">
        <f>IF(AND('Antibiotics STAR PU 13'!X57="yes",'Co-amoxiclav etc.'!X57="yes"),"yes","no")</f>
        <v>yes</v>
      </c>
      <c r="O57" t="str">
        <f>IF(AND('Antibiotics STAR PU 13'!Z57="yes",'Co-amoxiclav etc.'!Z57="yes"),"yes","no")</f>
        <v>yes</v>
      </c>
      <c r="P57" t="str">
        <f>IF(AND('Antibiotics STAR PU 13'!AB57="yes",'Co-amoxiclav etc.'!AB57="yes"),"yes","no")</f>
        <v>yes</v>
      </c>
      <c r="Q57" t="str">
        <f>IF(AND('Antibiotics STAR PU 13'!AD57="yes",'Co-amoxiclav etc.'!AD57="yes"),"yes","no")</f>
        <v>yes</v>
      </c>
      <c r="R57" t="str">
        <f>IF(AND('Antibiotics STAR PU 13'!AF57="yes",'Co-amoxiclav etc.'!AF57="yes"),"yes","no")</f>
        <v>yes</v>
      </c>
      <c r="S57" t="str">
        <f>IF(AND('Antibiotics STAR PU 13'!AH57="yes",'Co-amoxiclav etc.'!AH57="yes"),"yes","no")</f>
        <v>yes</v>
      </c>
    </row>
    <row r="58" spans="1:19" x14ac:dyDescent="0.2">
      <c r="A58" t="s">
        <v>466</v>
      </c>
      <c r="B58" t="s">
        <v>467</v>
      </c>
      <c r="C58" s="53" t="s">
        <v>507</v>
      </c>
      <c r="D58" s="54" t="s">
        <v>61</v>
      </c>
      <c r="E58" s="50" t="s">
        <v>137</v>
      </c>
      <c r="F58" s="55" t="s">
        <v>138</v>
      </c>
      <c r="G58" t="str">
        <f>IF(AND('Antibiotics STAR PU 13'!J58="yes",'Co-amoxiclav etc.'!J58="yes"),"yes","no")</f>
        <v>no</v>
      </c>
      <c r="H58" t="str">
        <f>IF(AND('Antibiotics STAR PU 13'!L58="yes",'Co-amoxiclav etc.'!L58="yes"),"yes","no")</f>
        <v>no</v>
      </c>
      <c r="I58" t="str">
        <f>IF(AND('Antibiotics STAR PU 13'!N58="yes",'Co-amoxiclav etc.'!N58="yes"),"yes","no")</f>
        <v>no</v>
      </c>
      <c r="J58" t="str">
        <f>IF(AND('Antibiotics STAR PU 13'!P58="yes",'Co-amoxiclav etc.'!P58="yes"),"yes","no")</f>
        <v>no</v>
      </c>
      <c r="K58" t="str">
        <f>IF(AND('Antibiotics STAR PU 13'!R58="yes",'Co-amoxiclav etc.'!R58="yes"),"yes","no")</f>
        <v>no</v>
      </c>
      <c r="L58" t="str">
        <f>IF(AND('Antibiotics STAR PU 13'!T58="yes",'Co-amoxiclav etc.'!T58="yes"),"yes","no")</f>
        <v>no</v>
      </c>
      <c r="M58" t="str">
        <f>IF(AND('Antibiotics STAR PU 13'!V58="yes",'Co-amoxiclav etc.'!V58="yes"),"yes","no")</f>
        <v>no</v>
      </c>
      <c r="N58" t="str">
        <f>IF(AND('Antibiotics STAR PU 13'!X58="yes",'Co-amoxiclav etc.'!X58="yes"),"yes","no")</f>
        <v>no</v>
      </c>
      <c r="O58" t="str">
        <f>IF(AND('Antibiotics STAR PU 13'!Z58="yes",'Co-amoxiclav etc.'!Z58="yes"),"yes","no")</f>
        <v>no</v>
      </c>
      <c r="P58" t="str">
        <f>IF(AND('Antibiotics STAR PU 13'!AB58="yes",'Co-amoxiclav etc.'!AB58="yes"),"yes","no")</f>
        <v>no</v>
      </c>
      <c r="Q58" t="str">
        <f>IF(AND('Antibiotics STAR PU 13'!AD58="yes",'Co-amoxiclav etc.'!AD58="yes"),"yes","no")</f>
        <v>no</v>
      </c>
      <c r="R58" t="str">
        <f>IF(AND('Antibiotics STAR PU 13'!AF58="yes",'Co-amoxiclav etc.'!AF58="yes"),"yes","no")</f>
        <v>no</v>
      </c>
      <c r="S58" t="str">
        <f>IF(AND('Antibiotics STAR PU 13'!AH58="yes",'Co-amoxiclav etc.'!AH58="yes"),"yes","no")</f>
        <v>no</v>
      </c>
    </row>
    <row r="59" spans="1:19" x14ac:dyDescent="0.2">
      <c r="A59" t="s">
        <v>466</v>
      </c>
      <c r="B59" t="s">
        <v>467</v>
      </c>
      <c r="C59" s="53" t="s">
        <v>507</v>
      </c>
      <c r="D59" s="54" t="s">
        <v>61</v>
      </c>
      <c r="E59" s="50" t="s">
        <v>139</v>
      </c>
      <c r="F59" s="55" t="s">
        <v>140</v>
      </c>
      <c r="G59" t="str">
        <f>IF(AND('Antibiotics STAR PU 13'!J59="yes",'Co-amoxiclav etc.'!J59="yes"),"yes","no")</f>
        <v>yes</v>
      </c>
      <c r="H59" t="str">
        <f>IF(AND('Antibiotics STAR PU 13'!L59="yes",'Co-amoxiclav etc.'!L59="yes"),"yes","no")</f>
        <v>yes</v>
      </c>
      <c r="I59" t="str">
        <f>IF(AND('Antibiotics STAR PU 13'!N59="yes",'Co-amoxiclav etc.'!N59="yes"),"yes","no")</f>
        <v>yes</v>
      </c>
      <c r="J59" t="str">
        <f>IF(AND('Antibiotics STAR PU 13'!P59="yes",'Co-amoxiclav etc.'!P59="yes"),"yes","no")</f>
        <v>yes</v>
      </c>
      <c r="K59" t="str">
        <f>IF(AND('Antibiotics STAR PU 13'!R59="yes",'Co-amoxiclav etc.'!R59="yes"),"yes","no")</f>
        <v>yes</v>
      </c>
      <c r="L59" t="str">
        <f>IF(AND('Antibiotics STAR PU 13'!T59="yes",'Co-amoxiclav etc.'!T59="yes"),"yes","no")</f>
        <v>yes</v>
      </c>
      <c r="M59" t="str">
        <f>IF(AND('Antibiotics STAR PU 13'!V59="yes",'Co-amoxiclav etc.'!V59="yes"),"yes","no")</f>
        <v>yes</v>
      </c>
      <c r="N59" t="str">
        <f>IF(AND('Antibiotics STAR PU 13'!X59="yes",'Co-amoxiclav etc.'!X59="yes"),"yes","no")</f>
        <v>yes</v>
      </c>
      <c r="O59" t="str">
        <f>IF(AND('Antibiotics STAR PU 13'!Z59="yes",'Co-amoxiclav etc.'!Z59="yes"),"yes","no")</f>
        <v>yes</v>
      </c>
      <c r="P59" t="str">
        <f>IF(AND('Antibiotics STAR PU 13'!AB59="yes",'Co-amoxiclav etc.'!AB59="yes"),"yes","no")</f>
        <v>yes</v>
      </c>
      <c r="Q59" t="str">
        <f>IF(AND('Antibiotics STAR PU 13'!AD59="yes",'Co-amoxiclav etc.'!AD59="yes"),"yes","no")</f>
        <v>yes</v>
      </c>
      <c r="R59" t="str">
        <f>IF(AND('Antibiotics STAR PU 13'!AF59="yes",'Co-amoxiclav etc.'!AF59="yes"),"yes","no")</f>
        <v>yes</v>
      </c>
      <c r="S59" t="str">
        <f>IF(AND('Antibiotics STAR PU 13'!AH59="yes",'Co-amoxiclav etc.'!AH59="yes"),"yes","no")</f>
        <v>yes</v>
      </c>
    </row>
    <row r="60" spans="1:19" x14ac:dyDescent="0.2">
      <c r="A60" t="s">
        <v>485</v>
      </c>
      <c r="B60" t="s">
        <v>486</v>
      </c>
      <c r="C60" s="53" t="s">
        <v>517</v>
      </c>
      <c r="D60" s="54" t="s">
        <v>141</v>
      </c>
      <c r="E60" s="50" t="s">
        <v>142</v>
      </c>
      <c r="F60" s="55" t="s">
        <v>143</v>
      </c>
      <c r="G60" t="str">
        <f>IF(AND('Antibiotics STAR PU 13'!J60="yes",'Co-amoxiclav etc.'!J60="yes"),"yes","no")</f>
        <v>yes</v>
      </c>
      <c r="H60" t="str">
        <f>IF(AND('Antibiotics STAR PU 13'!L60="yes",'Co-amoxiclav etc.'!L60="yes"),"yes","no")</f>
        <v>yes</v>
      </c>
      <c r="I60" t="str">
        <f>IF(AND('Antibiotics STAR PU 13'!N60="yes",'Co-amoxiclav etc.'!N60="yes"),"yes","no")</f>
        <v>yes</v>
      </c>
      <c r="J60" t="str">
        <f>IF(AND('Antibiotics STAR PU 13'!P60="yes",'Co-amoxiclav etc.'!P60="yes"),"yes","no")</f>
        <v>yes</v>
      </c>
      <c r="K60" t="str">
        <f>IF(AND('Antibiotics STAR PU 13'!R60="yes",'Co-amoxiclav etc.'!R60="yes"),"yes","no")</f>
        <v>yes</v>
      </c>
      <c r="L60" t="str">
        <f>IF(AND('Antibiotics STAR PU 13'!T60="yes",'Co-amoxiclav etc.'!T60="yes"),"yes","no")</f>
        <v>yes</v>
      </c>
      <c r="M60" t="str">
        <f>IF(AND('Antibiotics STAR PU 13'!V60="yes",'Co-amoxiclav etc.'!V60="yes"),"yes","no")</f>
        <v>yes</v>
      </c>
      <c r="N60" t="str">
        <f>IF(AND('Antibiotics STAR PU 13'!X60="yes",'Co-amoxiclav etc.'!X60="yes"),"yes","no")</f>
        <v>yes</v>
      </c>
      <c r="O60" t="str">
        <f>IF(AND('Antibiotics STAR PU 13'!Z60="yes",'Co-amoxiclav etc.'!Z60="yes"),"yes","no")</f>
        <v>yes</v>
      </c>
      <c r="P60" t="str">
        <f>IF(AND('Antibiotics STAR PU 13'!AB60="yes",'Co-amoxiclav etc.'!AB60="yes"),"yes","no")</f>
        <v>yes</v>
      </c>
      <c r="Q60" t="str">
        <f>IF(AND('Antibiotics STAR PU 13'!AD60="yes",'Co-amoxiclav etc.'!AD60="yes"),"yes","no")</f>
        <v>yes</v>
      </c>
      <c r="R60" t="str">
        <f>IF(AND('Antibiotics STAR PU 13'!AF60="yes",'Co-amoxiclav etc.'!AF60="yes"),"yes","no")</f>
        <v>yes</v>
      </c>
      <c r="S60" t="str">
        <f>IF(AND('Antibiotics STAR PU 13'!AH60="yes",'Co-amoxiclav etc.'!AH60="yes"),"yes","no")</f>
        <v>yes</v>
      </c>
    </row>
    <row r="61" spans="1:19" x14ac:dyDescent="0.2">
      <c r="A61" t="s">
        <v>470</v>
      </c>
      <c r="B61" t="s">
        <v>471</v>
      </c>
      <c r="C61" s="53" t="s">
        <v>497</v>
      </c>
      <c r="D61" s="54" t="s">
        <v>17</v>
      </c>
      <c r="E61" s="50" t="s">
        <v>144</v>
      </c>
      <c r="F61" s="55" t="s">
        <v>145</v>
      </c>
      <c r="G61" t="str">
        <f>IF(AND('Antibiotics STAR PU 13'!J61="yes",'Co-amoxiclav etc.'!J61="yes"),"yes","no")</f>
        <v>no</v>
      </c>
      <c r="H61" t="str">
        <f>IF(AND('Antibiotics STAR PU 13'!L61="yes",'Co-amoxiclav etc.'!L61="yes"),"yes","no")</f>
        <v>no</v>
      </c>
      <c r="I61" t="str">
        <f>IF(AND('Antibiotics STAR PU 13'!N61="yes",'Co-amoxiclav etc.'!N61="yes"),"yes","no")</f>
        <v>no</v>
      </c>
      <c r="J61" t="str">
        <f>IF(AND('Antibiotics STAR PU 13'!P61="yes",'Co-amoxiclav etc.'!P61="yes"),"yes","no")</f>
        <v>no</v>
      </c>
      <c r="K61" t="str">
        <f>IF(AND('Antibiotics STAR PU 13'!R61="yes",'Co-amoxiclav etc.'!R61="yes"),"yes","no")</f>
        <v>no</v>
      </c>
      <c r="L61" t="str">
        <f>IF(AND('Antibiotics STAR PU 13'!T61="yes",'Co-amoxiclav etc.'!T61="yes"),"yes","no")</f>
        <v>no</v>
      </c>
      <c r="M61" t="str">
        <f>IF(AND('Antibiotics STAR PU 13'!V61="yes",'Co-amoxiclav etc.'!V61="yes"),"yes","no")</f>
        <v>no</v>
      </c>
      <c r="N61" t="str">
        <f>IF(AND('Antibiotics STAR PU 13'!X61="yes",'Co-amoxiclav etc.'!X61="yes"),"yes","no")</f>
        <v>no</v>
      </c>
      <c r="O61" t="str">
        <f>IF(AND('Antibiotics STAR PU 13'!Z61="yes",'Co-amoxiclav etc.'!Z61="yes"),"yes","no")</f>
        <v>no</v>
      </c>
      <c r="P61" t="str">
        <f>IF(AND('Antibiotics STAR PU 13'!AB61="yes",'Co-amoxiclav etc.'!AB61="yes"),"yes","no")</f>
        <v>no</v>
      </c>
      <c r="Q61" t="str">
        <f>IF(AND('Antibiotics STAR PU 13'!AD61="yes",'Co-amoxiclav etc.'!AD61="yes"),"yes","no")</f>
        <v>no</v>
      </c>
      <c r="R61" t="str">
        <f>IF(AND('Antibiotics STAR PU 13'!AF61="yes",'Co-amoxiclav etc.'!AF61="yes"),"yes","no")</f>
        <v>no</v>
      </c>
      <c r="S61" t="str">
        <f>IF(AND('Antibiotics STAR PU 13'!AH61="yes",'Co-amoxiclav etc.'!AH61="yes"),"yes","no")</f>
        <v>no</v>
      </c>
    </row>
    <row r="62" spans="1:19" x14ac:dyDescent="0.2">
      <c r="A62" t="s">
        <v>480</v>
      </c>
      <c r="B62" t="s">
        <v>481</v>
      </c>
      <c r="C62" s="53" t="s">
        <v>518</v>
      </c>
      <c r="D62" s="54" t="s">
        <v>146</v>
      </c>
      <c r="E62" s="50" t="s">
        <v>147</v>
      </c>
      <c r="F62" s="55" t="s">
        <v>148</v>
      </c>
      <c r="G62" t="str">
        <f>IF(AND('Antibiotics STAR PU 13'!J62="yes",'Co-amoxiclav etc.'!J62="yes"),"yes","no")</f>
        <v>yes</v>
      </c>
      <c r="H62" t="str">
        <f>IF(AND('Antibiotics STAR PU 13'!L62="yes",'Co-amoxiclav etc.'!L62="yes"),"yes","no")</f>
        <v>yes</v>
      </c>
      <c r="I62" t="str">
        <f>IF(AND('Antibiotics STAR PU 13'!N62="yes",'Co-amoxiclav etc.'!N62="yes"),"yes","no")</f>
        <v>yes</v>
      </c>
      <c r="J62" t="str">
        <f>IF(AND('Antibiotics STAR PU 13'!P62="yes",'Co-amoxiclav etc.'!P62="yes"),"yes","no")</f>
        <v>yes</v>
      </c>
      <c r="K62" t="str">
        <f>IF(AND('Antibiotics STAR PU 13'!R62="yes",'Co-amoxiclav etc.'!R62="yes"),"yes","no")</f>
        <v>yes</v>
      </c>
      <c r="L62" t="str">
        <f>IF(AND('Antibiotics STAR PU 13'!T62="yes",'Co-amoxiclav etc.'!T62="yes"),"yes","no")</f>
        <v>yes</v>
      </c>
      <c r="M62" t="str">
        <f>IF(AND('Antibiotics STAR PU 13'!V62="yes",'Co-amoxiclav etc.'!V62="yes"),"yes","no")</f>
        <v>yes</v>
      </c>
      <c r="N62" t="str">
        <f>IF(AND('Antibiotics STAR PU 13'!X62="yes",'Co-amoxiclav etc.'!X62="yes"),"yes","no")</f>
        <v>yes</v>
      </c>
      <c r="O62" t="str">
        <f>IF(AND('Antibiotics STAR PU 13'!Z62="yes",'Co-amoxiclav etc.'!Z62="yes"),"yes","no")</f>
        <v>yes</v>
      </c>
      <c r="P62" t="str">
        <f>IF(AND('Antibiotics STAR PU 13'!AB62="yes",'Co-amoxiclav etc.'!AB62="yes"),"yes","no")</f>
        <v>yes</v>
      </c>
      <c r="Q62" t="str">
        <f>IF(AND('Antibiotics STAR PU 13'!AD62="yes",'Co-amoxiclav etc.'!AD62="yes"),"yes","no")</f>
        <v>yes</v>
      </c>
      <c r="R62" t="str">
        <f>IF(AND('Antibiotics STAR PU 13'!AF62="yes",'Co-amoxiclav etc.'!AF62="yes"),"yes","no")</f>
        <v>yes</v>
      </c>
      <c r="S62" t="str">
        <f>IF(AND('Antibiotics STAR PU 13'!AH62="yes",'Co-amoxiclav etc.'!AH62="yes"),"yes","no")</f>
        <v>yes</v>
      </c>
    </row>
    <row r="63" spans="1:19" x14ac:dyDescent="0.2">
      <c r="A63" t="s">
        <v>484</v>
      </c>
      <c r="B63" t="s">
        <v>116</v>
      </c>
      <c r="C63" s="53" t="s">
        <v>514</v>
      </c>
      <c r="D63" s="54" t="s">
        <v>116</v>
      </c>
      <c r="E63" s="50" t="s">
        <v>149</v>
      </c>
      <c r="F63" s="55" t="s">
        <v>150</v>
      </c>
      <c r="G63" t="str">
        <f>IF(AND('Antibiotics STAR PU 13'!J63="yes",'Co-amoxiclav etc.'!J63="yes"),"yes","no")</f>
        <v>yes</v>
      </c>
      <c r="H63" t="str">
        <f>IF(AND('Antibiotics STAR PU 13'!L63="yes",'Co-amoxiclav etc.'!L63="yes"),"yes","no")</f>
        <v>yes</v>
      </c>
      <c r="I63" t="str">
        <f>IF(AND('Antibiotics STAR PU 13'!N63="yes",'Co-amoxiclav etc.'!N63="yes"),"yes","no")</f>
        <v>yes</v>
      </c>
      <c r="J63" t="str">
        <f>IF(AND('Antibiotics STAR PU 13'!P63="yes",'Co-amoxiclav etc.'!P63="yes"),"yes","no")</f>
        <v>yes</v>
      </c>
      <c r="K63" t="str">
        <f>IF(AND('Antibiotics STAR PU 13'!R63="yes",'Co-amoxiclav etc.'!R63="yes"),"yes","no")</f>
        <v>yes</v>
      </c>
      <c r="L63" t="str">
        <f>IF(AND('Antibiotics STAR PU 13'!T63="yes",'Co-amoxiclav etc.'!T63="yes"),"yes","no")</f>
        <v>yes</v>
      </c>
      <c r="M63" t="str">
        <f>IF(AND('Antibiotics STAR PU 13'!V63="yes",'Co-amoxiclav etc.'!V63="yes"),"yes","no")</f>
        <v>yes</v>
      </c>
      <c r="N63" t="str">
        <f>IF(AND('Antibiotics STAR PU 13'!X63="yes",'Co-amoxiclav etc.'!X63="yes"),"yes","no")</f>
        <v>yes</v>
      </c>
      <c r="O63" t="str">
        <f>IF(AND('Antibiotics STAR PU 13'!Z63="yes",'Co-amoxiclav etc.'!Z63="yes"),"yes","no")</f>
        <v>yes</v>
      </c>
      <c r="P63" t="str">
        <f>IF(AND('Antibiotics STAR PU 13'!AB63="yes",'Co-amoxiclav etc.'!AB63="yes"),"yes","no")</f>
        <v>yes</v>
      </c>
      <c r="Q63" t="str">
        <f>IF(AND('Antibiotics STAR PU 13'!AD63="yes",'Co-amoxiclav etc.'!AD63="yes"),"yes","no")</f>
        <v>yes</v>
      </c>
      <c r="R63" t="str">
        <f>IF(AND('Antibiotics STAR PU 13'!AF63="yes",'Co-amoxiclav etc.'!AF63="yes"),"yes","no")</f>
        <v>yes</v>
      </c>
      <c r="S63" t="str">
        <f>IF(AND('Antibiotics STAR PU 13'!AH63="yes",'Co-amoxiclav etc.'!AH63="yes"),"yes","no")</f>
        <v>yes</v>
      </c>
    </row>
    <row r="64" spans="1:19" x14ac:dyDescent="0.2">
      <c r="A64" t="s">
        <v>572</v>
      </c>
      <c r="B64" t="s">
        <v>571</v>
      </c>
      <c r="C64" s="53" t="s">
        <v>504</v>
      </c>
      <c r="D64" s="54" t="s">
        <v>44</v>
      </c>
      <c r="E64" s="50" t="s">
        <v>151</v>
      </c>
      <c r="F64" s="55" t="s">
        <v>152</v>
      </c>
      <c r="G64" t="str">
        <f>IF(AND('Antibiotics STAR PU 13'!J64="yes",'Co-amoxiclav etc.'!J64="yes"),"yes","no")</f>
        <v>yes</v>
      </c>
      <c r="H64" t="str">
        <f>IF(AND('Antibiotics STAR PU 13'!L64="yes",'Co-amoxiclav etc.'!L64="yes"),"yes","no")</f>
        <v>yes</v>
      </c>
      <c r="I64" t="str">
        <f>IF(AND('Antibiotics STAR PU 13'!N64="yes",'Co-amoxiclav etc.'!N64="yes"),"yes","no")</f>
        <v>yes</v>
      </c>
      <c r="J64" t="str">
        <f>IF(AND('Antibiotics STAR PU 13'!P64="yes",'Co-amoxiclav etc.'!P64="yes"),"yes","no")</f>
        <v>yes</v>
      </c>
      <c r="K64" t="str">
        <f>IF(AND('Antibiotics STAR PU 13'!R64="yes",'Co-amoxiclav etc.'!R64="yes"),"yes","no")</f>
        <v>yes</v>
      </c>
      <c r="L64" t="str">
        <f>IF(AND('Antibiotics STAR PU 13'!T64="yes",'Co-amoxiclav etc.'!T64="yes"),"yes","no")</f>
        <v>yes</v>
      </c>
      <c r="M64" t="str">
        <f>IF(AND('Antibiotics STAR PU 13'!V64="yes",'Co-amoxiclav etc.'!V64="yes"),"yes","no")</f>
        <v>yes</v>
      </c>
      <c r="N64" t="str">
        <f>IF(AND('Antibiotics STAR PU 13'!X64="yes",'Co-amoxiclav etc.'!X64="yes"),"yes","no")</f>
        <v>yes</v>
      </c>
      <c r="O64" t="str">
        <f>IF(AND('Antibiotics STAR PU 13'!Z64="yes",'Co-amoxiclav etc.'!Z64="yes"),"yes","no")</f>
        <v>yes</v>
      </c>
      <c r="P64" t="str">
        <f>IF(AND('Antibiotics STAR PU 13'!AB64="yes",'Co-amoxiclav etc.'!AB64="yes"),"yes","no")</f>
        <v>yes</v>
      </c>
      <c r="Q64" t="str">
        <f>IF(AND('Antibiotics STAR PU 13'!AD64="yes",'Co-amoxiclav etc.'!AD64="yes"),"yes","no")</f>
        <v>yes</v>
      </c>
      <c r="R64" t="str">
        <f>IF(AND('Antibiotics STAR PU 13'!AF64="yes",'Co-amoxiclav etc.'!AF64="yes"),"yes","no")</f>
        <v>yes</v>
      </c>
      <c r="S64" t="str">
        <f>IF(AND('Antibiotics STAR PU 13'!AH64="yes",'Co-amoxiclav etc.'!AH64="yes"),"yes","no")</f>
        <v>yes</v>
      </c>
    </row>
    <row r="65" spans="1:19" x14ac:dyDescent="0.2">
      <c r="A65" t="s">
        <v>468</v>
      </c>
      <c r="B65" t="s">
        <v>469</v>
      </c>
      <c r="C65" s="53" t="s">
        <v>500</v>
      </c>
      <c r="D65" s="54" t="s">
        <v>30</v>
      </c>
      <c r="E65" s="50" t="s">
        <v>153</v>
      </c>
      <c r="F65" s="55" t="s">
        <v>154</v>
      </c>
      <c r="G65" t="str">
        <f>IF(AND('Antibiotics STAR PU 13'!J65="yes",'Co-amoxiclav etc.'!J65="yes"),"yes","no")</f>
        <v>no</v>
      </c>
      <c r="H65" t="str">
        <f>IF(AND('Antibiotics STAR PU 13'!L65="yes",'Co-amoxiclav etc.'!L65="yes"),"yes","no")</f>
        <v>no</v>
      </c>
      <c r="I65" t="str">
        <f>IF(AND('Antibiotics STAR PU 13'!N65="yes",'Co-amoxiclav etc.'!N65="yes"),"yes","no")</f>
        <v>no</v>
      </c>
      <c r="J65" t="str">
        <f>IF(AND('Antibiotics STAR PU 13'!P65="yes",'Co-amoxiclav etc.'!P65="yes"),"yes","no")</f>
        <v>no</v>
      </c>
      <c r="K65" t="str">
        <f>IF(AND('Antibiotics STAR PU 13'!R65="yes",'Co-amoxiclav etc.'!R65="yes"),"yes","no")</f>
        <v>yes</v>
      </c>
      <c r="L65" t="str">
        <f>IF(AND('Antibiotics STAR PU 13'!T65="yes",'Co-amoxiclav etc.'!T65="yes"),"yes","no")</f>
        <v>yes</v>
      </c>
      <c r="M65" t="str">
        <f>IF(AND('Antibiotics STAR PU 13'!V65="yes",'Co-amoxiclav etc.'!V65="yes"),"yes","no")</f>
        <v>yes</v>
      </c>
      <c r="N65" t="str">
        <f>IF(AND('Antibiotics STAR PU 13'!X65="yes",'Co-amoxiclav etc.'!X65="yes"),"yes","no")</f>
        <v>yes</v>
      </c>
      <c r="O65" t="str">
        <f>IF(AND('Antibiotics STAR PU 13'!Z65="yes",'Co-amoxiclav etc.'!Z65="yes"),"yes","no")</f>
        <v>yes</v>
      </c>
      <c r="P65" t="str">
        <f>IF(AND('Antibiotics STAR PU 13'!AB65="yes",'Co-amoxiclav etc.'!AB65="yes"),"yes","no")</f>
        <v>yes</v>
      </c>
      <c r="Q65" t="str">
        <f>IF(AND('Antibiotics STAR PU 13'!AD65="yes",'Co-amoxiclav etc.'!AD65="yes"),"yes","no")</f>
        <v>yes</v>
      </c>
      <c r="R65" t="str">
        <f>IF(AND('Antibiotics STAR PU 13'!AF65="yes",'Co-amoxiclav etc.'!AF65="yes"),"yes","no")</f>
        <v>yes</v>
      </c>
      <c r="S65" t="str">
        <f>IF(AND('Antibiotics STAR PU 13'!AH65="yes",'Co-amoxiclav etc.'!AH65="yes"),"yes","no")</f>
        <v>yes</v>
      </c>
    </row>
    <row r="66" spans="1:19" x14ac:dyDescent="0.2">
      <c r="A66" t="s">
        <v>472</v>
      </c>
      <c r="B66" t="s">
        <v>473</v>
      </c>
      <c r="C66" s="53" t="s">
        <v>509</v>
      </c>
      <c r="D66" s="54" t="s">
        <v>73</v>
      </c>
      <c r="E66" s="50" t="s">
        <v>155</v>
      </c>
      <c r="F66" s="55" t="s">
        <v>156</v>
      </c>
      <c r="G66" t="str">
        <f>IF(AND('Antibiotics STAR PU 13'!J66="yes",'Co-amoxiclav etc.'!J66="yes"),"yes","no")</f>
        <v>yes</v>
      </c>
      <c r="H66" t="str">
        <f>IF(AND('Antibiotics STAR PU 13'!L66="yes",'Co-amoxiclav etc.'!L66="yes"),"yes","no")</f>
        <v>yes</v>
      </c>
      <c r="I66" t="str">
        <f>IF(AND('Antibiotics STAR PU 13'!N66="yes",'Co-amoxiclav etc.'!N66="yes"),"yes","no")</f>
        <v>yes</v>
      </c>
      <c r="J66" t="str">
        <f>IF(AND('Antibiotics STAR PU 13'!P66="yes",'Co-amoxiclav etc.'!P66="yes"),"yes","no")</f>
        <v>yes</v>
      </c>
      <c r="K66" t="str">
        <f>IF(AND('Antibiotics STAR PU 13'!R66="yes",'Co-amoxiclav etc.'!R66="yes"),"yes","no")</f>
        <v>yes</v>
      </c>
      <c r="L66" t="str">
        <f>IF(AND('Antibiotics STAR PU 13'!T66="yes",'Co-amoxiclav etc.'!T66="yes"),"yes","no")</f>
        <v>yes</v>
      </c>
      <c r="M66" t="str">
        <f>IF(AND('Antibiotics STAR PU 13'!V66="yes",'Co-amoxiclav etc.'!V66="yes"),"yes","no")</f>
        <v>yes</v>
      </c>
      <c r="N66" t="str">
        <f>IF(AND('Antibiotics STAR PU 13'!X66="yes",'Co-amoxiclav etc.'!X66="yes"),"yes","no")</f>
        <v>yes</v>
      </c>
      <c r="O66" t="str">
        <f>IF(AND('Antibiotics STAR PU 13'!Z66="yes",'Co-amoxiclav etc.'!Z66="yes"),"yes","no")</f>
        <v>yes</v>
      </c>
      <c r="P66" t="str">
        <f>IF(AND('Antibiotics STAR PU 13'!AB66="yes",'Co-amoxiclav etc.'!AB66="yes"),"yes","no")</f>
        <v>yes</v>
      </c>
      <c r="Q66" t="str">
        <f>IF(AND('Antibiotics STAR PU 13'!AD66="yes",'Co-amoxiclav etc.'!AD66="yes"),"yes","no")</f>
        <v>no</v>
      </c>
      <c r="R66" t="str">
        <f>IF(AND('Antibiotics STAR PU 13'!AF66="yes",'Co-amoxiclav etc.'!AF66="yes"),"yes","no")</f>
        <v>yes</v>
      </c>
      <c r="S66" t="str">
        <f>IF(AND('Antibiotics STAR PU 13'!AH66="yes",'Co-amoxiclav etc.'!AH66="yes"),"yes","no")</f>
        <v>yes</v>
      </c>
    </row>
    <row r="67" spans="1:19" x14ac:dyDescent="0.2">
      <c r="A67" t="s">
        <v>464</v>
      </c>
      <c r="B67" t="s">
        <v>465</v>
      </c>
      <c r="C67" s="53" t="s">
        <v>494</v>
      </c>
      <c r="D67" s="54" t="s">
        <v>6</v>
      </c>
      <c r="E67" s="50" t="s">
        <v>157</v>
      </c>
      <c r="F67" s="55" t="s">
        <v>158</v>
      </c>
      <c r="G67" t="str">
        <f>IF(AND('Antibiotics STAR PU 13'!J67="yes",'Co-amoxiclav etc.'!J67="yes"),"yes","no")</f>
        <v>yes</v>
      </c>
      <c r="H67" t="str">
        <f>IF(AND('Antibiotics STAR PU 13'!L67="yes",'Co-amoxiclav etc.'!L67="yes"),"yes","no")</f>
        <v>yes</v>
      </c>
      <c r="I67" t="str">
        <f>IF(AND('Antibiotics STAR PU 13'!N67="yes",'Co-amoxiclav etc.'!N67="yes"),"yes","no")</f>
        <v>yes</v>
      </c>
      <c r="J67" t="str">
        <f>IF(AND('Antibiotics STAR PU 13'!P67="yes",'Co-amoxiclav etc.'!P67="yes"),"yes","no")</f>
        <v>yes</v>
      </c>
      <c r="K67" t="str">
        <f>IF(AND('Antibiotics STAR PU 13'!R67="yes",'Co-amoxiclav etc.'!R67="yes"),"yes","no")</f>
        <v>yes</v>
      </c>
      <c r="L67" t="str">
        <f>IF(AND('Antibiotics STAR PU 13'!T67="yes",'Co-amoxiclav etc.'!T67="yes"),"yes","no")</f>
        <v>yes</v>
      </c>
      <c r="M67" t="str">
        <f>IF(AND('Antibiotics STAR PU 13'!V67="yes",'Co-amoxiclav etc.'!V67="yes"),"yes","no")</f>
        <v>yes</v>
      </c>
      <c r="N67" t="str">
        <f>IF(AND('Antibiotics STAR PU 13'!X67="yes",'Co-amoxiclav etc.'!X67="yes"),"yes","no")</f>
        <v>yes</v>
      </c>
      <c r="O67" t="str">
        <f>IF(AND('Antibiotics STAR PU 13'!Z67="yes",'Co-amoxiclav etc.'!Z67="yes"),"yes","no")</f>
        <v>yes</v>
      </c>
      <c r="P67" t="str">
        <f>IF(AND('Antibiotics STAR PU 13'!AB67="yes",'Co-amoxiclav etc.'!AB67="yes"),"yes","no")</f>
        <v>yes</v>
      </c>
      <c r="Q67" t="str">
        <f>IF(AND('Antibiotics STAR PU 13'!AD67="yes",'Co-amoxiclav etc.'!AD67="yes"),"yes","no")</f>
        <v>yes</v>
      </c>
      <c r="R67" t="str">
        <f>IF(AND('Antibiotics STAR PU 13'!AF67="yes",'Co-amoxiclav etc.'!AF67="yes"),"yes","no")</f>
        <v>yes</v>
      </c>
      <c r="S67" t="str">
        <f>IF(AND('Antibiotics STAR PU 13'!AH67="yes",'Co-amoxiclav etc.'!AH67="yes"),"yes","no")</f>
        <v>yes</v>
      </c>
    </row>
    <row r="68" spans="1:19" x14ac:dyDescent="0.2">
      <c r="A68" t="s">
        <v>572</v>
      </c>
      <c r="B68" t="s">
        <v>571</v>
      </c>
      <c r="C68" s="53" t="s">
        <v>504</v>
      </c>
      <c r="D68" s="54" t="s">
        <v>44</v>
      </c>
      <c r="E68" s="50" t="s">
        <v>159</v>
      </c>
      <c r="F68" s="55" t="s">
        <v>160</v>
      </c>
      <c r="G68" t="str">
        <f>IF(AND('Antibiotics STAR PU 13'!J68="yes",'Co-amoxiclav etc.'!J68="yes"),"yes","no")</f>
        <v>no</v>
      </c>
      <c r="H68" t="str">
        <f>IF(AND('Antibiotics STAR PU 13'!L68="yes",'Co-amoxiclav etc.'!L68="yes"),"yes","no")</f>
        <v>no</v>
      </c>
      <c r="I68" t="str">
        <f>IF(AND('Antibiotics STAR PU 13'!N68="yes",'Co-amoxiclav etc.'!N68="yes"),"yes","no")</f>
        <v>no</v>
      </c>
      <c r="J68" t="str">
        <f>IF(AND('Antibiotics STAR PU 13'!P68="yes",'Co-amoxiclav etc.'!P68="yes"),"yes","no")</f>
        <v>no</v>
      </c>
      <c r="K68" t="str">
        <f>IF(AND('Antibiotics STAR PU 13'!R68="yes",'Co-amoxiclav etc.'!R68="yes"),"yes","no")</f>
        <v>no</v>
      </c>
      <c r="L68" t="str">
        <f>IF(AND('Antibiotics STAR PU 13'!T68="yes",'Co-amoxiclav etc.'!T68="yes"),"yes","no")</f>
        <v>no</v>
      </c>
      <c r="M68" t="str">
        <f>IF(AND('Antibiotics STAR PU 13'!V68="yes",'Co-amoxiclav etc.'!V68="yes"),"yes","no")</f>
        <v>no</v>
      </c>
      <c r="N68" t="str">
        <f>IF(AND('Antibiotics STAR PU 13'!X68="yes",'Co-amoxiclav etc.'!X68="yes"),"yes","no")</f>
        <v>no</v>
      </c>
      <c r="O68" t="str">
        <f>IF(AND('Antibiotics STAR PU 13'!Z68="yes",'Co-amoxiclav etc.'!Z68="yes"),"yes","no")</f>
        <v>no</v>
      </c>
      <c r="P68" t="str">
        <f>IF(AND('Antibiotics STAR PU 13'!AB68="yes",'Co-amoxiclav etc.'!AB68="yes"),"yes","no")</f>
        <v>no</v>
      </c>
      <c r="Q68" t="str">
        <f>IF(AND('Antibiotics STAR PU 13'!AD68="yes",'Co-amoxiclav etc.'!AD68="yes"),"yes","no")</f>
        <v>no</v>
      </c>
      <c r="R68" t="str">
        <f>IF(AND('Antibiotics STAR PU 13'!AF68="yes",'Co-amoxiclav etc.'!AF68="yes"),"yes","no")</f>
        <v>no</v>
      </c>
      <c r="S68" t="str">
        <f>IF(AND('Antibiotics STAR PU 13'!AH68="yes",'Co-amoxiclav etc.'!AH68="yes"),"yes","no")</f>
        <v>no</v>
      </c>
    </row>
    <row r="69" spans="1:19" x14ac:dyDescent="0.2">
      <c r="A69" t="s">
        <v>470</v>
      </c>
      <c r="B69" t="s">
        <v>471</v>
      </c>
      <c r="C69" s="53" t="s">
        <v>502</v>
      </c>
      <c r="D69" s="54" t="s">
        <v>36</v>
      </c>
      <c r="E69" s="50" t="s">
        <v>161</v>
      </c>
      <c r="F69" s="55" t="s">
        <v>162</v>
      </c>
      <c r="G69" t="str">
        <f>IF(AND('Antibiotics STAR PU 13'!J69="yes",'Co-amoxiclav etc.'!J69="yes"),"yes","no")</f>
        <v>yes</v>
      </c>
      <c r="H69" t="str">
        <f>IF(AND('Antibiotics STAR PU 13'!L69="yes",'Co-amoxiclav etc.'!L69="yes"),"yes","no")</f>
        <v>yes</v>
      </c>
      <c r="I69" t="str">
        <f>IF(AND('Antibiotics STAR PU 13'!N69="yes",'Co-amoxiclav etc.'!N69="yes"),"yes","no")</f>
        <v>yes</v>
      </c>
      <c r="J69" t="str">
        <f>IF(AND('Antibiotics STAR PU 13'!P69="yes",'Co-amoxiclav etc.'!P69="yes"),"yes","no")</f>
        <v>yes</v>
      </c>
      <c r="K69" t="str">
        <f>IF(AND('Antibiotics STAR PU 13'!R69="yes",'Co-amoxiclav etc.'!R69="yes"),"yes","no")</f>
        <v>yes</v>
      </c>
      <c r="L69" t="str">
        <f>IF(AND('Antibiotics STAR PU 13'!T69="yes",'Co-amoxiclav etc.'!T69="yes"),"yes","no")</f>
        <v>yes</v>
      </c>
      <c r="M69" t="str">
        <f>IF(AND('Antibiotics STAR PU 13'!V69="yes",'Co-amoxiclav etc.'!V69="yes"),"yes","no")</f>
        <v>yes</v>
      </c>
      <c r="N69" t="str">
        <f>IF(AND('Antibiotics STAR PU 13'!X69="yes",'Co-amoxiclav etc.'!X69="yes"),"yes","no")</f>
        <v>yes</v>
      </c>
      <c r="O69" t="str">
        <f>IF(AND('Antibiotics STAR PU 13'!Z69="yes",'Co-amoxiclav etc.'!Z69="yes"),"yes","no")</f>
        <v>yes</v>
      </c>
      <c r="P69" t="str">
        <f>IF(AND('Antibiotics STAR PU 13'!AB69="yes",'Co-amoxiclav etc.'!AB69="yes"),"yes","no")</f>
        <v>yes</v>
      </c>
      <c r="Q69" t="str">
        <f>IF(AND('Antibiotics STAR PU 13'!AD69="yes",'Co-amoxiclav etc.'!AD69="yes"),"yes","no")</f>
        <v>yes</v>
      </c>
      <c r="R69" t="str">
        <f>IF(AND('Antibiotics STAR PU 13'!AF69="yes",'Co-amoxiclav etc.'!AF69="yes"),"yes","no")</f>
        <v>yes</v>
      </c>
      <c r="S69" t="str">
        <f>IF(AND('Antibiotics STAR PU 13'!AH69="yes",'Co-amoxiclav etc.'!AH69="yes"),"yes","no")</f>
        <v>yes</v>
      </c>
    </row>
    <row r="70" spans="1:19" x14ac:dyDescent="0.2">
      <c r="A70" t="s">
        <v>466</v>
      </c>
      <c r="B70" t="s">
        <v>467</v>
      </c>
      <c r="C70" s="53" t="s">
        <v>507</v>
      </c>
      <c r="D70" s="54" t="s">
        <v>61</v>
      </c>
      <c r="E70" s="50" t="s">
        <v>163</v>
      </c>
      <c r="F70" s="55" t="s">
        <v>164</v>
      </c>
      <c r="G70" t="str">
        <f>IF(AND('Antibiotics STAR PU 13'!J70="yes",'Co-amoxiclav etc.'!J70="yes"),"yes","no")</f>
        <v>no</v>
      </c>
      <c r="H70" t="str">
        <f>IF(AND('Antibiotics STAR PU 13'!L70="yes",'Co-amoxiclav etc.'!L70="yes"),"yes","no")</f>
        <v>no</v>
      </c>
      <c r="I70" t="str">
        <f>IF(AND('Antibiotics STAR PU 13'!N70="yes",'Co-amoxiclav etc.'!N70="yes"),"yes","no")</f>
        <v>no</v>
      </c>
      <c r="J70" t="str">
        <f>IF(AND('Antibiotics STAR PU 13'!P70="yes",'Co-amoxiclav etc.'!P70="yes"),"yes","no")</f>
        <v>yes</v>
      </c>
      <c r="K70" t="str">
        <f>IF(AND('Antibiotics STAR PU 13'!R70="yes",'Co-amoxiclav etc.'!R70="yes"),"yes","no")</f>
        <v>yes</v>
      </c>
      <c r="L70" t="str">
        <f>IF(AND('Antibiotics STAR PU 13'!T70="yes",'Co-amoxiclav etc.'!T70="yes"),"yes","no")</f>
        <v>yes</v>
      </c>
      <c r="M70" t="str">
        <f>IF(AND('Antibiotics STAR PU 13'!V70="yes",'Co-amoxiclav etc.'!V70="yes"),"yes","no")</f>
        <v>yes</v>
      </c>
      <c r="N70" t="str">
        <f>IF(AND('Antibiotics STAR PU 13'!X70="yes",'Co-amoxiclav etc.'!X70="yes"),"yes","no")</f>
        <v>yes</v>
      </c>
      <c r="O70" t="str">
        <f>IF(AND('Antibiotics STAR PU 13'!Z70="yes",'Co-amoxiclav etc.'!Z70="yes"),"yes","no")</f>
        <v>yes</v>
      </c>
      <c r="P70" t="str">
        <f>IF(AND('Antibiotics STAR PU 13'!AB70="yes",'Co-amoxiclav etc.'!AB70="yes"),"yes","no")</f>
        <v>yes</v>
      </c>
      <c r="Q70" t="str">
        <f>IF(AND('Antibiotics STAR PU 13'!AD70="yes",'Co-amoxiclav etc.'!AD70="yes"),"yes","no")</f>
        <v>yes</v>
      </c>
      <c r="R70" t="str">
        <f>IF(AND('Antibiotics STAR PU 13'!AF70="yes",'Co-amoxiclav etc.'!AF70="yes"),"yes","no")</f>
        <v>yes</v>
      </c>
      <c r="S70" t="str">
        <f>IF(AND('Antibiotics STAR PU 13'!AH70="yes",'Co-amoxiclav etc.'!AH70="yes"),"yes","no")</f>
        <v>yes</v>
      </c>
    </row>
    <row r="71" spans="1:19" x14ac:dyDescent="0.2">
      <c r="A71" t="s">
        <v>485</v>
      </c>
      <c r="B71" t="s">
        <v>486</v>
      </c>
      <c r="C71" s="53" t="s">
        <v>519</v>
      </c>
      <c r="D71" s="54" t="s">
        <v>165</v>
      </c>
      <c r="E71" s="50" t="s">
        <v>166</v>
      </c>
      <c r="F71" s="55" t="s">
        <v>167</v>
      </c>
      <c r="G71" t="str">
        <f>IF(AND('Antibiotics STAR PU 13'!J71="yes",'Co-amoxiclav etc.'!J71="yes"),"yes","no")</f>
        <v>yes</v>
      </c>
      <c r="H71" t="str">
        <f>IF(AND('Antibiotics STAR PU 13'!L71="yes",'Co-amoxiclav etc.'!L71="yes"),"yes","no")</f>
        <v>yes</v>
      </c>
      <c r="I71" t="str">
        <f>IF(AND('Antibiotics STAR PU 13'!N71="yes",'Co-amoxiclav etc.'!N71="yes"),"yes","no")</f>
        <v>yes</v>
      </c>
      <c r="J71" t="str">
        <f>IF(AND('Antibiotics STAR PU 13'!P71="yes",'Co-amoxiclav etc.'!P71="yes"),"yes","no")</f>
        <v>yes</v>
      </c>
      <c r="K71" t="str">
        <f>IF(AND('Antibiotics STAR PU 13'!R71="yes",'Co-amoxiclav etc.'!R71="yes"),"yes","no")</f>
        <v>yes</v>
      </c>
      <c r="L71" t="str">
        <f>IF(AND('Antibiotics STAR PU 13'!T71="yes",'Co-amoxiclav etc.'!T71="yes"),"yes","no")</f>
        <v>yes</v>
      </c>
      <c r="M71" t="str">
        <f>IF(AND('Antibiotics STAR PU 13'!V71="yes",'Co-amoxiclav etc.'!V71="yes"),"yes","no")</f>
        <v>yes</v>
      </c>
      <c r="N71" t="str">
        <f>IF(AND('Antibiotics STAR PU 13'!X71="yes",'Co-amoxiclav etc.'!X71="yes"),"yes","no")</f>
        <v>yes</v>
      </c>
      <c r="O71" t="str">
        <f>IF(AND('Antibiotics STAR PU 13'!Z71="yes",'Co-amoxiclav etc.'!Z71="yes"),"yes","no")</f>
        <v>yes</v>
      </c>
      <c r="P71" t="str">
        <f>IF(AND('Antibiotics STAR PU 13'!AB71="yes",'Co-amoxiclav etc.'!AB71="yes"),"yes","no")</f>
        <v>yes</v>
      </c>
      <c r="Q71" t="str">
        <f>IF(AND('Antibiotics STAR PU 13'!AD71="yes",'Co-amoxiclav etc.'!AD71="yes"),"yes","no")</f>
        <v>yes</v>
      </c>
      <c r="R71" t="str">
        <f>IF(AND('Antibiotics STAR PU 13'!AF71="yes",'Co-amoxiclav etc.'!AF71="yes"),"yes","no")</f>
        <v>yes</v>
      </c>
      <c r="S71" t="str">
        <f>IF(AND('Antibiotics STAR PU 13'!AH71="yes",'Co-amoxiclav etc.'!AH71="yes"),"yes","no")</f>
        <v>yes</v>
      </c>
    </row>
    <row r="72" spans="1:19" x14ac:dyDescent="0.2">
      <c r="A72" t="s">
        <v>464</v>
      </c>
      <c r="B72" t="s">
        <v>465</v>
      </c>
      <c r="C72" s="53" t="s">
        <v>516</v>
      </c>
      <c r="D72" s="54" t="s">
        <v>132</v>
      </c>
      <c r="E72" s="50" t="s">
        <v>168</v>
      </c>
      <c r="F72" s="55" t="s">
        <v>169</v>
      </c>
      <c r="G72" t="str">
        <f>IF(AND('Antibiotics STAR PU 13'!J72="yes",'Co-amoxiclav etc.'!J72="yes"),"yes","no")</f>
        <v>yes</v>
      </c>
      <c r="H72" t="str">
        <f>IF(AND('Antibiotics STAR PU 13'!L72="yes",'Co-amoxiclav etc.'!L72="yes"),"yes","no")</f>
        <v>yes</v>
      </c>
      <c r="I72" t="str">
        <f>IF(AND('Antibiotics STAR PU 13'!N72="yes",'Co-amoxiclav etc.'!N72="yes"),"yes","no")</f>
        <v>yes</v>
      </c>
      <c r="J72" t="str">
        <f>IF(AND('Antibiotics STAR PU 13'!P72="yes",'Co-amoxiclav etc.'!P72="yes"),"yes","no")</f>
        <v>yes</v>
      </c>
      <c r="K72" t="str">
        <f>IF(AND('Antibiotics STAR PU 13'!R72="yes",'Co-amoxiclav etc.'!R72="yes"),"yes","no")</f>
        <v>yes</v>
      </c>
      <c r="L72" t="str">
        <f>IF(AND('Antibiotics STAR PU 13'!T72="yes",'Co-amoxiclav etc.'!T72="yes"),"yes","no")</f>
        <v>yes</v>
      </c>
      <c r="M72" t="str">
        <f>IF(AND('Antibiotics STAR PU 13'!V72="yes",'Co-amoxiclav etc.'!V72="yes"),"yes","no")</f>
        <v>yes</v>
      </c>
      <c r="N72" t="str">
        <f>IF(AND('Antibiotics STAR PU 13'!X72="yes",'Co-amoxiclav etc.'!X72="yes"),"yes","no")</f>
        <v>yes</v>
      </c>
      <c r="O72" t="str">
        <f>IF(AND('Antibiotics STAR PU 13'!Z72="yes",'Co-amoxiclav etc.'!Z72="yes"),"yes","no")</f>
        <v>yes</v>
      </c>
      <c r="P72" t="str">
        <f>IF(AND('Antibiotics STAR PU 13'!AB72="yes",'Co-amoxiclav etc.'!AB72="yes"),"yes","no")</f>
        <v>yes</v>
      </c>
      <c r="Q72" t="str">
        <f>IF(AND('Antibiotics STAR PU 13'!AD72="yes",'Co-amoxiclav etc.'!AD72="yes"),"yes","no")</f>
        <v>yes</v>
      </c>
      <c r="R72" t="str">
        <f>IF(AND('Antibiotics STAR PU 13'!AF72="yes",'Co-amoxiclav etc.'!AF72="yes"),"yes","no")</f>
        <v>yes</v>
      </c>
      <c r="S72" t="str">
        <f>IF(AND('Antibiotics STAR PU 13'!AH72="yes",'Co-amoxiclav etc.'!AH72="yes"),"yes","no")</f>
        <v>yes</v>
      </c>
    </row>
    <row r="73" spans="1:19" x14ac:dyDescent="0.2">
      <c r="A73" t="s">
        <v>470</v>
      </c>
      <c r="B73" t="s">
        <v>471</v>
      </c>
      <c r="C73" s="53" t="s">
        <v>506</v>
      </c>
      <c r="D73" s="54" t="s">
        <v>58</v>
      </c>
      <c r="E73" s="50" t="s">
        <v>170</v>
      </c>
      <c r="F73" s="55" t="s">
        <v>171</v>
      </c>
      <c r="G73" t="str">
        <f>IF(AND('Antibiotics STAR PU 13'!J73="yes",'Co-amoxiclav etc.'!J73="yes"),"yes","no")</f>
        <v>no</v>
      </c>
      <c r="H73" t="str">
        <f>IF(AND('Antibiotics STAR PU 13'!L73="yes",'Co-amoxiclav etc.'!L73="yes"),"yes","no")</f>
        <v>no</v>
      </c>
      <c r="I73" t="str">
        <f>IF(AND('Antibiotics STAR PU 13'!N73="yes",'Co-amoxiclav etc.'!N73="yes"),"yes","no")</f>
        <v>no</v>
      </c>
      <c r="J73" t="str">
        <f>IF(AND('Antibiotics STAR PU 13'!P73="yes",'Co-amoxiclav etc.'!P73="yes"),"yes","no")</f>
        <v>no</v>
      </c>
      <c r="K73" t="str">
        <f>IF(AND('Antibiotics STAR PU 13'!R73="yes",'Co-amoxiclav etc.'!R73="yes"),"yes","no")</f>
        <v>no</v>
      </c>
      <c r="L73" t="str">
        <f>IF(AND('Antibiotics STAR PU 13'!T73="yes",'Co-amoxiclav etc.'!T73="yes"),"yes","no")</f>
        <v>no</v>
      </c>
      <c r="M73" t="str">
        <f>IF(AND('Antibiotics STAR PU 13'!V73="yes",'Co-amoxiclav etc.'!V73="yes"),"yes","no")</f>
        <v>no</v>
      </c>
      <c r="N73" t="str">
        <f>IF(AND('Antibiotics STAR PU 13'!X73="yes",'Co-amoxiclav etc.'!X73="yes"),"yes","no")</f>
        <v>no</v>
      </c>
      <c r="O73" t="str">
        <f>IF(AND('Antibiotics STAR PU 13'!Z73="yes",'Co-amoxiclav etc.'!Z73="yes"),"yes","no")</f>
        <v>no</v>
      </c>
      <c r="P73" t="str">
        <f>IF(AND('Antibiotics STAR PU 13'!AB73="yes",'Co-amoxiclav etc.'!AB73="yes"),"yes","no")</f>
        <v>no</v>
      </c>
      <c r="Q73" t="str">
        <f>IF(AND('Antibiotics STAR PU 13'!AD73="yes",'Co-amoxiclav etc.'!AD73="yes"),"yes","no")</f>
        <v>no</v>
      </c>
      <c r="R73" t="str">
        <f>IF(AND('Antibiotics STAR PU 13'!AF73="yes",'Co-amoxiclav etc.'!AF73="yes"),"yes","no")</f>
        <v>no</v>
      </c>
      <c r="S73" t="str">
        <f>IF(AND('Antibiotics STAR PU 13'!AH73="yes",'Co-amoxiclav etc.'!AH73="yes"),"yes","no")</f>
        <v>no</v>
      </c>
    </row>
    <row r="74" spans="1:19" x14ac:dyDescent="0.2">
      <c r="A74" t="s">
        <v>480</v>
      </c>
      <c r="B74" t="s">
        <v>481</v>
      </c>
      <c r="C74" s="53" t="s">
        <v>518</v>
      </c>
      <c r="D74" s="54" t="s">
        <v>146</v>
      </c>
      <c r="E74" s="50" t="s">
        <v>172</v>
      </c>
      <c r="F74" s="55" t="s">
        <v>173</v>
      </c>
      <c r="G74" t="str">
        <f>IF(AND('Antibiotics STAR PU 13'!J74="yes",'Co-amoxiclav etc.'!J74="yes"),"yes","no")</f>
        <v>no</v>
      </c>
      <c r="H74" t="str">
        <f>IF(AND('Antibiotics STAR PU 13'!L74="yes",'Co-amoxiclav etc.'!L74="yes"),"yes","no")</f>
        <v>no</v>
      </c>
      <c r="I74" t="str">
        <f>IF(AND('Antibiotics STAR PU 13'!N74="yes",'Co-amoxiclav etc.'!N74="yes"),"yes","no")</f>
        <v>no</v>
      </c>
      <c r="J74" t="str">
        <f>IF(AND('Antibiotics STAR PU 13'!P74="yes",'Co-amoxiclav etc.'!P74="yes"),"yes","no")</f>
        <v>no</v>
      </c>
      <c r="K74" t="str">
        <f>IF(AND('Antibiotics STAR PU 13'!R74="yes",'Co-amoxiclav etc.'!R74="yes"),"yes","no")</f>
        <v>no</v>
      </c>
      <c r="L74" t="str">
        <f>IF(AND('Antibiotics STAR PU 13'!T74="yes",'Co-amoxiclav etc.'!T74="yes"),"yes","no")</f>
        <v>no</v>
      </c>
      <c r="M74" t="str">
        <f>IF(AND('Antibiotics STAR PU 13'!V74="yes",'Co-amoxiclav etc.'!V74="yes"),"yes","no")</f>
        <v>no</v>
      </c>
      <c r="N74" t="str">
        <f>IF(AND('Antibiotics STAR PU 13'!X74="yes",'Co-amoxiclav etc.'!X74="yes"),"yes","no")</f>
        <v>no</v>
      </c>
      <c r="O74" t="str">
        <f>IF(AND('Antibiotics STAR PU 13'!Z74="yes",'Co-amoxiclav etc.'!Z74="yes"),"yes","no")</f>
        <v>no</v>
      </c>
      <c r="P74" t="str">
        <f>IF(AND('Antibiotics STAR PU 13'!AB74="yes",'Co-amoxiclav etc.'!AB74="yes"),"yes","no")</f>
        <v>no</v>
      </c>
      <c r="Q74" t="str">
        <f>IF(AND('Antibiotics STAR PU 13'!AD74="yes",'Co-amoxiclav etc.'!AD74="yes"),"yes","no")</f>
        <v>no</v>
      </c>
      <c r="R74" t="str">
        <f>IF(AND('Antibiotics STAR PU 13'!AF74="yes",'Co-amoxiclav etc.'!AF74="yes"),"yes","no")</f>
        <v>no</v>
      </c>
      <c r="S74" t="str">
        <f>IF(AND('Antibiotics STAR PU 13'!AH74="yes",'Co-amoxiclav etc.'!AH74="yes"),"yes","no")</f>
        <v>no</v>
      </c>
    </row>
    <row r="75" spans="1:19" x14ac:dyDescent="0.2">
      <c r="A75" t="s">
        <v>470</v>
      </c>
      <c r="B75" t="s">
        <v>471</v>
      </c>
      <c r="C75" s="53" t="s">
        <v>497</v>
      </c>
      <c r="D75" s="54" t="s">
        <v>17</v>
      </c>
      <c r="E75" s="50" t="s">
        <v>174</v>
      </c>
      <c r="F75" s="55" t="s">
        <v>175</v>
      </c>
      <c r="G75" t="str">
        <f>IF(AND('Antibiotics STAR PU 13'!J75="yes",'Co-amoxiclav etc.'!J75="yes"),"yes","no")</f>
        <v>no</v>
      </c>
      <c r="H75" t="str">
        <f>IF(AND('Antibiotics STAR PU 13'!L75="yes",'Co-amoxiclav etc.'!L75="yes"),"yes","no")</f>
        <v>no</v>
      </c>
      <c r="I75" t="str">
        <f>IF(AND('Antibiotics STAR PU 13'!N75="yes",'Co-amoxiclav etc.'!N75="yes"),"yes","no")</f>
        <v>no</v>
      </c>
      <c r="J75" t="str">
        <f>IF(AND('Antibiotics STAR PU 13'!P75="yes",'Co-amoxiclav etc.'!P75="yes"),"yes","no")</f>
        <v>no</v>
      </c>
      <c r="K75" t="str">
        <f>IF(AND('Antibiotics STAR PU 13'!R75="yes",'Co-amoxiclav etc.'!R75="yes"),"yes","no")</f>
        <v>no</v>
      </c>
      <c r="L75" t="str">
        <f>IF(AND('Antibiotics STAR PU 13'!T75="yes",'Co-amoxiclav etc.'!T75="yes"),"yes","no")</f>
        <v>no</v>
      </c>
      <c r="M75" t="str">
        <f>IF(AND('Antibiotics STAR PU 13'!V75="yes",'Co-amoxiclav etc.'!V75="yes"),"yes","no")</f>
        <v>no</v>
      </c>
      <c r="N75" t="str">
        <f>IF(AND('Antibiotics STAR PU 13'!X75="yes",'Co-amoxiclav etc.'!X75="yes"),"yes","no")</f>
        <v>no</v>
      </c>
      <c r="O75" t="str">
        <f>IF(AND('Antibiotics STAR PU 13'!Z75="yes",'Co-amoxiclav etc.'!Z75="yes"),"yes","no")</f>
        <v>no</v>
      </c>
      <c r="P75" t="str">
        <f>IF(AND('Antibiotics STAR PU 13'!AB75="yes",'Co-amoxiclav etc.'!AB75="yes"),"yes","no")</f>
        <v>no</v>
      </c>
      <c r="Q75" t="str">
        <f>IF(AND('Antibiotics STAR PU 13'!AD75="yes",'Co-amoxiclav etc.'!AD75="yes"),"yes","no")</f>
        <v>no</v>
      </c>
      <c r="R75" t="str">
        <f>IF(AND('Antibiotics STAR PU 13'!AF75="yes",'Co-amoxiclav etc.'!AF75="yes"),"yes","no")</f>
        <v>no</v>
      </c>
      <c r="S75" t="str">
        <f>IF(AND('Antibiotics STAR PU 13'!AH75="yes",'Co-amoxiclav etc.'!AH75="yes"),"yes","no")</f>
        <v>no</v>
      </c>
    </row>
    <row r="76" spans="1:19" x14ac:dyDescent="0.2">
      <c r="A76" t="s">
        <v>464</v>
      </c>
      <c r="B76" t="s">
        <v>465</v>
      </c>
      <c r="C76" s="53" t="s">
        <v>516</v>
      </c>
      <c r="D76" s="54" t="s">
        <v>132</v>
      </c>
      <c r="E76" s="50" t="s">
        <v>176</v>
      </c>
      <c r="F76" s="55" t="s">
        <v>177</v>
      </c>
      <c r="G76" t="str">
        <f>IF(AND('Antibiotics STAR PU 13'!J76="yes",'Co-amoxiclav etc.'!J76="yes"),"yes","no")</f>
        <v>yes</v>
      </c>
      <c r="H76" t="str">
        <f>IF(AND('Antibiotics STAR PU 13'!L76="yes",'Co-amoxiclav etc.'!L76="yes"),"yes","no")</f>
        <v>yes</v>
      </c>
      <c r="I76" t="str">
        <f>IF(AND('Antibiotics STAR PU 13'!N76="yes",'Co-amoxiclav etc.'!N76="yes"),"yes","no")</f>
        <v>yes</v>
      </c>
      <c r="J76" t="str">
        <f>IF(AND('Antibiotics STAR PU 13'!P76="yes",'Co-amoxiclav etc.'!P76="yes"),"yes","no")</f>
        <v>yes</v>
      </c>
      <c r="K76" t="str">
        <f>IF(AND('Antibiotics STAR PU 13'!R76="yes",'Co-amoxiclav etc.'!R76="yes"),"yes","no")</f>
        <v>yes</v>
      </c>
      <c r="L76" t="str">
        <f>IF(AND('Antibiotics STAR PU 13'!T76="yes",'Co-amoxiclav etc.'!T76="yes"),"yes","no")</f>
        <v>yes</v>
      </c>
      <c r="M76" t="str">
        <f>IF(AND('Antibiotics STAR PU 13'!V76="yes",'Co-amoxiclav etc.'!V76="yes"),"yes","no")</f>
        <v>yes</v>
      </c>
      <c r="N76" t="str">
        <f>IF(AND('Antibiotics STAR PU 13'!X76="yes",'Co-amoxiclav etc.'!X76="yes"),"yes","no")</f>
        <v>yes</v>
      </c>
      <c r="O76" t="str">
        <f>IF(AND('Antibiotics STAR PU 13'!Z76="yes",'Co-amoxiclav etc.'!Z76="yes"),"yes","no")</f>
        <v>yes</v>
      </c>
      <c r="P76" t="str">
        <f>IF(AND('Antibiotics STAR PU 13'!AB76="yes",'Co-amoxiclav etc.'!AB76="yes"),"yes","no")</f>
        <v>yes</v>
      </c>
      <c r="Q76" t="str">
        <f>IF(AND('Antibiotics STAR PU 13'!AD76="yes",'Co-amoxiclav etc.'!AD76="yes"),"yes","no")</f>
        <v>yes</v>
      </c>
      <c r="R76" t="str">
        <f>IF(AND('Antibiotics STAR PU 13'!AF76="yes",'Co-amoxiclav etc.'!AF76="yes"),"yes","no")</f>
        <v>yes</v>
      </c>
      <c r="S76" t="str">
        <f>IF(AND('Antibiotics STAR PU 13'!AH76="yes",'Co-amoxiclav etc.'!AH76="yes"),"yes","no")</f>
        <v>yes</v>
      </c>
    </row>
    <row r="77" spans="1:19" x14ac:dyDescent="0.2">
      <c r="A77" t="s">
        <v>470</v>
      </c>
      <c r="B77" t="s">
        <v>471</v>
      </c>
      <c r="C77" s="53" t="s">
        <v>506</v>
      </c>
      <c r="D77" s="54" t="s">
        <v>58</v>
      </c>
      <c r="E77" s="50" t="s">
        <v>178</v>
      </c>
      <c r="F77" s="55" t="s">
        <v>179</v>
      </c>
      <c r="G77" t="str">
        <f>IF(AND('Antibiotics STAR PU 13'!J77="yes",'Co-amoxiclav etc.'!J77="yes"),"yes","no")</f>
        <v>no</v>
      </c>
      <c r="H77" t="str">
        <f>IF(AND('Antibiotics STAR PU 13'!L77="yes",'Co-amoxiclav etc.'!L77="yes"),"yes","no")</f>
        <v>no</v>
      </c>
      <c r="I77" t="str">
        <f>IF(AND('Antibiotics STAR PU 13'!N77="yes",'Co-amoxiclav etc.'!N77="yes"),"yes","no")</f>
        <v>no</v>
      </c>
      <c r="J77" t="str">
        <f>IF(AND('Antibiotics STAR PU 13'!P77="yes",'Co-amoxiclav etc.'!P77="yes"),"yes","no")</f>
        <v>no</v>
      </c>
      <c r="K77" t="str">
        <f>IF(AND('Antibiotics STAR PU 13'!R77="yes",'Co-amoxiclav etc.'!R77="yes"),"yes","no")</f>
        <v>no</v>
      </c>
      <c r="L77" t="str">
        <f>IF(AND('Antibiotics STAR PU 13'!T77="yes",'Co-amoxiclav etc.'!T77="yes"),"yes","no")</f>
        <v>no</v>
      </c>
      <c r="M77" t="str">
        <f>IF(AND('Antibiotics STAR PU 13'!V77="yes",'Co-amoxiclav etc.'!V77="yes"),"yes","no")</f>
        <v>no</v>
      </c>
      <c r="N77" t="str">
        <f>IF(AND('Antibiotics STAR PU 13'!X77="yes",'Co-amoxiclav etc.'!X77="yes"),"yes","no")</f>
        <v>no</v>
      </c>
      <c r="O77" t="str">
        <f>IF(AND('Antibiotics STAR PU 13'!Z77="yes",'Co-amoxiclav etc.'!Z77="yes"),"yes","no")</f>
        <v>no</v>
      </c>
      <c r="P77" t="str">
        <f>IF(AND('Antibiotics STAR PU 13'!AB77="yes",'Co-amoxiclav etc.'!AB77="yes"),"yes","no")</f>
        <v>no</v>
      </c>
      <c r="Q77" t="str">
        <f>IF(AND('Antibiotics STAR PU 13'!AD77="yes",'Co-amoxiclav etc.'!AD77="yes"),"yes","no")</f>
        <v>no</v>
      </c>
      <c r="R77" t="str">
        <f>IF(AND('Antibiotics STAR PU 13'!AF77="yes",'Co-amoxiclav etc.'!AF77="yes"),"yes","no")</f>
        <v>no</v>
      </c>
      <c r="S77" t="str">
        <f>IF(AND('Antibiotics STAR PU 13'!AH77="yes",'Co-amoxiclav etc.'!AH77="yes"),"yes","no")</f>
        <v>no</v>
      </c>
    </row>
    <row r="78" spans="1:19" x14ac:dyDescent="0.2">
      <c r="A78" t="s">
        <v>482</v>
      </c>
      <c r="B78" t="s">
        <v>483</v>
      </c>
      <c r="C78" s="53" t="s">
        <v>513</v>
      </c>
      <c r="D78" s="54" t="s">
        <v>109</v>
      </c>
      <c r="E78" s="50" t="s">
        <v>180</v>
      </c>
      <c r="F78" s="55" t="s">
        <v>181</v>
      </c>
      <c r="G78" t="str">
        <f>IF(AND('Antibiotics STAR PU 13'!J78="yes",'Co-amoxiclav etc.'!J78="yes"),"yes","no")</f>
        <v>yes</v>
      </c>
      <c r="H78" t="str">
        <f>IF(AND('Antibiotics STAR PU 13'!L78="yes",'Co-amoxiclav etc.'!L78="yes"),"yes","no")</f>
        <v>yes</v>
      </c>
      <c r="I78" t="str">
        <f>IF(AND('Antibiotics STAR PU 13'!N78="yes",'Co-amoxiclav etc.'!N78="yes"),"yes","no")</f>
        <v>yes</v>
      </c>
      <c r="J78" t="str">
        <f>IF(AND('Antibiotics STAR PU 13'!P78="yes",'Co-amoxiclav etc.'!P78="yes"),"yes","no")</f>
        <v>yes</v>
      </c>
      <c r="K78" t="str">
        <f>IF(AND('Antibiotics STAR PU 13'!R78="yes",'Co-amoxiclav etc.'!R78="yes"),"yes","no")</f>
        <v>yes</v>
      </c>
      <c r="L78" t="str">
        <f>IF(AND('Antibiotics STAR PU 13'!T78="yes",'Co-amoxiclav etc.'!T78="yes"),"yes","no")</f>
        <v>yes</v>
      </c>
      <c r="M78" t="str">
        <f>IF(AND('Antibiotics STAR PU 13'!V78="yes",'Co-amoxiclav etc.'!V78="yes"),"yes","no")</f>
        <v>yes</v>
      </c>
      <c r="N78" t="str">
        <f>IF(AND('Antibiotics STAR PU 13'!X78="yes",'Co-amoxiclav etc.'!X78="yes"),"yes","no")</f>
        <v>yes</v>
      </c>
      <c r="O78" t="str">
        <f>IF(AND('Antibiotics STAR PU 13'!Z78="yes",'Co-amoxiclav etc.'!Z78="yes"),"yes","no")</f>
        <v>yes</v>
      </c>
      <c r="P78" t="str">
        <f>IF(AND('Antibiotics STAR PU 13'!AB78="yes",'Co-amoxiclav etc.'!AB78="yes"),"yes","no")</f>
        <v>yes</v>
      </c>
      <c r="Q78" t="str">
        <f>IF(AND('Antibiotics STAR PU 13'!AD78="yes",'Co-amoxiclav etc.'!AD78="yes"),"yes","no")</f>
        <v>yes</v>
      </c>
      <c r="R78" t="str">
        <f>IF(AND('Antibiotics STAR PU 13'!AF78="yes",'Co-amoxiclav etc.'!AF78="yes"),"yes","no")</f>
        <v>yes</v>
      </c>
      <c r="S78" t="str">
        <f>IF(AND('Antibiotics STAR PU 13'!AH78="yes",'Co-amoxiclav etc.'!AH78="yes"),"yes","no")</f>
        <v>yes</v>
      </c>
    </row>
    <row r="79" spans="1:19" x14ac:dyDescent="0.2">
      <c r="A79" t="s">
        <v>466</v>
      </c>
      <c r="B79" t="s">
        <v>467</v>
      </c>
      <c r="C79" s="53" t="s">
        <v>507</v>
      </c>
      <c r="D79" s="54" t="s">
        <v>61</v>
      </c>
      <c r="E79" s="50" t="s">
        <v>182</v>
      </c>
      <c r="F79" s="55" t="s">
        <v>183</v>
      </c>
      <c r="G79" t="str">
        <f>IF(AND('Antibiotics STAR PU 13'!J79="yes",'Co-amoxiclav etc.'!J79="yes"),"yes","no")</f>
        <v>yes</v>
      </c>
      <c r="H79" t="str">
        <f>IF(AND('Antibiotics STAR PU 13'!L79="yes",'Co-amoxiclav etc.'!L79="yes"),"yes","no")</f>
        <v>yes</v>
      </c>
      <c r="I79" t="str">
        <f>IF(AND('Antibiotics STAR PU 13'!N79="yes",'Co-amoxiclav etc.'!N79="yes"),"yes","no")</f>
        <v>yes</v>
      </c>
      <c r="J79" t="str">
        <f>IF(AND('Antibiotics STAR PU 13'!P79="yes",'Co-amoxiclav etc.'!P79="yes"),"yes","no")</f>
        <v>yes</v>
      </c>
      <c r="K79" t="str">
        <f>IF(AND('Antibiotics STAR PU 13'!R79="yes",'Co-amoxiclav etc.'!R79="yes"),"yes","no")</f>
        <v>yes</v>
      </c>
      <c r="L79" t="str">
        <f>IF(AND('Antibiotics STAR PU 13'!T79="yes",'Co-amoxiclav etc.'!T79="yes"),"yes","no")</f>
        <v>yes</v>
      </c>
      <c r="M79" t="str">
        <f>IF(AND('Antibiotics STAR PU 13'!V79="yes",'Co-amoxiclav etc.'!V79="yes"),"yes","no")</f>
        <v>yes</v>
      </c>
      <c r="N79" t="str">
        <f>IF(AND('Antibiotics STAR PU 13'!X79="yes",'Co-amoxiclav etc.'!X79="yes"),"yes","no")</f>
        <v>yes</v>
      </c>
      <c r="O79" t="str">
        <f>IF(AND('Antibiotics STAR PU 13'!Z79="yes",'Co-amoxiclav etc.'!Z79="yes"),"yes","no")</f>
        <v>yes</v>
      </c>
      <c r="P79" t="str">
        <f>IF(AND('Antibiotics STAR PU 13'!AB79="yes",'Co-amoxiclav etc.'!AB79="yes"),"yes","no")</f>
        <v>yes</v>
      </c>
      <c r="Q79" t="str">
        <f>IF(AND('Antibiotics STAR PU 13'!AD79="yes",'Co-amoxiclav etc.'!AD79="yes"),"yes","no")</f>
        <v>yes</v>
      </c>
      <c r="R79" t="str">
        <f>IF(AND('Antibiotics STAR PU 13'!AF79="yes",'Co-amoxiclav etc.'!AF79="yes"),"yes","no")</f>
        <v>yes</v>
      </c>
      <c r="S79" t="str">
        <f>IF(AND('Antibiotics STAR PU 13'!AH79="yes",'Co-amoxiclav etc.'!AH79="yes"),"yes","no")</f>
        <v>yes</v>
      </c>
    </row>
    <row r="80" spans="1:19" x14ac:dyDescent="0.2">
      <c r="A80" t="s">
        <v>470</v>
      </c>
      <c r="B80" t="s">
        <v>471</v>
      </c>
      <c r="C80" s="53" t="s">
        <v>497</v>
      </c>
      <c r="D80" s="54" t="s">
        <v>17</v>
      </c>
      <c r="E80" s="50" t="s">
        <v>184</v>
      </c>
      <c r="F80" s="55" t="s">
        <v>185</v>
      </c>
      <c r="G80" t="str">
        <f>IF(AND('Antibiotics STAR PU 13'!J80="yes",'Co-amoxiclav etc.'!J80="yes"),"yes","no")</f>
        <v>no</v>
      </c>
      <c r="H80" t="str">
        <f>IF(AND('Antibiotics STAR PU 13'!L80="yes",'Co-amoxiclav etc.'!L80="yes"),"yes","no")</f>
        <v>no</v>
      </c>
      <c r="I80" t="str">
        <f>IF(AND('Antibiotics STAR PU 13'!N80="yes",'Co-amoxiclav etc.'!N80="yes"),"yes","no")</f>
        <v>no</v>
      </c>
      <c r="J80" t="str">
        <f>IF(AND('Antibiotics STAR PU 13'!P80="yes",'Co-amoxiclav etc.'!P80="yes"),"yes","no")</f>
        <v>no</v>
      </c>
      <c r="K80" t="str">
        <f>IF(AND('Antibiotics STAR PU 13'!R80="yes",'Co-amoxiclav etc.'!R80="yes"),"yes","no")</f>
        <v>no</v>
      </c>
      <c r="L80" t="str">
        <f>IF(AND('Antibiotics STAR PU 13'!T80="yes",'Co-amoxiclav etc.'!T80="yes"),"yes","no")</f>
        <v>no</v>
      </c>
      <c r="M80" t="str">
        <f>IF(AND('Antibiotics STAR PU 13'!V80="yes",'Co-amoxiclav etc.'!V80="yes"),"yes","no")</f>
        <v>no</v>
      </c>
      <c r="N80" t="str">
        <f>IF(AND('Antibiotics STAR PU 13'!X80="yes",'Co-amoxiclav etc.'!X80="yes"),"yes","no")</f>
        <v>no</v>
      </c>
      <c r="O80" t="str">
        <f>IF(AND('Antibiotics STAR PU 13'!Z80="yes",'Co-amoxiclav etc.'!Z80="yes"),"yes","no")</f>
        <v>no</v>
      </c>
      <c r="P80" t="str">
        <f>IF(AND('Antibiotics STAR PU 13'!AB80="yes",'Co-amoxiclav etc.'!AB80="yes"),"yes","no")</f>
        <v>no</v>
      </c>
      <c r="Q80" t="str">
        <f>IF(AND('Antibiotics STAR PU 13'!AD80="yes",'Co-amoxiclav etc.'!AD80="yes"),"yes","no")</f>
        <v>no</v>
      </c>
      <c r="R80" t="str">
        <f>IF(AND('Antibiotics STAR PU 13'!AF80="yes",'Co-amoxiclav etc.'!AF80="yes"),"yes","no")</f>
        <v>no</v>
      </c>
      <c r="S80" t="str">
        <f>IF(AND('Antibiotics STAR PU 13'!AH80="yes",'Co-amoxiclav etc.'!AH80="yes"),"yes","no")</f>
        <v>no</v>
      </c>
    </row>
    <row r="81" spans="1:19" x14ac:dyDescent="0.2">
      <c r="A81" t="s">
        <v>476</v>
      </c>
      <c r="B81" t="s">
        <v>477</v>
      </c>
      <c r="C81" s="53" t="s">
        <v>511</v>
      </c>
      <c r="D81" s="54" t="s">
        <v>99</v>
      </c>
      <c r="E81" s="50" t="s">
        <v>186</v>
      </c>
      <c r="F81" s="55" t="s">
        <v>187</v>
      </c>
      <c r="G81" t="str">
        <f>IF(AND('Antibiotics STAR PU 13'!J81="yes",'Co-amoxiclav etc.'!J81="yes"),"yes","no")</f>
        <v>yes</v>
      </c>
      <c r="H81" t="str">
        <f>IF(AND('Antibiotics STAR PU 13'!L81="yes",'Co-amoxiclav etc.'!L81="yes"),"yes","no")</f>
        <v>yes</v>
      </c>
      <c r="I81" t="str">
        <f>IF(AND('Antibiotics STAR PU 13'!N81="yes",'Co-amoxiclav etc.'!N81="yes"),"yes","no")</f>
        <v>yes</v>
      </c>
      <c r="J81" t="str">
        <f>IF(AND('Antibiotics STAR PU 13'!P81="yes",'Co-amoxiclav etc.'!P81="yes"),"yes","no")</f>
        <v>yes</v>
      </c>
      <c r="K81" t="str">
        <f>IF(AND('Antibiotics STAR PU 13'!R81="yes",'Co-amoxiclav etc.'!R81="yes"),"yes","no")</f>
        <v>yes</v>
      </c>
      <c r="L81" t="str">
        <f>IF(AND('Antibiotics STAR PU 13'!T81="yes",'Co-amoxiclav etc.'!T81="yes"),"yes","no")</f>
        <v>yes</v>
      </c>
      <c r="M81" t="str">
        <f>IF(AND('Antibiotics STAR PU 13'!V81="yes",'Co-amoxiclav etc.'!V81="yes"),"yes","no")</f>
        <v>yes</v>
      </c>
      <c r="N81" t="str">
        <f>IF(AND('Antibiotics STAR PU 13'!X81="yes",'Co-amoxiclav etc.'!X81="yes"),"yes","no")</f>
        <v>yes</v>
      </c>
      <c r="O81" t="str">
        <f>IF(AND('Antibiotics STAR PU 13'!Z81="yes",'Co-amoxiclav etc.'!Z81="yes"),"yes","no")</f>
        <v>yes</v>
      </c>
      <c r="P81" t="str">
        <f>IF(AND('Antibiotics STAR PU 13'!AB81="yes",'Co-amoxiclav etc.'!AB81="yes"),"yes","no")</f>
        <v>yes</v>
      </c>
      <c r="Q81" t="str">
        <f>IF(AND('Antibiotics STAR PU 13'!AD81="yes",'Co-amoxiclav etc.'!AD81="yes"),"yes","no")</f>
        <v>yes</v>
      </c>
      <c r="R81" t="str">
        <f>IF(AND('Antibiotics STAR PU 13'!AF81="yes",'Co-amoxiclav etc.'!AF81="yes"),"yes","no")</f>
        <v>yes</v>
      </c>
      <c r="S81" t="str">
        <f>IF(AND('Antibiotics STAR PU 13'!AH81="yes",'Co-amoxiclav etc.'!AH81="yes"),"yes","no")</f>
        <v>yes</v>
      </c>
    </row>
    <row r="82" spans="1:19" x14ac:dyDescent="0.2">
      <c r="A82" t="s">
        <v>474</v>
      </c>
      <c r="B82" t="s">
        <v>475</v>
      </c>
      <c r="C82" s="53" t="s">
        <v>501</v>
      </c>
      <c r="D82" s="54" t="s">
        <v>33</v>
      </c>
      <c r="E82" s="50" t="s">
        <v>188</v>
      </c>
      <c r="F82" s="55" t="s">
        <v>189</v>
      </c>
      <c r="G82" t="str">
        <f>IF(AND('Antibiotics STAR PU 13'!J82="yes",'Co-amoxiclav etc.'!J82="yes"),"yes","no")</f>
        <v>yes</v>
      </c>
      <c r="H82" t="str">
        <f>IF(AND('Antibiotics STAR PU 13'!L82="yes",'Co-amoxiclav etc.'!L82="yes"),"yes","no")</f>
        <v>yes</v>
      </c>
      <c r="I82" t="str">
        <f>IF(AND('Antibiotics STAR PU 13'!N82="yes",'Co-amoxiclav etc.'!N82="yes"),"yes","no")</f>
        <v>yes</v>
      </c>
      <c r="J82" t="str">
        <f>IF(AND('Antibiotics STAR PU 13'!P82="yes",'Co-amoxiclav etc.'!P82="yes"),"yes","no")</f>
        <v>yes</v>
      </c>
      <c r="K82" t="str">
        <f>IF(AND('Antibiotics STAR PU 13'!R82="yes",'Co-amoxiclav etc.'!R82="yes"),"yes","no")</f>
        <v>yes</v>
      </c>
      <c r="L82" t="str">
        <f>IF(AND('Antibiotics STAR PU 13'!T82="yes",'Co-amoxiclav etc.'!T82="yes"),"yes","no")</f>
        <v>yes</v>
      </c>
      <c r="M82" t="str">
        <f>IF(AND('Antibiotics STAR PU 13'!V82="yes",'Co-amoxiclav etc.'!V82="yes"),"yes","no")</f>
        <v>yes</v>
      </c>
      <c r="N82" t="str">
        <f>IF(AND('Antibiotics STAR PU 13'!X82="yes",'Co-amoxiclav etc.'!X82="yes"),"yes","no")</f>
        <v>yes</v>
      </c>
      <c r="O82" t="str">
        <f>IF(AND('Antibiotics STAR PU 13'!Z82="yes",'Co-amoxiclav etc.'!Z82="yes"),"yes","no")</f>
        <v>yes</v>
      </c>
      <c r="P82" t="str">
        <f>IF(AND('Antibiotics STAR PU 13'!AB82="yes",'Co-amoxiclav etc.'!AB82="yes"),"yes","no")</f>
        <v>yes</v>
      </c>
      <c r="Q82" t="str">
        <f>IF(AND('Antibiotics STAR PU 13'!AD82="yes",'Co-amoxiclav etc.'!AD82="yes"),"yes","no")</f>
        <v>yes</v>
      </c>
      <c r="R82" t="str">
        <f>IF(AND('Antibiotics STAR PU 13'!AF82="yes",'Co-amoxiclav etc.'!AF82="yes"),"yes","no")</f>
        <v>yes</v>
      </c>
      <c r="S82" t="str">
        <f>IF(AND('Antibiotics STAR PU 13'!AH82="yes",'Co-amoxiclav etc.'!AH82="yes"),"yes","no")</f>
        <v>yes</v>
      </c>
    </row>
    <row r="83" spans="1:19" x14ac:dyDescent="0.2">
      <c r="A83" t="s">
        <v>570</v>
      </c>
      <c r="B83" t="s">
        <v>569</v>
      </c>
      <c r="C83" s="53" t="s">
        <v>505</v>
      </c>
      <c r="D83" s="54" t="s">
        <v>49</v>
      </c>
      <c r="E83" s="50" t="s">
        <v>190</v>
      </c>
      <c r="F83" s="55" t="s">
        <v>191</v>
      </c>
      <c r="G83" t="str">
        <f>IF(AND('Antibiotics STAR PU 13'!J83="yes",'Co-amoxiclav etc.'!J83="yes"),"yes","no")</f>
        <v>yes</v>
      </c>
      <c r="H83" t="str">
        <f>IF(AND('Antibiotics STAR PU 13'!L83="yes",'Co-amoxiclav etc.'!L83="yes"),"yes","no")</f>
        <v>yes</v>
      </c>
      <c r="I83" t="str">
        <f>IF(AND('Antibiotics STAR PU 13'!N83="yes",'Co-amoxiclav etc.'!N83="yes"),"yes","no")</f>
        <v>yes</v>
      </c>
      <c r="J83" t="str">
        <f>IF(AND('Antibiotics STAR PU 13'!P83="yes",'Co-amoxiclav etc.'!P83="yes"),"yes","no")</f>
        <v>yes</v>
      </c>
      <c r="K83" t="str">
        <f>IF(AND('Antibiotics STAR PU 13'!R83="yes",'Co-amoxiclav etc.'!R83="yes"),"yes","no")</f>
        <v>yes</v>
      </c>
      <c r="L83" t="str">
        <f>IF(AND('Antibiotics STAR PU 13'!T83="yes",'Co-amoxiclav etc.'!T83="yes"),"yes","no")</f>
        <v>yes</v>
      </c>
      <c r="M83" t="str">
        <f>IF(AND('Antibiotics STAR PU 13'!V83="yes",'Co-amoxiclav etc.'!V83="yes"),"yes","no")</f>
        <v>yes</v>
      </c>
      <c r="N83" t="str">
        <f>IF(AND('Antibiotics STAR PU 13'!X83="yes",'Co-amoxiclav etc.'!X83="yes"),"yes","no")</f>
        <v>yes</v>
      </c>
      <c r="O83" t="str">
        <f>IF(AND('Antibiotics STAR PU 13'!Z83="yes",'Co-amoxiclav etc.'!Z83="yes"),"yes","no")</f>
        <v>yes</v>
      </c>
      <c r="P83" t="str">
        <f>IF(AND('Antibiotics STAR PU 13'!AB83="yes",'Co-amoxiclav etc.'!AB83="yes"),"yes","no")</f>
        <v>yes</v>
      </c>
      <c r="Q83" t="str">
        <f>IF(AND('Antibiotics STAR PU 13'!AD83="yes",'Co-amoxiclav etc.'!AD83="yes"),"yes","no")</f>
        <v>yes</v>
      </c>
      <c r="R83" t="str">
        <f>IF(AND('Antibiotics STAR PU 13'!AF83="yes",'Co-amoxiclav etc.'!AF83="yes"),"yes","no")</f>
        <v>yes</v>
      </c>
      <c r="S83" t="str">
        <f>IF(AND('Antibiotics STAR PU 13'!AH83="yes",'Co-amoxiclav etc.'!AH83="yes"),"yes","no")</f>
        <v>yes</v>
      </c>
    </row>
    <row r="84" spans="1:19" x14ac:dyDescent="0.2">
      <c r="A84" t="s">
        <v>466</v>
      </c>
      <c r="B84" t="s">
        <v>467</v>
      </c>
      <c r="C84" s="53" t="s">
        <v>507</v>
      </c>
      <c r="D84" s="54" t="s">
        <v>61</v>
      </c>
      <c r="E84" s="50" t="s">
        <v>192</v>
      </c>
      <c r="F84" s="55" t="s">
        <v>193</v>
      </c>
      <c r="G84" t="str">
        <f>IF(AND('Antibiotics STAR PU 13'!J84="yes",'Co-amoxiclav etc.'!J84="yes"),"yes","no")</f>
        <v>no</v>
      </c>
      <c r="H84" t="str">
        <f>IF(AND('Antibiotics STAR PU 13'!L84="yes",'Co-amoxiclav etc.'!L84="yes"),"yes","no")</f>
        <v>no</v>
      </c>
      <c r="I84" t="str">
        <f>IF(AND('Antibiotics STAR PU 13'!N84="yes",'Co-amoxiclav etc.'!N84="yes"),"yes","no")</f>
        <v>no</v>
      </c>
      <c r="J84" t="str">
        <f>IF(AND('Antibiotics STAR PU 13'!P84="yes",'Co-amoxiclav etc.'!P84="yes"),"yes","no")</f>
        <v>no</v>
      </c>
      <c r="K84" t="str">
        <f>IF(AND('Antibiotics STAR PU 13'!R84="yes",'Co-amoxiclav etc.'!R84="yes"),"yes","no")</f>
        <v>no</v>
      </c>
      <c r="L84" t="str">
        <f>IF(AND('Antibiotics STAR PU 13'!T84="yes",'Co-amoxiclav etc.'!T84="yes"),"yes","no")</f>
        <v>no</v>
      </c>
      <c r="M84" t="str">
        <f>IF(AND('Antibiotics STAR PU 13'!V84="yes",'Co-amoxiclav etc.'!V84="yes"),"yes","no")</f>
        <v>no</v>
      </c>
      <c r="N84" t="str">
        <f>IF(AND('Antibiotics STAR PU 13'!X84="yes",'Co-amoxiclav etc.'!X84="yes"),"yes","no")</f>
        <v>no</v>
      </c>
      <c r="O84" t="str">
        <f>IF(AND('Antibiotics STAR PU 13'!Z84="yes",'Co-amoxiclav etc.'!Z84="yes"),"yes","no")</f>
        <v>no</v>
      </c>
      <c r="P84" t="str">
        <f>IF(AND('Antibiotics STAR PU 13'!AB84="yes",'Co-amoxiclav etc.'!AB84="yes"),"yes","no")</f>
        <v>no</v>
      </c>
      <c r="Q84" t="str">
        <f>IF(AND('Antibiotics STAR PU 13'!AD84="yes",'Co-amoxiclav etc.'!AD84="yes"),"yes","no")</f>
        <v>no</v>
      </c>
      <c r="R84" t="str">
        <f>IF(AND('Antibiotics STAR PU 13'!AF84="yes",'Co-amoxiclav etc.'!AF84="yes"),"yes","no")</f>
        <v>no</v>
      </c>
      <c r="S84" t="str">
        <f>IF(AND('Antibiotics STAR PU 13'!AH84="yes",'Co-amoxiclav etc.'!AH84="yes"),"yes","no")</f>
        <v>no</v>
      </c>
    </row>
    <row r="85" spans="1:19" x14ac:dyDescent="0.2">
      <c r="A85" t="s">
        <v>470</v>
      </c>
      <c r="B85" t="s">
        <v>471</v>
      </c>
      <c r="C85" s="53" t="s">
        <v>506</v>
      </c>
      <c r="D85" s="54" t="s">
        <v>58</v>
      </c>
      <c r="E85" s="50" t="s">
        <v>194</v>
      </c>
      <c r="F85" s="55" t="s">
        <v>195</v>
      </c>
      <c r="G85" t="str">
        <f>IF(AND('Antibiotics STAR PU 13'!J85="yes",'Co-amoxiclav etc.'!J85="yes"),"yes","no")</f>
        <v>no</v>
      </c>
      <c r="H85" t="str">
        <f>IF(AND('Antibiotics STAR PU 13'!L85="yes",'Co-amoxiclav etc.'!L85="yes"),"yes","no")</f>
        <v>no</v>
      </c>
      <c r="I85" t="str">
        <f>IF(AND('Antibiotics STAR PU 13'!N85="yes",'Co-amoxiclav etc.'!N85="yes"),"yes","no")</f>
        <v>no</v>
      </c>
      <c r="J85" t="str">
        <f>IF(AND('Antibiotics STAR PU 13'!P85="yes",'Co-amoxiclav etc.'!P85="yes"),"yes","no")</f>
        <v>no</v>
      </c>
      <c r="K85" t="str">
        <f>IF(AND('Antibiotics STAR PU 13'!R85="yes",'Co-amoxiclav etc.'!R85="yes"),"yes","no")</f>
        <v>no</v>
      </c>
      <c r="L85" t="str">
        <f>IF(AND('Antibiotics STAR PU 13'!T85="yes",'Co-amoxiclav etc.'!T85="yes"),"yes","no")</f>
        <v>no</v>
      </c>
      <c r="M85" t="str">
        <f>IF(AND('Antibiotics STAR PU 13'!V85="yes",'Co-amoxiclav etc.'!V85="yes"),"yes","no")</f>
        <v>no</v>
      </c>
      <c r="N85" t="str">
        <f>IF(AND('Antibiotics STAR PU 13'!X85="yes",'Co-amoxiclav etc.'!X85="yes"),"yes","no")</f>
        <v>no</v>
      </c>
      <c r="O85" t="str">
        <f>IF(AND('Antibiotics STAR PU 13'!Z85="yes",'Co-amoxiclav etc.'!Z85="yes"),"yes","no")</f>
        <v>no</v>
      </c>
      <c r="P85" t="str">
        <f>IF(AND('Antibiotics STAR PU 13'!AB85="yes",'Co-amoxiclav etc.'!AB85="yes"),"yes","no")</f>
        <v>no</v>
      </c>
      <c r="Q85" t="str">
        <f>IF(AND('Antibiotics STAR PU 13'!AD85="yes",'Co-amoxiclav etc.'!AD85="yes"),"yes","no")</f>
        <v>no</v>
      </c>
      <c r="R85" t="str">
        <f>IF(AND('Antibiotics STAR PU 13'!AF85="yes",'Co-amoxiclav etc.'!AF85="yes"),"yes","no")</f>
        <v>no</v>
      </c>
      <c r="S85" t="str">
        <f>IF(AND('Antibiotics STAR PU 13'!AH85="yes",'Co-amoxiclav etc.'!AH85="yes"),"yes","no")</f>
        <v>no</v>
      </c>
    </row>
    <row r="86" spans="1:19" x14ac:dyDescent="0.2">
      <c r="A86" t="s">
        <v>466</v>
      </c>
      <c r="B86" t="s">
        <v>467</v>
      </c>
      <c r="C86" s="53" t="s">
        <v>507</v>
      </c>
      <c r="D86" s="54" t="s">
        <v>61</v>
      </c>
      <c r="E86" s="50" t="s">
        <v>196</v>
      </c>
      <c r="F86" s="55" t="s">
        <v>197</v>
      </c>
      <c r="G86" t="str">
        <f>IF(AND('Antibiotics STAR PU 13'!J86="yes",'Co-amoxiclav etc.'!J86="yes"),"yes","no")</f>
        <v>no</v>
      </c>
      <c r="H86" t="str">
        <f>IF(AND('Antibiotics STAR PU 13'!L86="yes",'Co-amoxiclav etc.'!L86="yes"),"yes","no")</f>
        <v>no</v>
      </c>
      <c r="I86" t="str">
        <f>IF(AND('Antibiotics STAR PU 13'!N86="yes",'Co-amoxiclav etc.'!N86="yes"),"yes","no")</f>
        <v>no</v>
      </c>
      <c r="J86" t="str">
        <f>IF(AND('Antibiotics STAR PU 13'!P86="yes",'Co-amoxiclav etc.'!P86="yes"),"yes","no")</f>
        <v>no</v>
      </c>
      <c r="K86" t="str">
        <f>IF(AND('Antibiotics STAR PU 13'!R86="yes",'Co-amoxiclav etc.'!R86="yes"),"yes","no")</f>
        <v>no</v>
      </c>
      <c r="L86" t="str">
        <f>IF(AND('Antibiotics STAR PU 13'!T86="yes",'Co-amoxiclav etc.'!T86="yes"),"yes","no")</f>
        <v>no</v>
      </c>
      <c r="M86" t="str">
        <f>IF(AND('Antibiotics STAR PU 13'!V86="yes",'Co-amoxiclav etc.'!V86="yes"),"yes","no")</f>
        <v>no</v>
      </c>
      <c r="N86" t="str">
        <f>IF(AND('Antibiotics STAR PU 13'!X86="yes",'Co-amoxiclav etc.'!X86="yes"),"yes","no")</f>
        <v>no</v>
      </c>
      <c r="O86" t="str">
        <f>IF(AND('Antibiotics STAR PU 13'!Z86="yes",'Co-amoxiclav etc.'!Z86="yes"),"yes","no")</f>
        <v>no</v>
      </c>
      <c r="P86" t="str">
        <f>IF(AND('Antibiotics STAR PU 13'!AB86="yes",'Co-amoxiclav etc.'!AB86="yes"),"yes","no")</f>
        <v>no</v>
      </c>
      <c r="Q86" t="str">
        <f>IF(AND('Antibiotics STAR PU 13'!AD86="yes",'Co-amoxiclav etc.'!AD86="yes"),"yes","no")</f>
        <v>no</v>
      </c>
      <c r="R86" t="str">
        <f>IF(AND('Antibiotics STAR PU 13'!AF86="yes",'Co-amoxiclav etc.'!AF86="yes"),"yes","no")</f>
        <v>no</v>
      </c>
      <c r="S86" t="str">
        <f>IF(AND('Antibiotics STAR PU 13'!AH86="yes",'Co-amoxiclav etc.'!AH86="yes"),"yes","no")</f>
        <v>no</v>
      </c>
    </row>
    <row r="87" spans="1:19" x14ac:dyDescent="0.2">
      <c r="A87" t="s">
        <v>470</v>
      </c>
      <c r="B87" t="s">
        <v>471</v>
      </c>
      <c r="C87" s="53" t="s">
        <v>506</v>
      </c>
      <c r="D87" s="54" t="s">
        <v>58</v>
      </c>
      <c r="E87" s="50" t="s">
        <v>198</v>
      </c>
      <c r="F87" s="55" t="s">
        <v>199</v>
      </c>
      <c r="G87" t="str">
        <f>IF(AND('Antibiotics STAR PU 13'!J87="yes",'Co-amoxiclav etc.'!J87="yes"),"yes","no")</f>
        <v>yes</v>
      </c>
      <c r="H87" t="str">
        <f>IF(AND('Antibiotics STAR PU 13'!L87="yes",'Co-amoxiclav etc.'!L87="yes"),"yes","no")</f>
        <v>yes</v>
      </c>
      <c r="I87" t="str">
        <f>IF(AND('Antibiotics STAR PU 13'!N87="yes",'Co-amoxiclav etc.'!N87="yes"),"yes","no")</f>
        <v>yes</v>
      </c>
      <c r="J87" t="str">
        <f>IF(AND('Antibiotics STAR PU 13'!P87="yes",'Co-amoxiclav etc.'!P87="yes"),"yes","no")</f>
        <v>yes</v>
      </c>
      <c r="K87" t="str">
        <f>IF(AND('Antibiotics STAR PU 13'!R87="yes",'Co-amoxiclav etc.'!R87="yes"),"yes","no")</f>
        <v>yes</v>
      </c>
      <c r="L87" t="str">
        <f>IF(AND('Antibiotics STAR PU 13'!T87="yes",'Co-amoxiclav etc.'!T87="yes"),"yes","no")</f>
        <v>yes</v>
      </c>
      <c r="M87" t="str">
        <f>IF(AND('Antibiotics STAR PU 13'!V87="yes",'Co-amoxiclav etc.'!V87="yes"),"yes","no")</f>
        <v>yes</v>
      </c>
      <c r="N87" t="str">
        <f>IF(AND('Antibiotics STAR PU 13'!X87="yes",'Co-amoxiclav etc.'!X87="yes"),"yes","no")</f>
        <v>yes</v>
      </c>
      <c r="O87" t="str">
        <f>IF(AND('Antibiotics STAR PU 13'!Z87="yes",'Co-amoxiclav etc.'!Z87="yes"),"yes","no")</f>
        <v>yes</v>
      </c>
      <c r="P87" t="str">
        <f>IF(AND('Antibiotics STAR PU 13'!AB87="yes",'Co-amoxiclav etc.'!AB87="yes"),"yes","no")</f>
        <v>yes</v>
      </c>
      <c r="Q87" t="str">
        <f>IF(AND('Antibiotics STAR PU 13'!AD87="yes",'Co-amoxiclav etc.'!AD87="yes"),"yes","no")</f>
        <v>yes</v>
      </c>
      <c r="R87" t="str">
        <f>IF(AND('Antibiotics STAR PU 13'!AF87="yes",'Co-amoxiclav etc.'!AF87="yes"),"yes","no")</f>
        <v>yes</v>
      </c>
      <c r="S87" t="str">
        <f>IF(AND('Antibiotics STAR PU 13'!AH87="yes",'Co-amoxiclav etc.'!AH87="yes"),"yes","no")</f>
        <v>yes</v>
      </c>
    </row>
    <row r="88" spans="1:19" x14ac:dyDescent="0.2">
      <c r="A88" t="s">
        <v>464</v>
      </c>
      <c r="B88" t="s">
        <v>465</v>
      </c>
      <c r="C88" s="53" t="s">
        <v>516</v>
      </c>
      <c r="D88" s="54" t="s">
        <v>132</v>
      </c>
      <c r="E88" s="50" t="s">
        <v>200</v>
      </c>
      <c r="F88" s="55" t="s">
        <v>201</v>
      </c>
      <c r="G88" t="str">
        <f>IF(AND('Antibiotics STAR PU 13'!J88="yes",'Co-amoxiclav etc.'!J88="yes"),"yes","no")</f>
        <v>yes</v>
      </c>
      <c r="H88" t="str">
        <f>IF(AND('Antibiotics STAR PU 13'!L88="yes",'Co-amoxiclav etc.'!L88="yes"),"yes","no")</f>
        <v>yes</v>
      </c>
      <c r="I88" t="str">
        <f>IF(AND('Antibiotics STAR PU 13'!N88="yes",'Co-amoxiclav etc.'!N88="yes"),"yes","no")</f>
        <v>yes</v>
      </c>
      <c r="J88" t="str">
        <f>IF(AND('Antibiotics STAR PU 13'!P88="yes",'Co-amoxiclav etc.'!P88="yes"),"yes","no")</f>
        <v>yes</v>
      </c>
      <c r="K88" t="str">
        <f>IF(AND('Antibiotics STAR PU 13'!R88="yes",'Co-amoxiclav etc.'!R88="yes"),"yes","no")</f>
        <v>yes</v>
      </c>
      <c r="L88" t="str">
        <f>IF(AND('Antibiotics STAR PU 13'!T88="yes",'Co-amoxiclav etc.'!T88="yes"),"yes","no")</f>
        <v>yes</v>
      </c>
      <c r="M88" t="str">
        <f>IF(AND('Antibiotics STAR PU 13'!V88="yes",'Co-amoxiclav etc.'!V88="yes"),"yes","no")</f>
        <v>yes</v>
      </c>
      <c r="N88" t="str">
        <f>IF(AND('Antibiotics STAR PU 13'!X88="yes",'Co-amoxiclav etc.'!X88="yes"),"yes","no")</f>
        <v>yes</v>
      </c>
      <c r="O88" t="str">
        <f>IF(AND('Antibiotics STAR PU 13'!Z88="yes",'Co-amoxiclav etc.'!Z88="yes"),"yes","no")</f>
        <v>yes</v>
      </c>
      <c r="P88" t="str">
        <f>IF(AND('Antibiotics STAR PU 13'!AB88="yes",'Co-amoxiclav etc.'!AB88="yes"),"yes","no")</f>
        <v>yes</v>
      </c>
      <c r="Q88" t="str">
        <f>IF(AND('Antibiotics STAR PU 13'!AD88="yes",'Co-amoxiclav etc.'!AD88="yes"),"yes","no")</f>
        <v>yes</v>
      </c>
      <c r="R88" t="str">
        <f>IF(AND('Antibiotics STAR PU 13'!AF88="yes",'Co-amoxiclav etc.'!AF88="yes"),"yes","no")</f>
        <v>yes</v>
      </c>
      <c r="S88" t="str">
        <f>IF(AND('Antibiotics STAR PU 13'!AH88="yes",'Co-amoxiclav etc.'!AH88="yes"),"yes","no")</f>
        <v>yes</v>
      </c>
    </row>
    <row r="89" spans="1:19" x14ac:dyDescent="0.2">
      <c r="A89" t="s">
        <v>472</v>
      </c>
      <c r="B89" t="s">
        <v>473</v>
      </c>
      <c r="C89" s="53" t="s">
        <v>509</v>
      </c>
      <c r="D89" s="54" t="s">
        <v>73</v>
      </c>
      <c r="E89" s="50" t="s">
        <v>202</v>
      </c>
      <c r="F89" s="55" t="s">
        <v>203</v>
      </c>
      <c r="G89" t="str">
        <f>IF(AND('Antibiotics STAR PU 13'!J89="yes",'Co-amoxiclav etc.'!J89="yes"),"yes","no")</f>
        <v>no</v>
      </c>
      <c r="H89" t="str">
        <f>IF(AND('Antibiotics STAR PU 13'!L89="yes",'Co-amoxiclav etc.'!L89="yes"),"yes","no")</f>
        <v>no</v>
      </c>
      <c r="I89" t="str">
        <f>IF(AND('Antibiotics STAR PU 13'!N89="yes",'Co-amoxiclav etc.'!N89="yes"),"yes","no")</f>
        <v>no</v>
      </c>
      <c r="J89" t="str">
        <f>IF(AND('Antibiotics STAR PU 13'!P89="yes",'Co-amoxiclav etc.'!P89="yes"),"yes","no")</f>
        <v>no</v>
      </c>
      <c r="K89" t="str">
        <f>IF(AND('Antibiotics STAR PU 13'!R89="yes",'Co-amoxiclav etc.'!R89="yes"),"yes","no")</f>
        <v>no</v>
      </c>
      <c r="L89" t="str">
        <f>IF(AND('Antibiotics STAR PU 13'!T89="yes",'Co-amoxiclav etc.'!T89="yes"),"yes","no")</f>
        <v>no</v>
      </c>
      <c r="M89" t="str">
        <f>IF(AND('Antibiotics STAR PU 13'!V89="yes",'Co-amoxiclav etc.'!V89="yes"),"yes","no")</f>
        <v>no</v>
      </c>
      <c r="N89" t="str">
        <f>IF(AND('Antibiotics STAR PU 13'!X89="yes",'Co-amoxiclav etc.'!X89="yes"),"yes","no")</f>
        <v>no</v>
      </c>
      <c r="O89" t="str">
        <f>IF(AND('Antibiotics STAR PU 13'!Z89="yes",'Co-amoxiclav etc.'!Z89="yes"),"yes","no")</f>
        <v>no</v>
      </c>
      <c r="P89" t="str">
        <f>IF(AND('Antibiotics STAR PU 13'!AB89="yes",'Co-amoxiclav etc.'!AB89="yes"),"yes","no")</f>
        <v>no</v>
      </c>
      <c r="Q89" t="str">
        <f>IF(AND('Antibiotics STAR PU 13'!AD89="yes",'Co-amoxiclav etc.'!AD89="yes"),"yes","no")</f>
        <v>no</v>
      </c>
      <c r="R89" t="str">
        <f>IF(AND('Antibiotics STAR PU 13'!AF89="yes",'Co-amoxiclav etc.'!AF89="yes"),"yes","no")</f>
        <v>no</v>
      </c>
      <c r="S89" t="str">
        <f>IF(AND('Antibiotics STAR PU 13'!AH89="yes",'Co-amoxiclav etc.'!AH89="yes"),"yes","no")</f>
        <v>no</v>
      </c>
    </row>
    <row r="90" spans="1:19" x14ac:dyDescent="0.2">
      <c r="A90" t="s">
        <v>484</v>
      </c>
      <c r="B90" t="s">
        <v>116</v>
      </c>
      <c r="C90" s="53" t="s">
        <v>514</v>
      </c>
      <c r="D90" s="54" t="s">
        <v>116</v>
      </c>
      <c r="E90" s="50" t="s">
        <v>204</v>
      </c>
      <c r="F90" s="55" t="s">
        <v>205</v>
      </c>
      <c r="G90" t="str">
        <f>IF(AND('Antibiotics STAR PU 13'!J90="yes",'Co-amoxiclav etc.'!J90="yes"),"yes","no")</f>
        <v>no</v>
      </c>
      <c r="H90" t="str">
        <f>IF(AND('Antibiotics STAR PU 13'!L90="yes",'Co-amoxiclav etc.'!L90="yes"),"yes","no")</f>
        <v>no</v>
      </c>
      <c r="I90" t="str">
        <f>IF(AND('Antibiotics STAR PU 13'!N90="yes",'Co-amoxiclav etc.'!N90="yes"),"yes","no")</f>
        <v>no</v>
      </c>
      <c r="J90" t="str">
        <f>IF(AND('Antibiotics STAR PU 13'!P90="yes",'Co-amoxiclav etc.'!P90="yes"),"yes","no")</f>
        <v>no</v>
      </c>
      <c r="K90" t="str">
        <f>IF(AND('Antibiotics STAR PU 13'!R90="yes",'Co-amoxiclav etc.'!R90="yes"),"yes","no")</f>
        <v>yes</v>
      </c>
      <c r="L90" t="str">
        <f>IF(AND('Antibiotics STAR PU 13'!T90="yes",'Co-amoxiclav etc.'!T90="yes"),"yes","no")</f>
        <v>yes</v>
      </c>
      <c r="M90" t="str">
        <f>IF(AND('Antibiotics STAR PU 13'!V90="yes",'Co-amoxiclav etc.'!V90="yes"),"yes","no")</f>
        <v>yes</v>
      </c>
      <c r="N90" t="str">
        <f>IF(AND('Antibiotics STAR PU 13'!X90="yes",'Co-amoxiclav etc.'!X90="yes"),"yes","no")</f>
        <v>yes</v>
      </c>
      <c r="O90" t="str">
        <f>IF(AND('Antibiotics STAR PU 13'!Z90="yes",'Co-amoxiclav etc.'!Z90="yes"),"yes","no")</f>
        <v>yes</v>
      </c>
      <c r="P90" t="str">
        <f>IF(AND('Antibiotics STAR PU 13'!AB90="yes",'Co-amoxiclav etc.'!AB90="yes"),"yes","no")</f>
        <v>yes</v>
      </c>
      <c r="Q90" t="str">
        <f>IF(AND('Antibiotics STAR PU 13'!AD90="yes",'Co-amoxiclav etc.'!AD90="yes"),"yes","no")</f>
        <v>yes</v>
      </c>
      <c r="R90" t="str">
        <f>IF(AND('Antibiotics STAR PU 13'!AF90="yes",'Co-amoxiclav etc.'!AF90="yes"),"yes","no")</f>
        <v>yes</v>
      </c>
      <c r="S90" t="str">
        <f>IF(AND('Antibiotics STAR PU 13'!AH90="yes",'Co-amoxiclav etc.'!AH90="yes"),"yes","no")</f>
        <v>yes</v>
      </c>
    </row>
    <row r="91" spans="1:19" x14ac:dyDescent="0.2">
      <c r="A91" t="s">
        <v>470</v>
      </c>
      <c r="B91" t="s">
        <v>471</v>
      </c>
      <c r="C91" s="53" t="s">
        <v>497</v>
      </c>
      <c r="D91" s="54" t="s">
        <v>17</v>
      </c>
      <c r="E91" s="50" t="s">
        <v>206</v>
      </c>
      <c r="F91" s="55" t="s">
        <v>207</v>
      </c>
      <c r="G91" t="str">
        <f>IF(AND('Antibiotics STAR PU 13'!J91="yes",'Co-amoxiclav etc.'!J91="yes"),"yes","no")</f>
        <v>no</v>
      </c>
      <c r="H91" t="str">
        <f>IF(AND('Antibiotics STAR PU 13'!L91="yes",'Co-amoxiclav etc.'!L91="yes"),"yes","no")</f>
        <v>no</v>
      </c>
      <c r="I91" t="str">
        <f>IF(AND('Antibiotics STAR PU 13'!N91="yes",'Co-amoxiclav etc.'!N91="yes"),"yes","no")</f>
        <v>no</v>
      </c>
      <c r="J91" t="str">
        <f>IF(AND('Antibiotics STAR PU 13'!P91="yes",'Co-amoxiclav etc.'!P91="yes"),"yes","no")</f>
        <v>no</v>
      </c>
      <c r="K91" t="str">
        <f>IF(AND('Antibiotics STAR PU 13'!R91="yes",'Co-amoxiclav etc.'!R91="yes"),"yes","no")</f>
        <v>yes</v>
      </c>
      <c r="L91" t="str">
        <f>IF(AND('Antibiotics STAR PU 13'!T91="yes",'Co-amoxiclav etc.'!T91="yes"),"yes","no")</f>
        <v>yes</v>
      </c>
      <c r="M91" t="str">
        <f>IF(AND('Antibiotics STAR PU 13'!V91="yes",'Co-amoxiclav etc.'!V91="yes"),"yes","no")</f>
        <v>yes</v>
      </c>
      <c r="N91" t="str">
        <f>IF(AND('Antibiotics STAR PU 13'!X91="yes",'Co-amoxiclav etc.'!X91="yes"),"yes","no")</f>
        <v>yes</v>
      </c>
      <c r="O91" t="str">
        <f>IF(AND('Antibiotics STAR PU 13'!Z91="yes",'Co-amoxiclav etc.'!Z91="yes"),"yes","no")</f>
        <v>yes</v>
      </c>
      <c r="P91" t="str">
        <f>IF(AND('Antibiotics STAR PU 13'!AB91="yes",'Co-amoxiclav etc.'!AB91="yes"),"yes","no")</f>
        <v>yes</v>
      </c>
      <c r="Q91" t="str">
        <f>IF(AND('Antibiotics STAR PU 13'!AD91="yes",'Co-amoxiclav etc.'!AD91="yes"),"yes","no")</f>
        <v>yes</v>
      </c>
      <c r="R91" t="str">
        <f>IF(AND('Antibiotics STAR PU 13'!AF91="yes",'Co-amoxiclav etc.'!AF91="yes"),"yes","no")</f>
        <v>yes</v>
      </c>
      <c r="S91" t="str">
        <f>IF(AND('Antibiotics STAR PU 13'!AH91="yes",'Co-amoxiclav etc.'!AH91="yes"),"yes","no")</f>
        <v>yes</v>
      </c>
    </row>
    <row r="92" spans="1:19" x14ac:dyDescent="0.2">
      <c r="A92" t="s">
        <v>478</v>
      </c>
      <c r="B92" t="s">
        <v>479</v>
      </c>
      <c r="C92" s="53" t="s">
        <v>520</v>
      </c>
      <c r="D92" s="54" t="s">
        <v>208</v>
      </c>
      <c r="E92" s="50" t="s">
        <v>209</v>
      </c>
      <c r="F92" s="55" t="s">
        <v>210</v>
      </c>
      <c r="G92" t="str">
        <f>IF(AND('Antibiotics STAR PU 13'!J92="yes",'Co-amoxiclav etc.'!J92="yes"),"yes","no")</f>
        <v>no</v>
      </c>
      <c r="H92" t="str">
        <f>IF(AND('Antibiotics STAR PU 13'!L92="yes",'Co-amoxiclav etc.'!L92="yes"),"yes","no")</f>
        <v>no</v>
      </c>
      <c r="I92" t="str">
        <f>IF(AND('Antibiotics STAR PU 13'!N92="yes",'Co-amoxiclav etc.'!N92="yes"),"yes","no")</f>
        <v>no</v>
      </c>
      <c r="J92" t="str">
        <f>IF(AND('Antibiotics STAR PU 13'!P92="yes",'Co-amoxiclav etc.'!P92="yes"),"yes","no")</f>
        <v>no</v>
      </c>
      <c r="K92" t="str">
        <f>IF(AND('Antibiotics STAR PU 13'!R92="yes",'Co-amoxiclav etc.'!R92="yes"),"yes","no")</f>
        <v>no</v>
      </c>
      <c r="L92" t="str">
        <f>IF(AND('Antibiotics STAR PU 13'!T92="yes",'Co-amoxiclav etc.'!T92="yes"),"yes","no")</f>
        <v>no</v>
      </c>
      <c r="M92" t="str">
        <f>IF(AND('Antibiotics STAR PU 13'!V92="yes",'Co-amoxiclav etc.'!V92="yes"),"yes","no")</f>
        <v>yes</v>
      </c>
      <c r="N92" t="str">
        <f>IF(AND('Antibiotics STAR PU 13'!X92="yes",'Co-amoxiclav etc.'!X92="yes"),"yes","no")</f>
        <v>yes</v>
      </c>
      <c r="O92" t="str">
        <f>IF(AND('Antibiotics STAR PU 13'!Z92="yes",'Co-amoxiclav etc.'!Z92="yes"),"yes","no")</f>
        <v>yes</v>
      </c>
      <c r="P92" t="str">
        <f>IF(AND('Antibiotics STAR PU 13'!AB92="yes",'Co-amoxiclav etc.'!AB92="yes"),"yes","no")</f>
        <v>yes</v>
      </c>
      <c r="Q92" t="str">
        <f>IF(AND('Antibiotics STAR PU 13'!AD92="yes",'Co-amoxiclav etc.'!AD92="yes"),"yes","no")</f>
        <v>yes</v>
      </c>
      <c r="R92" t="str">
        <f>IF(AND('Antibiotics STAR PU 13'!AF92="yes",'Co-amoxiclav etc.'!AF92="yes"),"yes","no")</f>
        <v>yes</v>
      </c>
      <c r="S92" t="str">
        <f>IF(AND('Antibiotics STAR PU 13'!AH92="yes",'Co-amoxiclav etc.'!AH92="yes"),"yes","no")</f>
        <v>yes</v>
      </c>
    </row>
    <row r="93" spans="1:19" x14ac:dyDescent="0.2">
      <c r="A93" t="s">
        <v>470</v>
      </c>
      <c r="B93" t="s">
        <v>471</v>
      </c>
      <c r="C93" s="53" t="s">
        <v>502</v>
      </c>
      <c r="D93" s="54" t="s">
        <v>36</v>
      </c>
      <c r="E93" s="50" t="s">
        <v>211</v>
      </c>
      <c r="F93" s="55" t="s">
        <v>212</v>
      </c>
      <c r="G93" t="str">
        <f>IF(AND('Antibiotics STAR PU 13'!J93="yes",'Co-amoxiclav etc.'!J93="yes"),"yes","no")</f>
        <v>yes</v>
      </c>
      <c r="H93" t="str">
        <f>IF(AND('Antibiotics STAR PU 13'!L93="yes",'Co-amoxiclav etc.'!L93="yes"),"yes","no")</f>
        <v>yes</v>
      </c>
      <c r="I93" t="str">
        <f>IF(AND('Antibiotics STAR PU 13'!N93="yes",'Co-amoxiclav etc.'!N93="yes"),"yes","no")</f>
        <v>yes</v>
      </c>
      <c r="J93" t="str">
        <f>IF(AND('Antibiotics STAR PU 13'!P93="yes",'Co-amoxiclav etc.'!P93="yes"),"yes","no")</f>
        <v>yes</v>
      </c>
      <c r="K93" t="str">
        <f>IF(AND('Antibiotics STAR PU 13'!R93="yes",'Co-amoxiclav etc.'!R93="yes"),"yes","no")</f>
        <v>yes</v>
      </c>
      <c r="L93" t="str">
        <f>IF(AND('Antibiotics STAR PU 13'!T93="yes",'Co-amoxiclav etc.'!T93="yes"),"yes","no")</f>
        <v>yes</v>
      </c>
      <c r="M93" t="str">
        <f>IF(AND('Antibiotics STAR PU 13'!V93="yes",'Co-amoxiclav etc.'!V93="yes"),"yes","no")</f>
        <v>yes</v>
      </c>
      <c r="N93" t="str">
        <f>IF(AND('Antibiotics STAR PU 13'!X93="yes",'Co-amoxiclav etc.'!X93="yes"),"yes","no")</f>
        <v>yes</v>
      </c>
      <c r="O93" t="str">
        <f>IF(AND('Antibiotics STAR PU 13'!Z93="yes",'Co-amoxiclav etc.'!Z93="yes"),"yes","no")</f>
        <v>yes</v>
      </c>
      <c r="P93" t="str">
        <f>IF(AND('Antibiotics STAR PU 13'!AB93="yes",'Co-amoxiclav etc.'!AB93="yes"),"yes","no")</f>
        <v>yes</v>
      </c>
      <c r="Q93" t="str">
        <f>IF(AND('Antibiotics STAR PU 13'!AD93="yes",'Co-amoxiclav etc.'!AD93="yes"),"yes","no")</f>
        <v>yes</v>
      </c>
      <c r="R93" t="str">
        <f>IF(AND('Antibiotics STAR PU 13'!AF93="yes",'Co-amoxiclav etc.'!AF93="yes"),"yes","no")</f>
        <v>yes</v>
      </c>
      <c r="S93" t="str">
        <f>IF(AND('Antibiotics STAR PU 13'!AH93="yes",'Co-amoxiclav etc.'!AH93="yes"),"yes","no")</f>
        <v>yes</v>
      </c>
    </row>
    <row r="94" spans="1:19" x14ac:dyDescent="0.2">
      <c r="A94" t="s">
        <v>485</v>
      </c>
      <c r="B94" t="s">
        <v>486</v>
      </c>
      <c r="C94" s="53" t="s">
        <v>519</v>
      </c>
      <c r="D94" s="54" t="s">
        <v>165</v>
      </c>
      <c r="E94" s="50" t="s">
        <v>213</v>
      </c>
      <c r="F94" s="55" t="s">
        <v>214</v>
      </c>
      <c r="G94" t="str">
        <f>IF(AND('Antibiotics STAR PU 13'!J94="yes",'Co-amoxiclav etc.'!J94="yes"),"yes","no")</f>
        <v>no</v>
      </c>
      <c r="H94" t="str">
        <f>IF(AND('Antibiotics STAR PU 13'!L94="yes",'Co-amoxiclav etc.'!L94="yes"),"yes","no")</f>
        <v>no</v>
      </c>
      <c r="I94" t="str">
        <f>IF(AND('Antibiotics STAR PU 13'!N94="yes",'Co-amoxiclav etc.'!N94="yes"),"yes","no")</f>
        <v>no</v>
      </c>
      <c r="J94" t="str">
        <f>IF(AND('Antibiotics STAR PU 13'!P94="yes",'Co-amoxiclav etc.'!P94="yes"),"yes","no")</f>
        <v>no</v>
      </c>
      <c r="K94" t="str">
        <f>IF(AND('Antibiotics STAR PU 13'!R94="yes",'Co-amoxiclav etc.'!R94="yes"),"yes","no")</f>
        <v>no</v>
      </c>
      <c r="L94" t="str">
        <f>IF(AND('Antibiotics STAR PU 13'!T94="yes",'Co-amoxiclav etc.'!T94="yes"),"yes","no")</f>
        <v>no</v>
      </c>
      <c r="M94" t="str">
        <f>IF(AND('Antibiotics STAR PU 13'!V94="yes",'Co-amoxiclav etc.'!V94="yes"),"yes","no")</f>
        <v>no</v>
      </c>
      <c r="N94" t="str">
        <f>IF(AND('Antibiotics STAR PU 13'!X94="yes",'Co-amoxiclav etc.'!X94="yes"),"yes","no")</f>
        <v>no</v>
      </c>
      <c r="O94" t="str">
        <f>IF(AND('Antibiotics STAR PU 13'!Z94="yes",'Co-amoxiclav etc.'!Z94="yes"),"yes","no")</f>
        <v>no</v>
      </c>
      <c r="P94" t="str">
        <f>IF(AND('Antibiotics STAR PU 13'!AB94="yes",'Co-amoxiclav etc.'!AB94="yes"),"yes","no")</f>
        <v>no</v>
      </c>
      <c r="Q94" t="str">
        <f>IF(AND('Antibiotics STAR PU 13'!AD94="yes",'Co-amoxiclav etc.'!AD94="yes"),"yes","no")</f>
        <v>no</v>
      </c>
      <c r="R94" t="str">
        <f>IF(AND('Antibiotics STAR PU 13'!AF94="yes",'Co-amoxiclav etc.'!AF94="yes"),"yes","no")</f>
        <v>no</v>
      </c>
      <c r="S94" t="str">
        <f>IF(AND('Antibiotics STAR PU 13'!AH94="yes",'Co-amoxiclav etc.'!AH94="yes"),"yes","no")</f>
        <v>no</v>
      </c>
    </row>
    <row r="95" spans="1:19" x14ac:dyDescent="0.2">
      <c r="A95" t="s">
        <v>470</v>
      </c>
      <c r="B95" t="s">
        <v>471</v>
      </c>
      <c r="C95" s="53" t="s">
        <v>502</v>
      </c>
      <c r="D95" s="54" t="s">
        <v>36</v>
      </c>
      <c r="E95" s="50" t="s">
        <v>215</v>
      </c>
      <c r="F95" s="55" t="s">
        <v>216</v>
      </c>
      <c r="G95" t="str">
        <f>IF(AND('Antibiotics STAR PU 13'!J95="yes",'Co-amoxiclav etc.'!J95="yes"),"yes","no")</f>
        <v>yes</v>
      </c>
      <c r="H95" t="str">
        <f>IF(AND('Antibiotics STAR PU 13'!L95="yes",'Co-amoxiclav etc.'!L95="yes"),"yes","no")</f>
        <v>yes</v>
      </c>
      <c r="I95" t="str">
        <f>IF(AND('Antibiotics STAR PU 13'!N95="yes",'Co-amoxiclav etc.'!N95="yes"),"yes","no")</f>
        <v>yes</v>
      </c>
      <c r="J95" t="str">
        <f>IF(AND('Antibiotics STAR PU 13'!P95="yes",'Co-amoxiclav etc.'!P95="yes"),"yes","no")</f>
        <v>yes</v>
      </c>
      <c r="K95" t="str">
        <f>IF(AND('Antibiotics STAR PU 13'!R95="yes",'Co-amoxiclav etc.'!R95="yes"),"yes","no")</f>
        <v>yes</v>
      </c>
      <c r="L95" t="str">
        <f>IF(AND('Antibiotics STAR PU 13'!T95="yes",'Co-amoxiclav etc.'!T95="yes"),"yes","no")</f>
        <v>yes</v>
      </c>
      <c r="M95" t="str">
        <f>IF(AND('Antibiotics STAR PU 13'!V95="yes",'Co-amoxiclav etc.'!V95="yes"),"yes","no")</f>
        <v>yes</v>
      </c>
      <c r="N95" t="str">
        <f>IF(AND('Antibiotics STAR PU 13'!X95="yes",'Co-amoxiclav etc.'!X95="yes"),"yes","no")</f>
        <v>yes</v>
      </c>
      <c r="O95" t="str">
        <f>IF(AND('Antibiotics STAR PU 13'!Z95="yes",'Co-amoxiclav etc.'!Z95="yes"),"yes","no")</f>
        <v>yes</v>
      </c>
      <c r="P95" t="str">
        <f>IF(AND('Antibiotics STAR PU 13'!AB95="yes",'Co-amoxiclav etc.'!AB95="yes"),"yes","no")</f>
        <v>yes</v>
      </c>
      <c r="Q95" t="str">
        <f>IF(AND('Antibiotics STAR PU 13'!AD95="yes",'Co-amoxiclav etc.'!AD95="yes"),"yes","no")</f>
        <v>yes</v>
      </c>
      <c r="R95" t="str">
        <f>IF(AND('Antibiotics STAR PU 13'!AF95="yes",'Co-amoxiclav etc.'!AF95="yes"),"yes","no")</f>
        <v>yes</v>
      </c>
      <c r="S95" t="str">
        <f>IF(AND('Antibiotics STAR PU 13'!AH95="yes",'Co-amoxiclav etc.'!AH95="yes"),"yes","no")</f>
        <v>yes</v>
      </c>
    </row>
    <row r="96" spans="1:19" x14ac:dyDescent="0.2">
      <c r="A96" t="s">
        <v>572</v>
      </c>
      <c r="B96" t="s">
        <v>571</v>
      </c>
      <c r="C96" s="53" t="s">
        <v>504</v>
      </c>
      <c r="D96" s="54" t="s">
        <v>44</v>
      </c>
      <c r="E96" s="50" t="s">
        <v>217</v>
      </c>
      <c r="F96" s="55" t="s">
        <v>218</v>
      </c>
      <c r="G96" t="str">
        <f>IF(AND('Antibiotics STAR PU 13'!J96="yes",'Co-amoxiclav etc.'!J96="yes"),"yes","no")</f>
        <v>no</v>
      </c>
      <c r="H96" t="str">
        <f>IF(AND('Antibiotics STAR PU 13'!L96="yes",'Co-amoxiclav etc.'!L96="yes"),"yes","no")</f>
        <v>no</v>
      </c>
      <c r="I96" t="str">
        <f>IF(AND('Antibiotics STAR PU 13'!N96="yes",'Co-amoxiclav etc.'!N96="yes"),"yes","no")</f>
        <v>no</v>
      </c>
      <c r="J96" t="str">
        <f>IF(AND('Antibiotics STAR PU 13'!P96="yes",'Co-amoxiclav etc.'!P96="yes"),"yes","no")</f>
        <v>no</v>
      </c>
      <c r="K96" t="str">
        <f>IF(AND('Antibiotics STAR PU 13'!R96="yes",'Co-amoxiclav etc.'!R96="yes"),"yes","no")</f>
        <v>no</v>
      </c>
      <c r="L96" t="str">
        <f>IF(AND('Antibiotics STAR PU 13'!T96="yes",'Co-amoxiclav etc.'!T96="yes"),"yes","no")</f>
        <v>no</v>
      </c>
      <c r="M96" t="str">
        <f>IF(AND('Antibiotics STAR PU 13'!V96="yes",'Co-amoxiclav etc.'!V96="yes"),"yes","no")</f>
        <v>yes</v>
      </c>
      <c r="N96" t="str">
        <f>IF(AND('Antibiotics STAR PU 13'!X96="yes",'Co-amoxiclav etc.'!X96="yes"),"yes","no")</f>
        <v>yes</v>
      </c>
      <c r="O96" t="str">
        <f>IF(AND('Antibiotics STAR PU 13'!Z96="yes",'Co-amoxiclav etc.'!Z96="yes"),"yes","no")</f>
        <v>yes</v>
      </c>
      <c r="P96" t="str">
        <f>IF(AND('Antibiotics STAR PU 13'!AB96="yes",'Co-amoxiclav etc.'!AB96="yes"),"yes","no")</f>
        <v>yes</v>
      </c>
      <c r="Q96" t="str">
        <f>IF(AND('Antibiotics STAR PU 13'!AD96="yes",'Co-amoxiclav etc.'!AD96="yes"),"yes","no")</f>
        <v>yes</v>
      </c>
      <c r="R96" t="str">
        <f>IF(AND('Antibiotics STAR PU 13'!AF96="yes",'Co-amoxiclav etc.'!AF96="yes"),"yes","no")</f>
        <v>yes</v>
      </c>
      <c r="S96" t="str">
        <f>IF(AND('Antibiotics STAR PU 13'!AH96="yes",'Co-amoxiclav etc.'!AH96="yes"),"yes","no")</f>
        <v>yes</v>
      </c>
    </row>
    <row r="97" spans="1:19" x14ac:dyDescent="0.2">
      <c r="A97" t="s">
        <v>464</v>
      </c>
      <c r="B97" t="s">
        <v>465</v>
      </c>
      <c r="C97" s="53" t="s">
        <v>494</v>
      </c>
      <c r="D97" s="54" t="s">
        <v>6</v>
      </c>
      <c r="E97" s="50" t="s">
        <v>219</v>
      </c>
      <c r="F97" s="55" t="s">
        <v>220</v>
      </c>
      <c r="G97" t="str">
        <f>IF(AND('Antibiotics STAR PU 13'!J97="yes",'Co-amoxiclav etc.'!J97="yes"),"yes","no")</f>
        <v>yes</v>
      </c>
      <c r="H97" t="str">
        <f>IF(AND('Antibiotics STAR PU 13'!L97="yes",'Co-amoxiclav etc.'!L97="yes"),"yes","no")</f>
        <v>yes</v>
      </c>
      <c r="I97" t="str">
        <f>IF(AND('Antibiotics STAR PU 13'!N97="yes",'Co-amoxiclav etc.'!N97="yes"),"yes","no")</f>
        <v>yes</v>
      </c>
      <c r="J97" t="str">
        <f>IF(AND('Antibiotics STAR PU 13'!P97="yes",'Co-amoxiclav etc.'!P97="yes"),"yes","no")</f>
        <v>yes</v>
      </c>
      <c r="K97" t="str">
        <f>IF(AND('Antibiotics STAR PU 13'!R97="yes",'Co-amoxiclav etc.'!R97="yes"),"yes","no")</f>
        <v>yes</v>
      </c>
      <c r="L97" t="str">
        <f>IF(AND('Antibiotics STAR PU 13'!T97="yes",'Co-amoxiclav etc.'!T97="yes"),"yes","no")</f>
        <v>yes</v>
      </c>
      <c r="M97" t="str">
        <f>IF(AND('Antibiotics STAR PU 13'!V97="yes",'Co-amoxiclav etc.'!V97="yes"),"yes","no")</f>
        <v>yes</v>
      </c>
      <c r="N97" t="str">
        <f>IF(AND('Antibiotics STAR PU 13'!X97="yes",'Co-amoxiclav etc.'!X97="yes"),"yes","no")</f>
        <v>yes</v>
      </c>
      <c r="O97" t="str">
        <f>IF(AND('Antibiotics STAR PU 13'!Z97="yes",'Co-amoxiclav etc.'!Z97="yes"),"yes","no")</f>
        <v>yes</v>
      </c>
      <c r="P97" t="str">
        <f>IF(AND('Antibiotics STAR PU 13'!AB97="yes",'Co-amoxiclav etc.'!AB97="yes"),"yes","no")</f>
        <v>yes</v>
      </c>
      <c r="Q97" t="str">
        <f>IF(AND('Antibiotics STAR PU 13'!AD97="yes",'Co-amoxiclav etc.'!AD97="yes"),"yes","no")</f>
        <v>yes</v>
      </c>
      <c r="R97" t="str">
        <f>IF(AND('Antibiotics STAR PU 13'!AF97="yes",'Co-amoxiclav etc.'!AF97="yes"),"yes","no")</f>
        <v>yes</v>
      </c>
      <c r="S97" t="str">
        <f>IF(AND('Antibiotics STAR PU 13'!AH97="yes",'Co-amoxiclav etc.'!AH97="yes"),"yes","no")</f>
        <v>yes</v>
      </c>
    </row>
    <row r="98" spans="1:19" x14ac:dyDescent="0.2">
      <c r="A98" t="s">
        <v>464</v>
      </c>
      <c r="B98" t="s">
        <v>465</v>
      </c>
      <c r="C98" s="53" t="s">
        <v>494</v>
      </c>
      <c r="D98" s="54" t="s">
        <v>6</v>
      </c>
      <c r="E98" s="50" t="s">
        <v>221</v>
      </c>
      <c r="F98" s="55" t="s">
        <v>222</v>
      </c>
      <c r="G98" t="str">
        <f>IF(AND('Antibiotics STAR PU 13'!J98="yes",'Co-amoxiclav etc.'!J98="yes"),"yes","no")</f>
        <v>yes</v>
      </c>
      <c r="H98" t="str">
        <f>IF(AND('Antibiotics STAR PU 13'!L98="yes",'Co-amoxiclav etc.'!L98="yes"),"yes","no")</f>
        <v>yes</v>
      </c>
      <c r="I98" t="str">
        <f>IF(AND('Antibiotics STAR PU 13'!N98="yes",'Co-amoxiclav etc.'!N98="yes"),"yes","no")</f>
        <v>yes</v>
      </c>
      <c r="J98" t="str">
        <f>IF(AND('Antibiotics STAR PU 13'!P98="yes",'Co-amoxiclav etc.'!P98="yes"),"yes","no")</f>
        <v>yes</v>
      </c>
      <c r="K98" t="str">
        <f>IF(AND('Antibiotics STAR PU 13'!R98="yes",'Co-amoxiclav etc.'!R98="yes"),"yes","no")</f>
        <v>yes</v>
      </c>
      <c r="L98" t="str">
        <f>IF(AND('Antibiotics STAR PU 13'!T98="yes",'Co-amoxiclav etc.'!T98="yes"),"yes","no")</f>
        <v>yes</v>
      </c>
      <c r="M98" t="str">
        <f>IF(AND('Antibiotics STAR PU 13'!V98="yes",'Co-amoxiclav etc.'!V98="yes"),"yes","no")</f>
        <v>yes</v>
      </c>
      <c r="N98" t="str">
        <f>IF(AND('Antibiotics STAR PU 13'!X98="yes",'Co-amoxiclav etc.'!X98="yes"),"yes","no")</f>
        <v>yes</v>
      </c>
      <c r="O98" t="str">
        <f>IF(AND('Antibiotics STAR PU 13'!Z98="yes",'Co-amoxiclav etc.'!Z98="yes"),"yes","no")</f>
        <v>yes</v>
      </c>
      <c r="P98" t="str">
        <f>IF(AND('Antibiotics STAR PU 13'!AB98="yes",'Co-amoxiclav etc.'!AB98="yes"),"yes","no")</f>
        <v>yes</v>
      </c>
      <c r="Q98" t="str">
        <f>IF(AND('Antibiotics STAR PU 13'!AD98="yes",'Co-amoxiclav etc.'!AD98="yes"),"yes","no")</f>
        <v>yes</v>
      </c>
      <c r="R98" t="str">
        <f>IF(AND('Antibiotics STAR PU 13'!AF98="yes",'Co-amoxiclav etc.'!AF98="yes"),"yes","no")</f>
        <v>yes</v>
      </c>
      <c r="S98" t="str">
        <f>IF(AND('Antibiotics STAR PU 13'!AH98="yes",'Co-amoxiclav etc.'!AH98="yes"),"yes","no")</f>
        <v>yes</v>
      </c>
    </row>
    <row r="99" spans="1:19" x14ac:dyDescent="0.2">
      <c r="A99" t="s">
        <v>464</v>
      </c>
      <c r="B99" t="s">
        <v>465</v>
      </c>
      <c r="C99" s="53" t="s">
        <v>494</v>
      </c>
      <c r="D99" s="54" t="s">
        <v>6</v>
      </c>
      <c r="E99" s="50" t="s">
        <v>223</v>
      </c>
      <c r="F99" s="55" t="s">
        <v>224</v>
      </c>
      <c r="G99" t="str">
        <f>IF(AND('Antibiotics STAR PU 13'!J99="yes",'Co-amoxiclav etc.'!J99="yes"),"yes","no")</f>
        <v>yes</v>
      </c>
      <c r="H99" t="str">
        <f>IF(AND('Antibiotics STAR PU 13'!L99="yes",'Co-amoxiclav etc.'!L99="yes"),"yes","no")</f>
        <v>yes</v>
      </c>
      <c r="I99" t="str">
        <f>IF(AND('Antibiotics STAR PU 13'!N99="yes",'Co-amoxiclav etc.'!N99="yes"),"yes","no")</f>
        <v>yes</v>
      </c>
      <c r="J99" t="str">
        <f>IF(AND('Antibiotics STAR PU 13'!P99="yes",'Co-amoxiclav etc.'!P99="yes"),"yes","no")</f>
        <v>yes</v>
      </c>
      <c r="K99" t="str">
        <f>IF(AND('Antibiotics STAR PU 13'!R99="yes",'Co-amoxiclav etc.'!R99="yes"),"yes","no")</f>
        <v>yes</v>
      </c>
      <c r="L99" t="str">
        <f>IF(AND('Antibiotics STAR PU 13'!T99="yes",'Co-amoxiclav etc.'!T99="yes"),"yes","no")</f>
        <v>yes</v>
      </c>
      <c r="M99" t="str">
        <f>IF(AND('Antibiotics STAR PU 13'!V99="yes",'Co-amoxiclav etc.'!V99="yes"),"yes","no")</f>
        <v>yes</v>
      </c>
      <c r="N99" t="str">
        <f>IF(AND('Antibiotics STAR PU 13'!X99="yes",'Co-amoxiclav etc.'!X99="yes"),"yes","no")</f>
        <v>yes</v>
      </c>
      <c r="O99" t="str">
        <f>IF(AND('Antibiotics STAR PU 13'!Z99="yes",'Co-amoxiclav etc.'!Z99="yes"),"yes","no")</f>
        <v>yes</v>
      </c>
      <c r="P99" t="str">
        <f>IF(AND('Antibiotics STAR PU 13'!AB99="yes",'Co-amoxiclav etc.'!AB99="yes"),"yes","no")</f>
        <v>yes</v>
      </c>
      <c r="Q99" t="str">
        <f>IF(AND('Antibiotics STAR PU 13'!AD99="yes",'Co-amoxiclav etc.'!AD99="yes"),"yes","no")</f>
        <v>yes</v>
      </c>
      <c r="R99" t="str">
        <f>IF(AND('Antibiotics STAR PU 13'!AF99="yes",'Co-amoxiclav etc.'!AF99="yes"),"yes","no")</f>
        <v>yes</v>
      </c>
      <c r="S99" t="str">
        <f>IF(AND('Antibiotics STAR PU 13'!AH99="yes",'Co-amoxiclav etc.'!AH99="yes"),"yes","no")</f>
        <v>yes</v>
      </c>
    </row>
    <row r="100" spans="1:19" x14ac:dyDescent="0.2">
      <c r="A100" t="s">
        <v>474</v>
      </c>
      <c r="B100" t="s">
        <v>475</v>
      </c>
      <c r="C100" s="53" t="s">
        <v>515</v>
      </c>
      <c r="D100" s="54" t="s">
        <v>129</v>
      </c>
      <c r="E100" s="50" t="s">
        <v>225</v>
      </c>
      <c r="F100" s="55" t="s">
        <v>226</v>
      </c>
      <c r="G100" t="str">
        <f>IF(AND('Antibiotics STAR PU 13'!J100="yes",'Co-amoxiclav etc.'!J100="yes"),"yes","no")</f>
        <v>yes</v>
      </c>
      <c r="H100" t="str">
        <f>IF(AND('Antibiotics STAR PU 13'!L100="yes",'Co-amoxiclav etc.'!L100="yes"),"yes","no")</f>
        <v>yes</v>
      </c>
      <c r="I100" t="str">
        <f>IF(AND('Antibiotics STAR PU 13'!N100="yes",'Co-amoxiclav etc.'!N100="yes"),"yes","no")</f>
        <v>yes</v>
      </c>
      <c r="J100" t="str">
        <f>IF(AND('Antibiotics STAR PU 13'!P100="yes",'Co-amoxiclav etc.'!P100="yes"),"yes","no")</f>
        <v>yes</v>
      </c>
      <c r="K100" t="str">
        <f>IF(AND('Antibiotics STAR PU 13'!R100="yes",'Co-amoxiclav etc.'!R100="yes"),"yes","no")</f>
        <v>yes</v>
      </c>
      <c r="L100" t="str">
        <f>IF(AND('Antibiotics STAR PU 13'!T100="yes",'Co-amoxiclav etc.'!T100="yes"),"yes","no")</f>
        <v>yes</v>
      </c>
      <c r="M100" t="str">
        <f>IF(AND('Antibiotics STAR PU 13'!V100="yes",'Co-amoxiclav etc.'!V100="yes"),"yes","no")</f>
        <v>yes</v>
      </c>
      <c r="N100" t="str">
        <f>IF(AND('Antibiotics STAR PU 13'!X100="yes",'Co-amoxiclav etc.'!X100="yes"),"yes","no")</f>
        <v>yes</v>
      </c>
      <c r="O100" t="str">
        <f>IF(AND('Antibiotics STAR PU 13'!Z100="yes",'Co-amoxiclav etc.'!Z100="yes"),"yes","no")</f>
        <v>yes</v>
      </c>
      <c r="P100" t="str">
        <f>IF(AND('Antibiotics STAR PU 13'!AB100="yes",'Co-amoxiclav etc.'!AB100="yes"),"yes","no")</f>
        <v>yes</v>
      </c>
      <c r="Q100" t="str">
        <f>IF(AND('Antibiotics STAR PU 13'!AD100="yes",'Co-amoxiclav etc.'!AD100="yes"),"yes","no")</f>
        <v>yes</v>
      </c>
      <c r="R100" t="str">
        <f>IF(AND('Antibiotics STAR PU 13'!AF100="yes",'Co-amoxiclav etc.'!AF100="yes"),"yes","no")</f>
        <v>yes</v>
      </c>
      <c r="S100" t="str">
        <f>IF(AND('Antibiotics STAR PU 13'!AH100="yes",'Co-amoxiclav etc.'!AH100="yes"),"yes","no")</f>
        <v>yes</v>
      </c>
    </row>
    <row r="101" spans="1:19" x14ac:dyDescent="0.2">
      <c r="A101" t="s">
        <v>470</v>
      </c>
      <c r="B101" t="s">
        <v>471</v>
      </c>
      <c r="C101" s="53" t="s">
        <v>502</v>
      </c>
      <c r="D101" s="54" t="s">
        <v>36</v>
      </c>
      <c r="E101" s="50" t="s">
        <v>227</v>
      </c>
      <c r="F101" s="55" t="s">
        <v>228</v>
      </c>
      <c r="G101" t="str">
        <f>IF(AND('Antibiotics STAR PU 13'!J101="yes",'Co-amoxiclav etc.'!J101="yes"),"yes","no")</f>
        <v>no</v>
      </c>
      <c r="H101" t="str">
        <f>IF(AND('Antibiotics STAR PU 13'!L101="yes",'Co-amoxiclav etc.'!L101="yes"),"yes","no")</f>
        <v>no</v>
      </c>
      <c r="I101" t="str">
        <f>IF(AND('Antibiotics STAR PU 13'!N101="yes",'Co-amoxiclav etc.'!N101="yes"),"yes","no")</f>
        <v>no</v>
      </c>
      <c r="J101" t="str">
        <f>IF(AND('Antibiotics STAR PU 13'!P101="yes",'Co-amoxiclav etc.'!P101="yes"),"yes","no")</f>
        <v>no</v>
      </c>
      <c r="K101" t="str">
        <f>IF(AND('Antibiotics STAR PU 13'!R101="yes",'Co-amoxiclav etc.'!R101="yes"),"yes","no")</f>
        <v>no</v>
      </c>
      <c r="L101" t="str">
        <f>IF(AND('Antibiotics STAR PU 13'!T101="yes",'Co-amoxiclav etc.'!T101="yes"),"yes","no")</f>
        <v>yes</v>
      </c>
      <c r="M101" t="str">
        <f>IF(AND('Antibiotics STAR PU 13'!V101="yes",'Co-amoxiclav etc.'!V101="yes"),"yes","no")</f>
        <v>yes</v>
      </c>
      <c r="N101" t="str">
        <f>IF(AND('Antibiotics STAR PU 13'!X101="yes",'Co-amoxiclav etc.'!X101="yes"),"yes","no")</f>
        <v>yes</v>
      </c>
      <c r="O101" t="str">
        <f>IF(AND('Antibiotics STAR PU 13'!Z101="yes",'Co-amoxiclav etc.'!Z101="yes"),"yes","no")</f>
        <v>yes</v>
      </c>
      <c r="P101" t="str">
        <f>IF(AND('Antibiotics STAR PU 13'!AB101="yes",'Co-amoxiclav etc.'!AB101="yes"),"yes","no")</f>
        <v>yes</v>
      </c>
      <c r="Q101" t="str">
        <f>IF(AND('Antibiotics STAR PU 13'!AD101="yes",'Co-amoxiclav etc.'!AD101="yes"),"yes","no")</f>
        <v>yes</v>
      </c>
      <c r="R101" t="str">
        <f>IF(AND('Antibiotics STAR PU 13'!AF101="yes",'Co-amoxiclav etc.'!AF101="yes"),"yes","no")</f>
        <v>yes</v>
      </c>
      <c r="S101" t="str">
        <f>IF(AND('Antibiotics STAR PU 13'!AH101="yes",'Co-amoxiclav etc.'!AH101="yes"),"yes","no")</f>
        <v>yes</v>
      </c>
    </row>
    <row r="102" spans="1:19" x14ac:dyDescent="0.2">
      <c r="A102" t="s">
        <v>474</v>
      </c>
      <c r="B102" t="s">
        <v>475</v>
      </c>
      <c r="C102" s="53" t="s">
        <v>515</v>
      </c>
      <c r="D102" s="54" t="s">
        <v>129</v>
      </c>
      <c r="E102" s="50" t="s">
        <v>229</v>
      </c>
      <c r="F102" s="55" t="s">
        <v>230</v>
      </c>
      <c r="G102" t="str">
        <f>IF(AND('Antibiotics STAR PU 13'!J102="yes",'Co-amoxiclav etc.'!J102="yes"),"yes","no")</f>
        <v>no</v>
      </c>
      <c r="H102" t="str">
        <f>IF(AND('Antibiotics STAR PU 13'!L102="yes",'Co-amoxiclav etc.'!L102="yes"),"yes","no")</f>
        <v>no</v>
      </c>
      <c r="I102" t="str">
        <f>IF(AND('Antibiotics STAR PU 13'!N102="yes",'Co-amoxiclav etc.'!N102="yes"),"yes","no")</f>
        <v>no</v>
      </c>
      <c r="J102" t="str">
        <f>IF(AND('Antibiotics STAR PU 13'!P102="yes",'Co-amoxiclav etc.'!P102="yes"),"yes","no")</f>
        <v>no</v>
      </c>
      <c r="K102" t="str">
        <f>IF(AND('Antibiotics STAR PU 13'!R102="yes",'Co-amoxiclav etc.'!R102="yes"),"yes","no")</f>
        <v>no</v>
      </c>
      <c r="L102" t="str">
        <f>IF(AND('Antibiotics STAR PU 13'!T102="yes",'Co-amoxiclav etc.'!T102="yes"),"yes","no")</f>
        <v>no</v>
      </c>
      <c r="M102" t="str">
        <f>IF(AND('Antibiotics STAR PU 13'!V102="yes",'Co-amoxiclav etc.'!V102="yes"),"yes","no")</f>
        <v>yes</v>
      </c>
      <c r="N102" t="str">
        <f>IF(AND('Antibiotics STAR PU 13'!X102="yes",'Co-amoxiclav etc.'!X102="yes"),"yes","no")</f>
        <v>yes</v>
      </c>
      <c r="O102" t="str">
        <f>IF(AND('Antibiotics STAR PU 13'!Z102="yes",'Co-amoxiclav etc.'!Z102="yes"),"yes","no")</f>
        <v>yes</v>
      </c>
      <c r="P102" t="str">
        <f>IF(AND('Antibiotics STAR PU 13'!AB102="yes",'Co-amoxiclav etc.'!AB102="yes"),"yes","no")</f>
        <v>yes</v>
      </c>
      <c r="Q102" t="str">
        <f>IF(AND('Antibiotics STAR PU 13'!AD102="yes",'Co-amoxiclav etc.'!AD102="yes"),"yes","no")</f>
        <v>yes</v>
      </c>
      <c r="R102" t="str">
        <f>IF(AND('Antibiotics STAR PU 13'!AF102="yes",'Co-amoxiclav etc.'!AF102="yes"),"yes","no")</f>
        <v>yes</v>
      </c>
      <c r="S102" t="str">
        <f>IF(AND('Antibiotics STAR PU 13'!AH102="yes",'Co-amoxiclav etc.'!AH102="yes"),"yes","no")</f>
        <v>yes</v>
      </c>
    </row>
    <row r="103" spans="1:19" x14ac:dyDescent="0.2">
      <c r="A103" t="s">
        <v>474</v>
      </c>
      <c r="B103" t="s">
        <v>475</v>
      </c>
      <c r="C103" s="53" t="s">
        <v>515</v>
      </c>
      <c r="D103" s="54" t="s">
        <v>129</v>
      </c>
      <c r="E103" s="50" t="s">
        <v>231</v>
      </c>
      <c r="F103" s="55" t="s">
        <v>232</v>
      </c>
      <c r="G103" t="str">
        <f>IF(AND('Antibiotics STAR PU 13'!J103="yes",'Co-amoxiclav etc.'!J103="yes"),"yes","no")</f>
        <v>no</v>
      </c>
      <c r="H103" t="str">
        <f>IF(AND('Antibiotics STAR PU 13'!L103="yes",'Co-amoxiclav etc.'!L103="yes"),"yes","no")</f>
        <v>no</v>
      </c>
      <c r="I103" t="str">
        <f>IF(AND('Antibiotics STAR PU 13'!N103="yes",'Co-amoxiclav etc.'!N103="yes"),"yes","no")</f>
        <v>no</v>
      </c>
      <c r="J103" t="str">
        <f>IF(AND('Antibiotics STAR PU 13'!P103="yes",'Co-amoxiclav etc.'!P103="yes"),"yes","no")</f>
        <v>no</v>
      </c>
      <c r="K103" t="str">
        <f>IF(AND('Antibiotics STAR PU 13'!R103="yes",'Co-amoxiclav etc.'!R103="yes"),"yes","no")</f>
        <v>no</v>
      </c>
      <c r="L103" t="str">
        <f>IF(AND('Antibiotics STAR PU 13'!T103="yes",'Co-amoxiclav etc.'!T103="yes"),"yes","no")</f>
        <v>no</v>
      </c>
      <c r="M103" t="str">
        <f>IF(AND('Antibiotics STAR PU 13'!V103="yes",'Co-amoxiclav etc.'!V103="yes"),"yes","no")</f>
        <v>no</v>
      </c>
      <c r="N103" t="str">
        <f>IF(AND('Antibiotics STAR PU 13'!X103="yes",'Co-amoxiclav etc.'!X103="yes"),"yes","no")</f>
        <v>no</v>
      </c>
      <c r="O103" t="str">
        <f>IF(AND('Antibiotics STAR PU 13'!Z103="yes",'Co-amoxiclav etc.'!Z103="yes"),"yes","no")</f>
        <v>no</v>
      </c>
      <c r="P103" t="str">
        <f>IF(AND('Antibiotics STAR PU 13'!AB103="yes",'Co-amoxiclav etc.'!AB103="yes"),"yes","no")</f>
        <v>yes</v>
      </c>
      <c r="Q103" t="str">
        <f>IF(AND('Antibiotics STAR PU 13'!AD103="yes",'Co-amoxiclav etc.'!AD103="yes"),"yes","no")</f>
        <v>yes</v>
      </c>
      <c r="R103" t="str">
        <f>IF(AND('Antibiotics STAR PU 13'!AF103="yes",'Co-amoxiclav etc.'!AF103="yes"),"yes","no")</f>
        <v>yes</v>
      </c>
      <c r="S103" t="str">
        <f>IF(AND('Antibiotics STAR PU 13'!AH103="yes",'Co-amoxiclav etc.'!AH103="yes"),"yes","no")</f>
        <v>yes</v>
      </c>
    </row>
    <row r="104" spans="1:19" x14ac:dyDescent="0.2">
      <c r="A104" t="s">
        <v>485</v>
      </c>
      <c r="B104" t="s">
        <v>486</v>
      </c>
      <c r="C104" s="53" t="s">
        <v>519</v>
      </c>
      <c r="D104" s="54" t="s">
        <v>165</v>
      </c>
      <c r="E104" s="50" t="s">
        <v>233</v>
      </c>
      <c r="F104" s="55" t="s">
        <v>234</v>
      </c>
      <c r="G104" t="str">
        <f>IF(AND('Antibiotics STAR PU 13'!J104="yes",'Co-amoxiclav etc.'!J104="yes"),"yes","no")</f>
        <v>yes</v>
      </c>
      <c r="H104" t="str">
        <f>IF(AND('Antibiotics STAR PU 13'!L104="yes",'Co-amoxiclav etc.'!L104="yes"),"yes","no")</f>
        <v>yes</v>
      </c>
      <c r="I104" t="str">
        <f>IF(AND('Antibiotics STAR PU 13'!N104="yes",'Co-amoxiclav etc.'!N104="yes"),"yes","no")</f>
        <v>yes</v>
      </c>
      <c r="J104" t="str">
        <f>IF(AND('Antibiotics STAR PU 13'!P104="yes",'Co-amoxiclav etc.'!P104="yes"),"yes","no")</f>
        <v>yes</v>
      </c>
      <c r="K104" t="str">
        <f>IF(AND('Antibiotics STAR PU 13'!R104="yes",'Co-amoxiclav etc.'!R104="yes"),"yes","no")</f>
        <v>yes</v>
      </c>
      <c r="L104" t="str">
        <f>IF(AND('Antibiotics STAR PU 13'!T104="yes",'Co-amoxiclav etc.'!T104="yes"),"yes","no")</f>
        <v>yes</v>
      </c>
      <c r="M104" t="str">
        <f>IF(AND('Antibiotics STAR PU 13'!V104="yes",'Co-amoxiclav etc.'!V104="yes"),"yes","no")</f>
        <v>yes</v>
      </c>
      <c r="N104" t="str">
        <f>IF(AND('Antibiotics STAR PU 13'!X104="yes",'Co-amoxiclav etc.'!X104="yes"),"yes","no")</f>
        <v>yes</v>
      </c>
      <c r="O104" t="str">
        <f>IF(AND('Antibiotics STAR PU 13'!Z104="yes",'Co-amoxiclav etc.'!Z104="yes"),"yes","no")</f>
        <v>yes</v>
      </c>
      <c r="P104" t="str">
        <f>IF(AND('Antibiotics STAR PU 13'!AB104="yes",'Co-amoxiclav etc.'!AB104="yes"),"yes","no")</f>
        <v>yes</v>
      </c>
      <c r="Q104" t="str">
        <f>IF(AND('Antibiotics STAR PU 13'!AD104="yes",'Co-amoxiclav etc.'!AD104="yes"),"yes","no")</f>
        <v>yes</v>
      </c>
      <c r="R104" t="str">
        <f>IF(AND('Antibiotics STAR PU 13'!AF104="yes",'Co-amoxiclav etc.'!AF104="yes"),"yes","no")</f>
        <v>yes</v>
      </c>
      <c r="S104" t="str">
        <f>IF(AND('Antibiotics STAR PU 13'!AH104="yes",'Co-amoxiclav etc.'!AH104="yes"),"yes","no")</f>
        <v>yes</v>
      </c>
    </row>
    <row r="105" spans="1:19" x14ac:dyDescent="0.2">
      <c r="A105" t="s">
        <v>474</v>
      </c>
      <c r="B105" t="s">
        <v>475</v>
      </c>
      <c r="C105" s="53" t="s">
        <v>501</v>
      </c>
      <c r="D105" s="54" t="s">
        <v>33</v>
      </c>
      <c r="E105" s="50" t="s">
        <v>235</v>
      </c>
      <c r="F105" s="55" t="s">
        <v>236</v>
      </c>
      <c r="G105" t="str">
        <f>IF(AND('Antibiotics STAR PU 13'!J105="yes",'Co-amoxiclav etc.'!J105="yes"),"yes","no")</f>
        <v>yes</v>
      </c>
      <c r="H105" t="str">
        <f>IF(AND('Antibiotics STAR PU 13'!L105="yes",'Co-amoxiclav etc.'!L105="yes"),"yes","no")</f>
        <v>yes</v>
      </c>
      <c r="I105" t="str">
        <f>IF(AND('Antibiotics STAR PU 13'!N105="yes",'Co-amoxiclav etc.'!N105="yes"),"yes","no")</f>
        <v>yes</v>
      </c>
      <c r="J105" t="str">
        <f>IF(AND('Antibiotics STAR PU 13'!P105="yes",'Co-amoxiclav etc.'!P105="yes"),"yes","no")</f>
        <v>yes</v>
      </c>
      <c r="K105" t="str">
        <f>IF(AND('Antibiotics STAR PU 13'!R105="yes",'Co-amoxiclav etc.'!R105="yes"),"yes","no")</f>
        <v>yes</v>
      </c>
      <c r="L105" t="str">
        <f>IF(AND('Antibiotics STAR PU 13'!T105="yes",'Co-amoxiclav etc.'!T105="yes"),"yes","no")</f>
        <v>yes</v>
      </c>
      <c r="M105" t="str">
        <f>IF(AND('Antibiotics STAR PU 13'!V105="yes",'Co-amoxiclav etc.'!V105="yes"),"yes","no")</f>
        <v>yes</v>
      </c>
      <c r="N105" t="str">
        <f>IF(AND('Antibiotics STAR PU 13'!X105="yes",'Co-amoxiclav etc.'!X105="yes"),"yes","no")</f>
        <v>yes</v>
      </c>
      <c r="O105" t="str">
        <f>IF(AND('Antibiotics STAR PU 13'!Z105="yes",'Co-amoxiclav etc.'!Z105="yes"),"yes","no")</f>
        <v>yes</v>
      </c>
      <c r="P105" t="str">
        <f>IF(AND('Antibiotics STAR PU 13'!AB105="yes",'Co-amoxiclav etc.'!AB105="yes"),"yes","no")</f>
        <v>yes</v>
      </c>
      <c r="Q105" t="str">
        <f>IF(AND('Antibiotics STAR PU 13'!AD105="yes",'Co-amoxiclav etc.'!AD105="yes"),"yes","no")</f>
        <v>yes</v>
      </c>
      <c r="R105" t="str">
        <f>IF(AND('Antibiotics STAR PU 13'!AF105="yes",'Co-amoxiclav etc.'!AF105="yes"),"yes","no")</f>
        <v>yes</v>
      </c>
      <c r="S105" t="str">
        <f>IF(AND('Antibiotics STAR PU 13'!AH105="yes",'Co-amoxiclav etc.'!AH105="yes"),"yes","no")</f>
        <v>yes</v>
      </c>
    </row>
    <row r="106" spans="1:19" x14ac:dyDescent="0.2">
      <c r="A106" t="s">
        <v>480</v>
      </c>
      <c r="B106" t="s">
        <v>481</v>
      </c>
      <c r="C106" s="53" t="s">
        <v>518</v>
      </c>
      <c r="D106" s="54" t="s">
        <v>146</v>
      </c>
      <c r="E106" s="50" t="s">
        <v>237</v>
      </c>
      <c r="F106" s="55" t="s">
        <v>238</v>
      </c>
      <c r="G106" t="str">
        <f>IF(AND('Antibiotics STAR PU 13'!J106="yes",'Co-amoxiclav etc.'!J106="yes"),"yes","no")</f>
        <v>yes</v>
      </c>
      <c r="H106" t="str">
        <f>IF(AND('Antibiotics STAR PU 13'!L106="yes",'Co-amoxiclav etc.'!L106="yes"),"yes","no")</f>
        <v>yes</v>
      </c>
      <c r="I106" t="str">
        <f>IF(AND('Antibiotics STAR PU 13'!N106="yes",'Co-amoxiclav etc.'!N106="yes"),"yes","no")</f>
        <v>yes</v>
      </c>
      <c r="J106" t="str">
        <f>IF(AND('Antibiotics STAR PU 13'!P106="yes",'Co-amoxiclav etc.'!P106="yes"),"yes","no")</f>
        <v>yes</v>
      </c>
      <c r="K106" t="str">
        <f>IF(AND('Antibiotics STAR PU 13'!R106="yes",'Co-amoxiclav etc.'!R106="yes"),"yes","no")</f>
        <v>yes</v>
      </c>
      <c r="L106" t="str">
        <f>IF(AND('Antibiotics STAR PU 13'!T106="yes",'Co-amoxiclav etc.'!T106="yes"),"yes","no")</f>
        <v>yes</v>
      </c>
      <c r="M106" t="str">
        <f>IF(AND('Antibiotics STAR PU 13'!V106="yes",'Co-amoxiclav etc.'!V106="yes"),"yes","no")</f>
        <v>yes</v>
      </c>
      <c r="N106" t="str">
        <f>IF(AND('Antibiotics STAR PU 13'!X106="yes",'Co-amoxiclav etc.'!X106="yes"),"yes","no")</f>
        <v>yes</v>
      </c>
      <c r="O106" t="str">
        <f>IF(AND('Antibiotics STAR PU 13'!Z106="yes",'Co-amoxiclav etc.'!Z106="yes"),"yes","no")</f>
        <v>yes</v>
      </c>
      <c r="P106" t="str">
        <f>IF(AND('Antibiotics STAR PU 13'!AB106="yes",'Co-amoxiclav etc.'!AB106="yes"),"yes","no")</f>
        <v>yes</v>
      </c>
      <c r="Q106" t="str">
        <f>IF(AND('Antibiotics STAR PU 13'!AD106="yes",'Co-amoxiclav etc.'!AD106="yes"),"yes","no")</f>
        <v>yes</v>
      </c>
      <c r="R106" t="str">
        <f>IF(AND('Antibiotics STAR PU 13'!AF106="yes",'Co-amoxiclav etc.'!AF106="yes"),"yes","no")</f>
        <v>yes</v>
      </c>
      <c r="S106" t="str">
        <f>IF(AND('Antibiotics STAR PU 13'!AH106="yes",'Co-amoxiclav etc.'!AH106="yes"),"yes","no")</f>
        <v>yes</v>
      </c>
    </row>
    <row r="107" spans="1:19" x14ac:dyDescent="0.2">
      <c r="A107" t="s">
        <v>466</v>
      </c>
      <c r="B107" t="s">
        <v>467</v>
      </c>
      <c r="C107" s="53" t="s">
        <v>495</v>
      </c>
      <c r="D107" s="54" t="s">
        <v>11</v>
      </c>
      <c r="E107" s="50" t="s">
        <v>239</v>
      </c>
      <c r="F107" s="55" t="s">
        <v>240</v>
      </c>
      <c r="G107" t="str">
        <f>IF(AND('Antibiotics STAR PU 13'!J107="yes",'Co-amoxiclav etc.'!J107="yes"),"yes","no")</f>
        <v>no</v>
      </c>
      <c r="H107" t="str">
        <f>IF(AND('Antibiotics STAR PU 13'!L107="yes",'Co-amoxiclav etc.'!L107="yes"),"yes","no")</f>
        <v>no</v>
      </c>
      <c r="I107" t="str">
        <f>IF(AND('Antibiotics STAR PU 13'!N107="yes",'Co-amoxiclav etc.'!N107="yes"),"yes","no")</f>
        <v>no</v>
      </c>
      <c r="J107" t="str">
        <f>IF(AND('Antibiotics STAR PU 13'!P107="yes",'Co-amoxiclav etc.'!P107="yes"),"yes","no")</f>
        <v>no</v>
      </c>
      <c r="K107" t="str">
        <f>IF(AND('Antibiotics STAR PU 13'!R107="yes",'Co-amoxiclav etc.'!R107="yes"),"yes","no")</f>
        <v>no</v>
      </c>
      <c r="L107" t="str">
        <f>IF(AND('Antibiotics STAR PU 13'!T107="yes",'Co-amoxiclav etc.'!T107="yes"),"yes","no")</f>
        <v>no</v>
      </c>
      <c r="M107" t="str">
        <f>IF(AND('Antibiotics STAR PU 13'!V107="yes",'Co-amoxiclav etc.'!V107="yes"),"yes","no")</f>
        <v>no</v>
      </c>
      <c r="N107" t="str">
        <f>IF(AND('Antibiotics STAR PU 13'!X107="yes",'Co-amoxiclav etc.'!X107="yes"),"yes","no")</f>
        <v>no</v>
      </c>
      <c r="O107" t="str">
        <f>IF(AND('Antibiotics STAR PU 13'!Z107="yes",'Co-amoxiclav etc.'!Z107="yes"),"yes","no")</f>
        <v>no</v>
      </c>
      <c r="P107" t="str">
        <f>IF(AND('Antibiotics STAR PU 13'!AB107="yes",'Co-amoxiclav etc.'!AB107="yes"),"yes","no")</f>
        <v>no</v>
      </c>
      <c r="Q107" t="str">
        <f>IF(AND('Antibiotics STAR PU 13'!AD107="yes",'Co-amoxiclav etc.'!AD107="yes"),"yes","no")</f>
        <v>no</v>
      </c>
      <c r="R107" t="str">
        <f>IF(AND('Antibiotics STAR PU 13'!AF107="yes",'Co-amoxiclav etc.'!AF107="yes"),"yes","no")</f>
        <v>no</v>
      </c>
      <c r="S107" t="str">
        <f>IF(AND('Antibiotics STAR PU 13'!AH107="yes",'Co-amoxiclav etc.'!AH107="yes"),"yes","no")</f>
        <v>no</v>
      </c>
    </row>
    <row r="108" spans="1:19" x14ac:dyDescent="0.2">
      <c r="A108" t="s">
        <v>470</v>
      </c>
      <c r="B108" t="s">
        <v>471</v>
      </c>
      <c r="C108" s="53" t="s">
        <v>502</v>
      </c>
      <c r="D108" s="54" t="s">
        <v>36</v>
      </c>
      <c r="E108" s="50" t="s">
        <v>241</v>
      </c>
      <c r="F108" s="55" t="s">
        <v>242</v>
      </c>
      <c r="G108" t="str">
        <f>IF(AND('Antibiotics STAR PU 13'!J108="yes",'Co-amoxiclav etc.'!J108="yes"),"yes","no")</f>
        <v>no</v>
      </c>
      <c r="H108" t="str">
        <f>IF(AND('Antibiotics STAR PU 13'!L108="yes",'Co-amoxiclav etc.'!L108="yes"),"yes","no")</f>
        <v>no</v>
      </c>
      <c r="I108" t="str">
        <f>IF(AND('Antibiotics STAR PU 13'!N108="yes",'Co-amoxiclav etc.'!N108="yes"),"yes","no")</f>
        <v>no</v>
      </c>
      <c r="J108" t="str">
        <f>IF(AND('Antibiotics STAR PU 13'!P108="yes",'Co-amoxiclav etc.'!P108="yes"),"yes","no")</f>
        <v>yes</v>
      </c>
      <c r="K108" t="str">
        <f>IF(AND('Antibiotics STAR PU 13'!R108="yes",'Co-amoxiclav etc.'!R108="yes"),"yes","no")</f>
        <v>yes</v>
      </c>
      <c r="L108" t="str">
        <f>IF(AND('Antibiotics STAR PU 13'!T108="yes",'Co-amoxiclav etc.'!T108="yes"),"yes","no")</f>
        <v>yes</v>
      </c>
      <c r="M108" t="str">
        <f>IF(AND('Antibiotics STAR PU 13'!V108="yes",'Co-amoxiclav etc.'!V108="yes"),"yes","no")</f>
        <v>yes</v>
      </c>
      <c r="N108" t="str">
        <f>IF(AND('Antibiotics STAR PU 13'!X108="yes",'Co-amoxiclav etc.'!X108="yes"),"yes","no")</f>
        <v>yes</v>
      </c>
      <c r="O108" t="str">
        <f>IF(AND('Antibiotics STAR PU 13'!Z108="yes",'Co-amoxiclav etc.'!Z108="yes"),"yes","no")</f>
        <v>yes</v>
      </c>
      <c r="P108" t="str">
        <f>IF(AND('Antibiotics STAR PU 13'!AB108="yes",'Co-amoxiclav etc.'!AB108="yes"),"yes","no")</f>
        <v>yes</v>
      </c>
      <c r="Q108" t="str">
        <f>IF(AND('Antibiotics STAR PU 13'!AD108="yes",'Co-amoxiclav etc.'!AD108="yes"),"yes","no")</f>
        <v>yes</v>
      </c>
      <c r="R108" t="str">
        <f>IF(AND('Antibiotics STAR PU 13'!AF108="yes",'Co-amoxiclav etc.'!AF108="yes"),"yes","no")</f>
        <v>yes</v>
      </c>
      <c r="S108" t="str">
        <f>IF(AND('Antibiotics STAR PU 13'!AH108="yes",'Co-amoxiclav etc.'!AH108="yes"),"yes","no")</f>
        <v>yes</v>
      </c>
    </row>
    <row r="109" spans="1:19" x14ac:dyDescent="0.2">
      <c r="A109" t="s">
        <v>472</v>
      </c>
      <c r="B109" t="s">
        <v>473</v>
      </c>
      <c r="C109" s="53" t="s">
        <v>499</v>
      </c>
      <c r="D109" s="54" t="s">
        <v>25</v>
      </c>
      <c r="E109" s="50" t="s">
        <v>243</v>
      </c>
      <c r="F109" s="55" t="s">
        <v>244</v>
      </c>
      <c r="G109" t="str">
        <f>IF(AND('Antibiotics STAR PU 13'!J109="yes",'Co-amoxiclav etc.'!J109="yes"),"yes","no")</f>
        <v>no</v>
      </c>
      <c r="H109" t="str">
        <f>IF(AND('Antibiotics STAR PU 13'!L109="yes",'Co-amoxiclav etc.'!L109="yes"),"yes","no")</f>
        <v>no</v>
      </c>
      <c r="I109" t="str">
        <f>IF(AND('Antibiotics STAR PU 13'!N109="yes",'Co-amoxiclav etc.'!N109="yes"),"yes","no")</f>
        <v>yes</v>
      </c>
      <c r="J109" t="str">
        <f>IF(AND('Antibiotics STAR PU 13'!P109="yes",'Co-amoxiclav etc.'!P109="yes"),"yes","no")</f>
        <v>yes</v>
      </c>
      <c r="K109" t="str">
        <f>IF(AND('Antibiotics STAR PU 13'!R109="yes",'Co-amoxiclav etc.'!R109="yes"),"yes","no")</f>
        <v>yes</v>
      </c>
      <c r="L109" t="str">
        <f>IF(AND('Antibiotics STAR PU 13'!T109="yes",'Co-amoxiclav etc.'!T109="yes"),"yes","no")</f>
        <v>yes</v>
      </c>
      <c r="M109" t="str">
        <f>IF(AND('Antibiotics STAR PU 13'!V109="yes",'Co-amoxiclav etc.'!V109="yes"),"yes","no")</f>
        <v>yes</v>
      </c>
      <c r="N109" t="str">
        <f>IF(AND('Antibiotics STAR PU 13'!X109="yes",'Co-amoxiclav etc.'!X109="yes"),"yes","no")</f>
        <v>yes</v>
      </c>
      <c r="O109" t="str">
        <f>IF(AND('Antibiotics STAR PU 13'!Z109="yes",'Co-amoxiclav etc.'!Z109="yes"),"yes","no")</f>
        <v>yes</v>
      </c>
      <c r="P109" t="str">
        <f>IF(AND('Antibiotics STAR PU 13'!AB109="yes",'Co-amoxiclav etc.'!AB109="yes"),"yes","no")</f>
        <v>yes</v>
      </c>
      <c r="Q109" t="str">
        <f>IF(AND('Antibiotics STAR PU 13'!AD109="yes",'Co-amoxiclav etc.'!AD109="yes"),"yes","no")</f>
        <v>yes</v>
      </c>
      <c r="R109" t="str">
        <f>IF(AND('Antibiotics STAR PU 13'!AF109="yes",'Co-amoxiclav etc.'!AF109="yes"),"yes","no")</f>
        <v>yes</v>
      </c>
      <c r="S109" t="str">
        <f>IF(AND('Antibiotics STAR PU 13'!AH109="yes",'Co-amoxiclav etc.'!AH109="yes"),"yes","no")</f>
        <v>yes</v>
      </c>
    </row>
    <row r="110" spans="1:19" x14ac:dyDescent="0.2">
      <c r="A110" t="s">
        <v>474</v>
      </c>
      <c r="B110" t="s">
        <v>475</v>
      </c>
      <c r="C110" s="53" t="s">
        <v>501</v>
      </c>
      <c r="D110" s="54" t="s">
        <v>33</v>
      </c>
      <c r="E110" s="50" t="s">
        <v>245</v>
      </c>
      <c r="F110" s="55" t="s">
        <v>246</v>
      </c>
      <c r="G110" t="str">
        <f>IF(AND('Antibiotics STAR PU 13'!J110="yes",'Co-amoxiclav etc.'!J110="yes"),"yes","no")</f>
        <v>yes</v>
      </c>
      <c r="H110" t="str">
        <f>IF(AND('Antibiotics STAR PU 13'!L110="yes",'Co-amoxiclav etc.'!L110="yes"),"yes","no")</f>
        <v>yes</v>
      </c>
      <c r="I110" t="str">
        <f>IF(AND('Antibiotics STAR PU 13'!N110="yes",'Co-amoxiclav etc.'!N110="yes"),"yes","no")</f>
        <v>yes</v>
      </c>
      <c r="J110" t="str">
        <f>IF(AND('Antibiotics STAR PU 13'!P110="yes",'Co-amoxiclav etc.'!P110="yes"),"yes","no")</f>
        <v>yes</v>
      </c>
      <c r="K110" t="str">
        <f>IF(AND('Antibiotics STAR PU 13'!R110="yes",'Co-amoxiclav etc.'!R110="yes"),"yes","no")</f>
        <v>yes</v>
      </c>
      <c r="L110" t="str">
        <f>IF(AND('Antibiotics STAR PU 13'!T110="yes",'Co-amoxiclav etc.'!T110="yes"),"yes","no")</f>
        <v>yes</v>
      </c>
      <c r="M110" t="str">
        <f>IF(AND('Antibiotics STAR PU 13'!V110="yes",'Co-amoxiclav etc.'!V110="yes"),"yes","no")</f>
        <v>yes</v>
      </c>
      <c r="N110" t="str">
        <f>IF(AND('Antibiotics STAR PU 13'!X110="yes",'Co-amoxiclav etc.'!X110="yes"),"yes","no")</f>
        <v>yes</v>
      </c>
      <c r="O110" t="str">
        <f>IF(AND('Antibiotics STAR PU 13'!Z110="yes",'Co-amoxiclav etc.'!Z110="yes"),"yes","no")</f>
        <v>yes</v>
      </c>
      <c r="P110" t="str">
        <f>IF(AND('Antibiotics STAR PU 13'!AB110="yes",'Co-amoxiclav etc.'!AB110="yes"),"yes","no")</f>
        <v>yes</v>
      </c>
      <c r="Q110" t="str">
        <f>IF(AND('Antibiotics STAR PU 13'!AD110="yes",'Co-amoxiclav etc.'!AD110="yes"),"yes","no")</f>
        <v>yes</v>
      </c>
      <c r="R110" t="str">
        <f>IF(AND('Antibiotics STAR PU 13'!AF110="yes",'Co-amoxiclav etc.'!AF110="yes"),"yes","no")</f>
        <v>yes</v>
      </c>
      <c r="S110" t="str">
        <f>IF(AND('Antibiotics STAR PU 13'!AH110="yes",'Co-amoxiclav etc.'!AH110="yes"),"yes","no")</f>
        <v>yes</v>
      </c>
    </row>
    <row r="111" spans="1:19" x14ac:dyDescent="0.2">
      <c r="A111" t="s">
        <v>474</v>
      </c>
      <c r="B111" t="s">
        <v>475</v>
      </c>
      <c r="C111" s="53" t="s">
        <v>501</v>
      </c>
      <c r="D111" s="54" t="s">
        <v>33</v>
      </c>
      <c r="E111" s="50" t="s">
        <v>247</v>
      </c>
      <c r="F111" s="55" t="s">
        <v>248</v>
      </c>
      <c r="G111" t="str">
        <f>IF(AND('Antibiotics STAR PU 13'!J111="yes",'Co-amoxiclav etc.'!J111="yes"),"yes","no")</f>
        <v>yes</v>
      </c>
      <c r="H111" t="str">
        <f>IF(AND('Antibiotics STAR PU 13'!L111="yes",'Co-amoxiclav etc.'!L111="yes"),"yes","no")</f>
        <v>yes</v>
      </c>
      <c r="I111" t="str">
        <f>IF(AND('Antibiotics STAR PU 13'!N111="yes",'Co-amoxiclav etc.'!N111="yes"),"yes","no")</f>
        <v>yes</v>
      </c>
      <c r="J111" t="str">
        <f>IF(AND('Antibiotics STAR PU 13'!P111="yes",'Co-amoxiclav etc.'!P111="yes"),"yes","no")</f>
        <v>yes</v>
      </c>
      <c r="K111" t="str">
        <f>IF(AND('Antibiotics STAR PU 13'!R111="yes",'Co-amoxiclav etc.'!R111="yes"),"yes","no")</f>
        <v>yes</v>
      </c>
      <c r="L111" t="str">
        <f>IF(AND('Antibiotics STAR PU 13'!T111="yes",'Co-amoxiclav etc.'!T111="yes"),"yes","no")</f>
        <v>yes</v>
      </c>
      <c r="M111" t="str">
        <f>IF(AND('Antibiotics STAR PU 13'!V111="yes",'Co-amoxiclav etc.'!V111="yes"),"yes","no")</f>
        <v>yes</v>
      </c>
      <c r="N111" t="str">
        <f>IF(AND('Antibiotics STAR PU 13'!X111="yes",'Co-amoxiclav etc.'!X111="yes"),"yes","no")</f>
        <v>yes</v>
      </c>
      <c r="O111" t="str">
        <f>IF(AND('Antibiotics STAR PU 13'!Z111="yes",'Co-amoxiclav etc.'!Z111="yes"),"yes","no")</f>
        <v>yes</v>
      </c>
      <c r="P111" t="str">
        <f>IF(AND('Antibiotics STAR PU 13'!AB111="yes",'Co-amoxiclav etc.'!AB111="yes"),"yes","no")</f>
        <v>yes</v>
      </c>
      <c r="Q111" t="str">
        <f>IF(AND('Antibiotics STAR PU 13'!AD111="yes",'Co-amoxiclav etc.'!AD111="yes"),"yes","no")</f>
        <v>yes</v>
      </c>
      <c r="R111" t="str">
        <f>IF(AND('Antibiotics STAR PU 13'!AF111="yes",'Co-amoxiclav etc.'!AF111="yes"),"yes","no")</f>
        <v>yes</v>
      </c>
      <c r="S111" t="str">
        <f>IF(AND('Antibiotics STAR PU 13'!AH111="yes",'Co-amoxiclav etc.'!AH111="yes"),"yes","no")</f>
        <v>yes</v>
      </c>
    </row>
    <row r="112" spans="1:19" x14ac:dyDescent="0.2">
      <c r="A112" t="s">
        <v>480</v>
      </c>
      <c r="B112" t="s">
        <v>481</v>
      </c>
      <c r="C112" s="53" t="s">
        <v>518</v>
      </c>
      <c r="D112" s="54" t="s">
        <v>146</v>
      </c>
      <c r="E112" s="50" t="s">
        <v>249</v>
      </c>
      <c r="F112" s="55" t="s">
        <v>250</v>
      </c>
      <c r="G112" t="str">
        <f>IF(AND('Antibiotics STAR PU 13'!J112="yes",'Co-amoxiclav etc.'!J112="yes"),"yes","no")</f>
        <v>yes</v>
      </c>
      <c r="H112" t="str">
        <f>IF(AND('Antibiotics STAR PU 13'!L112="yes",'Co-amoxiclav etc.'!L112="yes"),"yes","no")</f>
        <v>yes</v>
      </c>
      <c r="I112" t="str">
        <f>IF(AND('Antibiotics STAR PU 13'!N112="yes",'Co-amoxiclav etc.'!N112="yes"),"yes","no")</f>
        <v>yes</v>
      </c>
      <c r="J112" t="str">
        <f>IF(AND('Antibiotics STAR PU 13'!P112="yes",'Co-amoxiclav etc.'!P112="yes"),"yes","no")</f>
        <v>yes</v>
      </c>
      <c r="K112" t="str">
        <f>IF(AND('Antibiotics STAR PU 13'!R112="yes",'Co-amoxiclav etc.'!R112="yes"),"yes","no")</f>
        <v>yes</v>
      </c>
      <c r="L112" t="str">
        <f>IF(AND('Antibiotics STAR PU 13'!T112="yes",'Co-amoxiclav etc.'!T112="yes"),"yes","no")</f>
        <v>yes</v>
      </c>
      <c r="M112" t="str">
        <f>IF(AND('Antibiotics STAR PU 13'!V112="yes",'Co-amoxiclav etc.'!V112="yes"),"yes","no")</f>
        <v>yes</v>
      </c>
      <c r="N112" t="str">
        <f>IF(AND('Antibiotics STAR PU 13'!X112="yes",'Co-amoxiclav etc.'!X112="yes"),"yes","no")</f>
        <v>yes</v>
      </c>
      <c r="O112" t="str">
        <f>IF(AND('Antibiotics STAR PU 13'!Z112="yes",'Co-amoxiclav etc.'!Z112="yes"),"yes","no")</f>
        <v>yes</v>
      </c>
      <c r="P112" t="str">
        <f>IF(AND('Antibiotics STAR PU 13'!AB112="yes",'Co-amoxiclav etc.'!AB112="yes"),"yes","no")</f>
        <v>yes</v>
      </c>
      <c r="Q112" t="str">
        <f>IF(AND('Antibiotics STAR PU 13'!AD112="yes",'Co-amoxiclav etc.'!AD112="yes"),"yes","no")</f>
        <v>yes</v>
      </c>
      <c r="R112" t="str">
        <f>IF(AND('Antibiotics STAR PU 13'!AF112="yes",'Co-amoxiclav etc.'!AF112="yes"),"yes","no")</f>
        <v>yes</v>
      </c>
      <c r="S112" t="str">
        <f>IF(AND('Antibiotics STAR PU 13'!AH112="yes",'Co-amoxiclav etc.'!AH112="yes"),"yes","no")</f>
        <v>yes</v>
      </c>
    </row>
    <row r="113" spans="1:19" x14ac:dyDescent="0.2">
      <c r="A113" t="s">
        <v>468</v>
      </c>
      <c r="B113" t="s">
        <v>469</v>
      </c>
      <c r="C113" s="53" t="s">
        <v>496</v>
      </c>
      <c r="D113" s="54" t="s">
        <v>14</v>
      </c>
      <c r="E113" s="50" t="s">
        <v>251</v>
      </c>
      <c r="F113" s="55" t="s">
        <v>252</v>
      </c>
      <c r="G113" t="str">
        <f>IF(AND('Antibiotics STAR PU 13'!J113="yes",'Co-amoxiclav etc.'!J113="yes"),"yes","no")</f>
        <v>yes</v>
      </c>
      <c r="H113" t="str">
        <f>IF(AND('Antibiotics STAR PU 13'!L113="yes",'Co-amoxiclav etc.'!L113="yes"),"yes","no")</f>
        <v>yes</v>
      </c>
      <c r="I113" t="str">
        <f>IF(AND('Antibiotics STAR PU 13'!N113="yes",'Co-amoxiclav etc.'!N113="yes"),"yes","no")</f>
        <v>yes</v>
      </c>
      <c r="J113" t="str">
        <f>IF(AND('Antibiotics STAR PU 13'!P113="yes",'Co-amoxiclav etc.'!P113="yes"),"yes","no")</f>
        <v>yes</v>
      </c>
      <c r="K113" t="str">
        <f>IF(AND('Antibiotics STAR PU 13'!R113="yes",'Co-amoxiclav etc.'!R113="yes"),"yes","no")</f>
        <v>yes</v>
      </c>
      <c r="L113" t="str">
        <f>IF(AND('Antibiotics STAR PU 13'!T113="yes",'Co-amoxiclav etc.'!T113="yes"),"yes","no")</f>
        <v>yes</v>
      </c>
      <c r="M113" t="str">
        <f>IF(AND('Antibiotics STAR PU 13'!V113="yes",'Co-amoxiclav etc.'!V113="yes"),"yes","no")</f>
        <v>yes</v>
      </c>
      <c r="N113" t="str">
        <f>IF(AND('Antibiotics STAR PU 13'!X113="yes",'Co-amoxiclav etc.'!X113="yes"),"yes","no")</f>
        <v>yes</v>
      </c>
      <c r="O113" t="str">
        <f>IF(AND('Antibiotics STAR PU 13'!Z113="yes",'Co-amoxiclav etc.'!Z113="yes"),"yes","no")</f>
        <v>yes</v>
      </c>
      <c r="P113" t="str">
        <f>IF(AND('Antibiotics STAR PU 13'!AB113="yes",'Co-amoxiclav etc.'!AB113="yes"),"yes","no")</f>
        <v>yes</v>
      </c>
      <c r="Q113" t="str">
        <f>IF(AND('Antibiotics STAR PU 13'!AD113="yes",'Co-amoxiclav etc.'!AD113="yes"),"yes","no")</f>
        <v>yes</v>
      </c>
      <c r="R113" t="str">
        <f>IF(AND('Antibiotics STAR PU 13'!AF113="yes",'Co-amoxiclav etc.'!AF113="yes"),"yes","no")</f>
        <v>yes</v>
      </c>
      <c r="S113" t="str">
        <f>IF(AND('Antibiotics STAR PU 13'!AH113="yes",'Co-amoxiclav etc.'!AH113="yes"),"yes","no")</f>
        <v>yes</v>
      </c>
    </row>
    <row r="114" spans="1:19" x14ac:dyDescent="0.2">
      <c r="A114" s="8" t="s">
        <v>482</v>
      </c>
      <c r="B114" s="8" t="s">
        <v>483</v>
      </c>
      <c r="C114" s="53" t="s">
        <v>512</v>
      </c>
      <c r="D114" s="54" t="s">
        <v>106</v>
      </c>
      <c r="E114" s="50" t="s">
        <v>253</v>
      </c>
      <c r="F114" s="123" t="s">
        <v>254</v>
      </c>
      <c r="G114" t="str">
        <f>IF(AND('Antibiotics STAR PU 13'!J114="yes",'Co-amoxiclav etc.'!J114="yes"),"yes","no")</f>
        <v>no</v>
      </c>
      <c r="H114" t="str">
        <f>IF(AND('Antibiotics STAR PU 13'!L114="yes",'Co-amoxiclav etc.'!L114="yes"),"yes","no")</f>
        <v>no</v>
      </c>
      <c r="I114" t="str">
        <f>IF(AND('Antibiotics STAR PU 13'!N114="yes",'Co-amoxiclav etc.'!N114="yes"),"yes","no")</f>
        <v>no</v>
      </c>
      <c r="J114" t="str">
        <f>IF(AND('Antibiotics STAR PU 13'!P114="yes",'Co-amoxiclav etc.'!P114="yes"),"yes","no")</f>
        <v>no</v>
      </c>
      <c r="K114" t="str">
        <f>IF(AND('Antibiotics STAR PU 13'!R114="yes",'Co-amoxiclav etc.'!R114="yes"),"yes","no")</f>
        <v>no</v>
      </c>
      <c r="L114" t="str">
        <f>IF(AND('Antibiotics STAR PU 13'!T114="yes",'Co-amoxiclav etc.'!T114="yes"),"yes","no")</f>
        <v>no</v>
      </c>
      <c r="M114" t="str">
        <f>IF(AND('Antibiotics STAR PU 13'!V114="yes",'Co-amoxiclav etc.'!V114="yes"),"yes","no")</f>
        <v>no</v>
      </c>
      <c r="N114" t="str">
        <f>IF(AND('Antibiotics STAR PU 13'!X114="yes",'Co-amoxiclav etc.'!X114="yes"),"yes","no")</f>
        <v>no</v>
      </c>
      <c r="O114" t="str">
        <f>IF(AND('Antibiotics STAR PU 13'!Z114="yes",'Co-amoxiclav etc.'!Z114="yes"),"yes","no")</f>
        <v>no</v>
      </c>
      <c r="P114" t="str">
        <f>IF(AND('Antibiotics STAR PU 13'!AB114="yes",'Co-amoxiclav etc.'!AB114="yes"),"yes","no")</f>
        <v>no</v>
      </c>
      <c r="Q114" t="str">
        <f>IF(AND('Antibiotics STAR PU 13'!AD114="yes",'Co-amoxiclav etc.'!AD114="yes"),"yes","no")</f>
        <v>no</v>
      </c>
      <c r="R114" t="str">
        <f>IF(AND('Antibiotics STAR PU 13'!AF114="yes",'Co-amoxiclav etc.'!AF114="yes"),"yes","no")</f>
        <v>no</v>
      </c>
      <c r="S114" t="str">
        <f>IF(AND('Antibiotics STAR PU 13'!AH114="yes",'Co-amoxiclav etc.'!AH114="yes"),"yes","no")</f>
        <v>no</v>
      </c>
    </row>
    <row r="115" spans="1:19" x14ac:dyDescent="0.2">
      <c r="A115" t="s">
        <v>470</v>
      </c>
      <c r="B115" t="s">
        <v>471</v>
      </c>
      <c r="C115" s="53" t="s">
        <v>497</v>
      </c>
      <c r="D115" s="54" t="s">
        <v>17</v>
      </c>
      <c r="E115" s="50" t="s">
        <v>255</v>
      </c>
      <c r="F115" s="55" t="s">
        <v>256</v>
      </c>
      <c r="G115" t="str">
        <f>IF(AND('Antibiotics STAR PU 13'!J115="yes",'Co-amoxiclav etc.'!J115="yes"),"yes","no")</f>
        <v>yes</v>
      </c>
      <c r="H115" t="str">
        <f>IF(AND('Antibiotics STAR PU 13'!L115="yes",'Co-amoxiclav etc.'!L115="yes"),"yes","no")</f>
        <v>yes</v>
      </c>
      <c r="I115" t="str">
        <f>IF(AND('Antibiotics STAR PU 13'!N115="yes",'Co-amoxiclav etc.'!N115="yes"),"yes","no")</f>
        <v>yes</v>
      </c>
      <c r="J115" t="str">
        <f>IF(AND('Antibiotics STAR PU 13'!P115="yes",'Co-amoxiclav etc.'!P115="yes"),"yes","no")</f>
        <v>yes</v>
      </c>
      <c r="K115" t="str">
        <f>IF(AND('Antibiotics STAR PU 13'!R115="yes",'Co-amoxiclav etc.'!R115="yes"),"yes","no")</f>
        <v>yes</v>
      </c>
      <c r="L115" t="str">
        <f>IF(AND('Antibiotics STAR PU 13'!T115="yes",'Co-amoxiclav etc.'!T115="yes"),"yes","no")</f>
        <v>yes</v>
      </c>
      <c r="M115" t="str">
        <f>IF(AND('Antibiotics STAR PU 13'!V115="yes",'Co-amoxiclav etc.'!V115="yes"),"yes","no")</f>
        <v>yes</v>
      </c>
      <c r="N115" t="str">
        <f>IF(AND('Antibiotics STAR PU 13'!X115="yes",'Co-amoxiclav etc.'!X115="yes"),"yes","no")</f>
        <v>yes</v>
      </c>
      <c r="O115" t="str">
        <f>IF(AND('Antibiotics STAR PU 13'!Z115="yes",'Co-amoxiclav etc.'!Z115="yes"),"yes","no")</f>
        <v>yes</v>
      </c>
      <c r="P115" t="str">
        <f>IF(AND('Antibiotics STAR PU 13'!AB115="yes",'Co-amoxiclav etc.'!AB115="yes"),"yes","no")</f>
        <v>yes</v>
      </c>
      <c r="Q115" t="str">
        <f>IF(AND('Antibiotics STAR PU 13'!AD115="yes",'Co-amoxiclav etc.'!AD115="yes"),"yes","no")</f>
        <v>yes</v>
      </c>
      <c r="R115" t="str">
        <f>IF(AND('Antibiotics STAR PU 13'!AF115="yes",'Co-amoxiclav etc.'!AF115="yes"),"yes","no")</f>
        <v>yes</v>
      </c>
      <c r="S115" t="str">
        <f>IF(AND('Antibiotics STAR PU 13'!AH115="yes",'Co-amoxiclav etc.'!AH115="yes"),"yes","no")</f>
        <v>yes</v>
      </c>
    </row>
    <row r="116" spans="1:19" x14ac:dyDescent="0.2">
      <c r="A116" t="s">
        <v>468</v>
      </c>
      <c r="B116" t="s">
        <v>469</v>
      </c>
      <c r="C116" s="53" t="s">
        <v>496</v>
      </c>
      <c r="D116" s="54" t="s">
        <v>14</v>
      </c>
      <c r="E116" s="50" t="s">
        <v>257</v>
      </c>
      <c r="F116" s="55" t="s">
        <v>258</v>
      </c>
      <c r="G116" t="str">
        <f>IF(AND('Antibiotics STAR PU 13'!J116="yes",'Co-amoxiclav etc.'!J116="yes"),"yes","no")</f>
        <v>yes</v>
      </c>
      <c r="H116" t="str">
        <f>IF(AND('Antibiotics STAR PU 13'!L116="yes",'Co-amoxiclav etc.'!L116="yes"),"yes","no")</f>
        <v>yes</v>
      </c>
      <c r="I116" t="str">
        <f>IF(AND('Antibiotics STAR PU 13'!N116="yes",'Co-amoxiclav etc.'!N116="yes"),"yes","no")</f>
        <v>yes</v>
      </c>
      <c r="J116" t="str">
        <f>IF(AND('Antibiotics STAR PU 13'!P116="yes",'Co-amoxiclav etc.'!P116="yes"),"yes","no")</f>
        <v>yes</v>
      </c>
      <c r="K116" t="str">
        <f>IF(AND('Antibiotics STAR PU 13'!R116="yes",'Co-amoxiclav etc.'!R116="yes"),"yes","no")</f>
        <v>yes</v>
      </c>
      <c r="L116" t="str">
        <f>IF(AND('Antibiotics STAR PU 13'!T116="yes",'Co-amoxiclav etc.'!T116="yes"),"yes","no")</f>
        <v>yes</v>
      </c>
      <c r="M116" t="str">
        <f>IF(AND('Antibiotics STAR PU 13'!V116="yes",'Co-amoxiclav etc.'!V116="yes"),"yes","no")</f>
        <v>yes</v>
      </c>
      <c r="N116" t="str">
        <f>IF(AND('Antibiotics STAR PU 13'!X116="yes",'Co-amoxiclav etc.'!X116="yes"),"yes","no")</f>
        <v>yes</v>
      </c>
      <c r="O116" t="str">
        <f>IF(AND('Antibiotics STAR PU 13'!Z116="yes",'Co-amoxiclav etc.'!Z116="yes"),"yes","no")</f>
        <v>yes</v>
      </c>
      <c r="P116" t="str">
        <f>IF(AND('Antibiotics STAR PU 13'!AB116="yes",'Co-amoxiclav etc.'!AB116="yes"),"yes","no")</f>
        <v>yes</v>
      </c>
      <c r="Q116" t="str">
        <f>IF(AND('Antibiotics STAR PU 13'!AD116="yes",'Co-amoxiclav etc.'!AD116="yes"),"yes","no")</f>
        <v>yes</v>
      </c>
      <c r="R116" t="str">
        <f>IF(AND('Antibiotics STAR PU 13'!AF116="yes",'Co-amoxiclav etc.'!AF116="yes"),"yes","no")</f>
        <v>yes</v>
      </c>
      <c r="S116" t="str">
        <f>IF(AND('Antibiotics STAR PU 13'!AH116="yes",'Co-amoxiclav etc.'!AH116="yes"),"yes","no")</f>
        <v>yes</v>
      </c>
    </row>
    <row r="117" spans="1:19" x14ac:dyDescent="0.2">
      <c r="A117" t="s">
        <v>480</v>
      </c>
      <c r="B117" t="s">
        <v>481</v>
      </c>
      <c r="C117" s="53" t="s">
        <v>518</v>
      </c>
      <c r="D117" s="54" t="s">
        <v>146</v>
      </c>
      <c r="E117" s="50" t="s">
        <v>259</v>
      </c>
      <c r="F117" s="55" t="s">
        <v>260</v>
      </c>
      <c r="G117" t="str">
        <f>IF(AND('Antibiotics STAR PU 13'!J117="yes",'Co-amoxiclav etc.'!J117="yes"),"yes","no")</f>
        <v>yes</v>
      </c>
      <c r="H117" t="str">
        <f>IF(AND('Antibiotics STAR PU 13'!L117="yes",'Co-amoxiclav etc.'!L117="yes"),"yes","no")</f>
        <v>yes</v>
      </c>
      <c r="I117" t="str">
        <f>IF(AND('Antibiotics STAR PU 13'!N117="yes",'Co-amoxiclav etc.'!N117="yes"),"yes","no")</f>
        <v>yes</v>
      </c>
      <c r="J117" t="str">
        <f>IF(AND('Antibiotics STAR PU 13'!P117="yes",'Co-amoxiclav etc.'!P117="yes"),"yes","no")</f>
        <v>yes</v>
      </c>
      <c r="K117" t="str">
        <f>IF(AND('Antibiotics STAR PU 13'!R117="yes",'Co-amoxiclav etc.'!R117="yes"),"yes","no")</f>
        <v>yes</v>
      </c>
      <c r="L117" t="str">
        <f>IF(AND('Antibiotics STAR PU 13'!T117="yes",'Co-amoxiclav etc.'!T117="yes"),"yes","no")</f>
        <v>yes</v>
      </c>
      <c r="M117" t="str">
        <f>IF(AND('Antibiotics STAR PU 13'!V117="yes",'Co-amoxiclav etc.'!V117="yes"),"yes","no")</f>
        <v>yes</v>
      </c>
      <c r="N117" t="str">
        <f>IF(AND('Antibiotics STAR PU 13'!X117="yes",'Co-amoxiclav etc.'!X117="yes"),"yes","no")</f>
        <v>yes</v>
      </c>
      <c r="O117" t="str">
        <f>IF(AND('Antibiotics STAR PU 13'!Z117="yes",'Co-amoxiclav etc.'!Z117="yes"),"yes","no")</f>
        <v>yes</v>
      </c>
      <c r="P117" t="str">
        <f>IF(AND('Antibiotics STAR PU 13'!AB117="yes",'Co-amoxiclav etc.'!AB117="yes"),"yes","no")</f>
        <v>yes</v>
      </c>
      <c r="Q117" t="str">
        <f>IF(AND('Antibiotics STAR PU 13'!AD117="yes",'Co-amoxiclav etc.'!AD117="yes"),"yes","no")</f>
        <v>yes</v>
      </c>
      <c r="R117" t="str">
        <f>IF(AND('Antibiotics STAR PU 13'!AF117="yes",'Co-amoxiclav etc.'!AF117="yes"),"yes","no")</f>
        <v>yes</v>
      </c>
      <c r="S117" t="str">
        <f>IF(AND('Antibiotics STAR PU 13'!AH117="yes",'Co-amoxiclav etc.'!AH117="yes"),"yes","no")</f>
        <v>yes</v>
      </c>
    </row>
    <row r="118" spans="1:19" x14ac:dyDescent="0.2">
      <c r="A118" t="s">
        <v>482</v>
      </c>
      <c r="B118" t="s">
        <v>483</v>
      </c>
      <c r="C118" s="53" t="s">
        <v>513</v>
      </c>
      <c r="D118" s="54" t="s">
        <v>109</v>
      </c>
      <c r="E118" s="50" t="s">
        <v>261</v>
      </c>
      <c r="F118" s="55" t="s">
        <v>262</v>
      </c>
      <c r="G118" t="str">
        <f>IF(AND('Antibiotics STAR PU 13'!J118="yes",'Co-amoxiclav etc.'!J118="yes"),"yes","no")</f>
        <v>no</v>
      </c>
      <c r="H118" t="str">
        <f>IF(AND('Antibiotics STAR PU 13'!L118="yes",'Co-amoxiclav etc.'!L118="yes"),"yes","no")</f>
        <v>no</v>
      </c>
      <c r="I118" t="str">
        <f>IF(AND('Antibiotics STAR PU 13'!N118="yes",'Co-amoxiclav etc.'!N118="yes"),"yes","no")</f>
        <v>no</v>
      </c>
      <c r="J118" t="str">
        <f>IF(AND('Antibiotics STAR PU 13'!P118="yes",'Co-amoxiclav etc.'!P118="yes"),"yes","no")</f>
        <v>no</v>
      </c>
      <c r="K118" t="str">
        <f>IF(AND('Antibiotics STAR PU 13'!R118="yes",'Co-amoxiclav etc.'!R118="yes"),"yes","no")</f>
        <v>yes</v>
      </c>
      <c r="L118" t="str">
        <f>IF(AND('Antibiotics STAR PU 13'!T118="yes",'Co-amoxiclav etc.'!T118="yes"),"yes","no")</f>
        <v>no</v>
      </c>
      <c r="M118" t="str">
        <f>IF(AND('Antibiotics STAR PU 13'!V118="yes",'Co-amoxiclav etc.'!V118="yes"),"yes","no")</f>
        <v>yes</v>
      </c>
      <c r="N118" t="str">
        <f>IF(AND('Antibiotics STAR PU 13'!X118="yes",'Co-amoxiclav etc.'!X118="yes"),"yes","no")</f>
        <v>yes</v>
      </c>
      <c r="O118" t="str">
        <f>IF(AND('Antibiotics STAR PU 13'!Z118="yes",'Co-amoxiclav etc.'!Z118="yes"),"yes","no")</f>
        <v>yes</v>
      </c>
      <c r="P118" t="str">
        <f>IF(AND('Antibiotics STAR PU 13'!AB118="yes",'Co-amoxiclav etc.'!AB118="yes"),"yes","no")</f>
        <v>no</v>
      </c>
      <c r="Q118" t="str">
        <f>IF(AND('Antibiotics STAR PU 13'!AD118="yes",'Co-amoxiclav etc.'!AD118="yes"),"yes","no")</f>
        <v>no</v>
      </c>
      <c r="R118" t="str">
        <f>IF(AND('Antibiotics STAR PU 13'!AF118="yes",'Co-amoxiclav etc.'!AF118="yes"),"yes","no")</f>
        <v>yes</v>
      </c>
      <c r="S118" t="str">
        <f>IF(AND('Antibiotics STAR PU 13'!AH118="yes",'Co-amoxiclav etc.'!AH118="yes"),"yes","no")</f>
        <v>yes</v>
      </c>
    </row>
    <row r="119" spans="1:19" x14ac:dyDescent="0.2">
      <c r="A119" t="s">
        <v>472</v>
      </c>
      <c r="B119" t="s">
        <v>473</v>
      </c>
      <c r="C119" s="53" t="s">
        <v>499</v>
      </c>
      <c r="D119" s="54" t="s">
        <v>25</v>
      </c>
      <c r="E119" s="50" t="s">
        <v>263</v>
      </c>
      <c r="F119" s="55" t="s">
        <v>264</v>
      </c>
      <c r="G119" t="str">
        <f>IF(AND('Antibiotics STAR PU 13'!J119="yes",'Co-amoxiclav etc.'!J119="yes"),"yes","no")</f>
        <v>no</v>
      </c>
      <c r="H119" t="str">
        <f>IF(AND('Antibiotics STAR PU 13'!L119="yes",'Co-amoxiclav etc.'!L119="yes"),"yes","no")</f>
        <v>no</v>
      </c>
      <c r="I119" t="str">
        <f>IF(AND('Antibiotics STAR PU 13'!N119="yes",'Co-amoxiclav etc.'!N119="yes"),"yes","no")</f>
        <v>no</v>
      </c>
      <c r="J119" t="str">
        <f>IF(AND('Antibiotics STAR PU 13'!P119="yes",'Co-amoxiclav etc.'!P119="yes"),"yes","no")</f>
        <v>no</v>
      </c>
      <c r="K119" t="str">
        <f>IF(AND('Antibiotics STAR PU 13'!R119="yes",'Co-amoxiclav etc.'!R119="yes"),"yes","no")</f>
        <v>no</v>
      </c>
      <c r="L119" t="str">
        <f>IF(AND('Antibiotics STAR PU 13'!T119="yes",'Co-amoxiclav etc.'!T119="yes"),"yes","no")</f>
        <v>no</v>
      </c>
      <c r="M119" t="str">
        <f>IF(AND('Antibiotics STAR PU 13'!V119="yes",'Co-amoxiclav etc.'!V119="yes"),"yes","no")</f>
        <v>no</v>
      </c>
      <c r="N119" t="str">
        <f>IF(AND('Antibiotics STAR PU 13'!X119="yes",'Co-amoxiclav etc.'!X119="yes"),"yes","no")</f>
        <v>no</v>
      </c>
      <c r="O119" t="str">
        <f>IF(AND('Antibiotics STAR PU 13'!Z119="yes",'Co-amoxiclav etc.'!Z119="yes"),"yes","no")</f>
        <v>no</v>
      </c>
      <c r="P119" t="str">
        <f>IF(AND('Antibiotics STAR PU 13'!AB119="yes",'Co-amoxiclav etc.'!AB119="yes"),"yes","no")</f>
        <v>no</v>
      </c>
      <c r="Q119" t="str">
        <f>IF(AND('Antibiotics STAR PU 13'!AD119="yes",'Co-amoxiclav etc.'!AD119="yes"),"yes","no")</f>
        <v>no</v>
      </c>
      <c r="R119" t="str">
        <f>IF(AND('Antibiotics STAR PU 13'!AF119="yes",'Co-amoxiclav etc.'!AF119="yes"),"yes","no")</f>
        <v>no</v>
      </c>
      <c r="S119" t="str">
        <f>IF(AND('Antibiotics STAR PU 13'!AH119="yes",'Co-amoxiclav etc.'!AH119="yes"),"yes","no")</f>
        <v>no</v>
      </c>
    </row>
    <row r="120" spans="1:19" x14ac:dyDescent="0.2">
      <c r="A120" t="s">
        <v>484</v>
      </c>
      <c r="B120" t="s">
        <v>116</v>
      </c>
      <c r="C120" s="53" t="s">
        <v>514</v>
      </c>
      <c r="D120" s="54" t="s">
        <v>116</v>
      </c>
      <c r="E120" s="50" t="s">
        <v>265</v>
      </c>
      <c r="F120" s="55" t="s">
        <v>266</v>
      </c>
      <c r="G120" t="str">
        <f>IF(AND('Antibiotics STAR PU 13'!J120="yes",'Co-amoxiclav etc.'!J120="yes"),"yes","no")</f>
        <v>yes</v>
      </c>
      <c r="H120" t="str">
        <f>IF(AND('Antibiotics STAR PU 13'!L120="yes",'Co-amoxiclav etc.'!L120="yes"),"yes","no")</f>
        <v>yes</v>
      </c>
      <c r="I120" t="str">
        <f>IF(AND('Antibiotics STAR PU 13'!N120="yes",'Co-amoxiclav etc.'!N120="yes"),"yes","no")</f>
        <v>yes</v>
      </c>
      <c r="J120" t="str">
        <f>IF(AND('Antibiotics STAR PU 13'!P120="yes",'Co-amoxiclav etc.'!P120="yes"),"yes","no")</f>
        <v>yes</v>
      </c>
      <c r="K120" t="str">
        <f>IF(AND('Antibiotics STAR PU 13'!R120="yes",'Co-amoxiclav etc.'!R120="yes"),"yes","no")</f>
        <v>yes</v>
      </c>
      <c r="L120" t="str">
        <f>IF(AND('Antibiotics STAR PU 13'!T120="yes",'Co-amoxiclav etc.'!T120="yes"),"yes","no")</f>
        <v>yes</v>
      </c>
      <c r="M120" t="str">
        <f>IF(AND('Antibiotics STAR PU 13'!V120="yes",'Co-amoxiclav etc.'!V120="yes"),"yes","no")</f>
        <v>yes</v>
      </c>
      <c r="N120" t="str">
        <f>IF(AND('Antibiotics STAR PU 13'!X120="yes",'Co-amoxiclav etc.'!X120="yes"),"yes","no")</f>
        <v>yes</v>
      </c>
      <c r="O120" t="str">
        <f>IF(AND('Antibiotics STAR PU 13'!Z120="yes",'Co-amoxiclav etc.'!Z120="yes"),"yes","no")</f>
        <v>yes</v>
      </c>
      <c r="P120" t="str">
        <f>IF(AND('Antibiotics STAR PU 13'!AB120="yes",'Co-amoxiclav etc.'!AB120="yes"),"yes","no")</f>
        <v>yes</v>
      </c>
      <c r="Q120" t="str">
        <f>IF(AND('Antibiotics STAR PU 13'!AD120="yes",'Co-amoxiclav etc.'!AD120="yes"),"yes","no")</f>
        <v>yes</v>
      </c>
      <c r="R120" t="str">
        <f>IF(AND('Antibiotics STAR PU 13'!AF120="yes",'Co-amoxiclav etc.'!AF120="yes"),"yes","no")</f>
        <v>yes</v>
      </c>
      <c r="S120" t="str">
        <f>IF(AND('Antibiotics STAR PU 13'!AH120="yes",'Co-amoxiclav etc.'!AH120="yes"),"yes","no")</f>
        <v>yes</v>
      </c>
    </row>
    <row r="121" spans="1:19" x14ac:dyDescent="0.2">
      <c r="A121" t="s">
        <v>464</v>
      </c>
      <c r="B121" t="s">
        <v>465</v>
      </c>
      <c r="C121" s="53" t="s">
        <v>516</v>
      </c>
      <c r="D121" s="54" t="s">
        <v>132</v>
      </c>
      <c r="E121" s="50" t="s">
        <v>267</v>
      </c>
      <c r="F121" s="55" t="s">
        <v>268</v>
      </c>
      <c r="G121" t="str">
        <f>IF(AND('Antibiotics STAR PU 13'!J121="yes",'Co-amoxiclav etc.'!J121="yes"),"yes","no")</f>
        <v>no</v>
      </c>
      <c r="H121" t="str">
        <f>IF(AND('Antibiotics STAR PU 13'!L121="yes",'Co-amoxiclav etc.'!L121="yes"),"yes","no")</f>
        <v>no</v>
      </c>
      <c r="I121" t="str">
        <f>IF(AND('Antibiotics STAR PU 13'!N121="yes",'Co-amoxiclav etc.'!N121="yes"),"yes","no")</f>
        <v>yes</v>
      </c>
      <c r="J121" t="str">
        <f>IF(AND('Antibiotics STAR PU 13'!P121="yes",'Co-amoxiclav etc.'!P121="yes"),"yes","no")</f>
        <v>yes</v>
      </c>
      <c r="K121" t="str">
        <f>IF(AND('Antibiotics STAR PU 13'!R121="yes",'Co-amoxiclav etc.'!R121="yes"),"yes","no")</f>
        <v>yes</v>
      </c>
      <c r="L121" t="str">
        <f>IF(AND('Antibiotics STAR PU 13'!T121="yes",'Co-amoxiclav etc.'!T121="yes"),"yes","no")</f>
        <v>yes</v>
      </c>
      <c r="M121" t="str">
        <f>IF(AND('Antibiotics STAR PU 13'!V121="yes",'Co-amoxiclav etc.'!V121="yes"),"yes","no")</f>
        <v>yes</v>
      </c>
      <c r="N121" t="str">
        <f>IF(AND('Antibiotics STAR PU 13'!X121="yes",'Co-amoxiclav etc.'!X121="yes"),"yes","no")</f>
        <v>yes</v>
      </c>
      <c r="O121" t="str">
        <f>IF(AND('Antibiotics STAR PU 13'!Z121="yes",'Co-amoxiclav etc.'!Z121="yes"),"yes","no")</f>
        <v>yes</v>
      </c>
      <c r="P121" t="str">
        <f>IF(AND('Antibiotics STAR PU 13'!AB121="yes",'Co-amoxiclav etc.'!AB121="yes"),"yes","no")</f>
        <v>yes</v>
      </c>
      <c r="Q121" t="str">
        <f>IF(AND('Antibiotics STAR PU 13'!AD121="yes",'Co-amoxiclav etc.'!AD121="yes"),"yes","no")</f>
        <v>yes</v>
      </c>
      <c r="R121" t="str">
        <f>IF(AND('Antibiotics STAR PU 13'!AF121="yes",'Co-amoxiclav etc.'!AF121="yes"),"yes","no")</f>
        <v>yes</v>
      </c>
      <c r="S121" t="str">
        <f>IF(AND('Antibiotics STAR PU 13'!AH121="yes",'Co-amoxiclav etc.'!AH121="yes"),"yes","no")</f>
        <v>yes</v>
      </c>
    </row>
    <row r="122" spans="1:19" x14ac:dyDescent="0.2">
      <c r="A122" t="s">
        <v>484</v>
      </c>
      <c r="B122" t="s">
        <v>116</v>
      </c>
      <c r="C122" s="53" t="s">
        <v>514</v>
      </c>
      <c r="D122" s="54" t="s">
        <v>116</v>
      </c>
      <c r="E122" s="50" t="s">
        <v>269</v>
      </c>
      <c r="F122" s="55" t="s">
        <v>270</v>
      </c>
      <c r="G122" t="str">
        <f>IF(AND('Antibiotics STAR PU 13'!J122="yes",'Co-amoxiclav etc.'!J122="yes"),"yes","no")</f>
        <v>yes</v>
      </c>
      <c r="H122" t="str">
        <f>IF(AND('Antibiotics STAR PU 13'!L122="yes",'Co-amoxiclav etc.'!L122="yes"),"yes","no")</f>
        <v>yes</v>
      </c>
      <c r="I122" t="str">
        <f>IF(AND('Antibiotics STAR PU 13'!N122="yes",'Co-amoxiclav etc.'!N122="yes"),"yes","no")</f>
        <v>yes</v>
      </c>
      <c r="J122" t="str">
        <f>IF(AND('Antibiotics STAR PU 13'!P122="yes",'Co-amoxiclav etc.'!P122="yes"),"yes","no")</f>
        <v>yes</v>
      </c>
      <c r="K122" t="str">
        <f>IF(AND('Antibiotics STAR PU 13'!R122="yes",'Co-amoxiclav etc.'!R122="yes"),"yes","no")</f>
        <v>yes</v>
      </c>
      <c r="L122" t="str">
        <f>IF(AND('Antibiotics STAR PU 13'!T122="yes",'Co-amoxiclav etc.'!T122="yes"),"yes","no")</f>
        <v>yes</v>
      </c>
      <c r="M122" t="str">
        <f>IF(AND('Antibiotics STAR PU 13'!V122="yes",'Co-amoxiclav etc.'!V122="yes"),"yes","no")</f>
        <v>yes</v>
      </c>
      <c r="N122" t="str">
        <f>IF(AND('Antibiotics STAR PU 13'!X122="yes",'Co-amoxiclav etc.'!X122="yes"),"yes","no")</f>
        <v>yes</v>
      </c>
      <c r="O122" t="str">
        <f>IF(AND('Antibiotics STAR PU 13'!Z122="yes",'Co-amoxiclav etc.'!Z122="yes"),"yes","no")</f>
        <v>yes</v>
      </c>
      <c r="P122" t="str">
        <f>IF(AND('Antibiotics STAR PU 13'!AB122="yes",'Co-amoxiclav etc.'!AB122="yes"),"yes","no")</f>
        <v>yes</v>
      </c>
      <c r="Q122" t="str">
        <f>IF(AND('Antibiotics STAR PU 13'!AD122="yes",'Co-amoxiclav etc.'!AD122="yes"),"yes","no")</f>
        <v>yes</v>
      </c>
      <c r="R122" t="str">
        <f>IF(AND('Antibiotics STAR PU 13'!AF122="yes",'Co-amoxiclav etc.'!AF122="yes"),"yes","no")</f>
        <v>yes</v>
      </c>
      <c r="S122" t="str">
        <f>IF(AND('Antibiotics STAR PU 13'!AH122="yes",'Co-amoxiclav etc.'!AH122="yes"),"yes","no")</f>
        <v>yes</v>
      </c>
    </row>
    <row r="123" spans="1:19" x14ac:dyDescent="0.2">
      <c r="A123" t="s">
        <v>464</v>
      </c>
      <c r="B123" t="s">
        <v>465</v>
      </c>
      <c r="C123" s="53" t="s">
        <v>494</v>
      </c>
      <c r="D123" s="54" t="s">
        <v>6</v>
      </c>
      <c r="E123" s="50" t="s">
        <v>271</v>
      </c>
      <c r="F123" s="55" t="s">
        <v>272</v>
      </c>
      <c r="G123" t="str">
        <f>IF(AND('Antibiotics STAR PU 13'!J123="yes",'Co-amoxiclav etc.'!J123="yes"),"yes","no")</f>
        <v>yes</v>
      </c>
      <c r="H123" t="str">
        <f>IF(AND('Antibiotics STAR PU 13'!L123="yes",'Co-amoxiclav etc.'!L123="yes"),"yes","no")</f>
        <v>yes</v>
      </c>
      <c r="I123" t="str">
        <f>IF(AND('Antibiotics STAR PU 13'!N123="yes",'Co-amoxiclav etc.'!N123="yes"),"yes","no")</f>
        <v>yes</v>
      </c>
      <c r="J123" t="str">
        <f>IF(AND('Antibiotics STAR PU 13'!P123="yes",'Co-amoxiclav etc.'!P123="yes"),"yes","no")</f>
        <v>yes</v>
      </c>
      <c r="K123" t="str">
        <f>IF(AND('Antibiotics STAR PU 13'!R123="yes",'Co-amoxiclav etc.'!R123="yes"),"yes","no")</f>
        <v>yes</v>
      </c>
      <c r="L123" t="str">
        <f>IF(AND('Antibiotics STAR PU 13'!T123="yes",'Co-amoxiclav etc.'!T123="yes"),"yes","no")</f>
        <v>yes</v>
      </c>
      <c r="M123" t="str">
        <f>IF(AND('Antibiotics STAR PU 13'!V123="yes",'Co-amoxiclav etc.'!V123="yes"),"yes","no")</f>
        <v>yes</v>
      </c>
      <c r="N123" t="str">
        <f>IF(AND('Antibiotics STAR PU 13'!X123="yes",'Co-amoxiclav etc.'!X123="yes"),"yes","no")</f>
        <v>yes</v>
      </c>
      <c r="O123" t="str">
        <f>IF(AND('Antibiotics STAR PU 13'!Z123="yes",'Co-amoxiclav etc.'!Z123="yes"),"yes","no")</f>
        <v>yes</v>
      </c>
      <c r="P123" t="str">
        <f>IF(AND('Antibiotics STAR PU 13'!AB123="yes",'Co-amoxiclav etc.'!AB123="yes"),"yes","no")</f>
        <v>yes</v>
      </c>
      <c r="Q123" t="str">
        <f>IF(AND('Antibiotics STAR PU 13'!AD123="yes",'Co-amoxiclav etc.'!AD123="yes"),"yes","no")</f>
        <v>yes</v>
      </c>
      <c r="R123" t="str">
        <f>IF(AND('Antibiotics STAR PU 13'!AF123="yes",'Co-amoxiclav etc.'!AF123="yes"),"yes","no")</f>
        <v>yes</v>
      </c>
      <c r="S123" t="str">
        <f>IF(AND('Antibiotics STAR PU 13'!AH123="yes",'Co-amoxiclav etc.'!AH123="yes"),"yes","no")</f>
        <v>yes</v>
      </c>
    </row>
    <row r="124" spans="1:19" x14ac:dyDescent="0.2">
      <c r="A124" t="s">
        <v>464</v>
      </c>
      <c r="B124" t="s">
        <v>465</v>
      </c>
      <c r="C124" s="53" t="s">
        <v>516</v>
      </c>
      <c r="D124" s="54" t="s">
        <v>132</v>
      </c>
      <c r="E124" s="50" t="s">
        <v>273</v>
      </c>
      <c r="F124" s="55" t="s">
        <v>274</v>
      </c>
      <c r="G124" t="str">
        <f>IF(AND('Antibiotics STAR PU 13'!J124="yes",'Co-amoxiclav etc.'!J124="yes"),"yes","no")</f>
        <v>no</v>
      </c>
      <c r="H124" t="str">
        <f>IF(AND('Antibiotics STAR PU 13'!L124="yes",'Co-amoxiclav etc.'!L124="yes"),"yes","no")</f>
        <v>no</v>
      </c>
      <c r="I124" t="str">
        <f>IF(AND('Antibiotics STAR PU 13'!N124="yes",'Co-amoxiclav etc.'!N124="yes"),"yes","no")</f>
        <v>yes</v>
      </c>
      <c r="J124" t="str">
        <f>IF(AND('Antibiotics STAR PU 13'!P124="yes",'Co-amoxiclav etc.'!P124="yes"),"yes","no")</f>
        <v>yes</v>
      </c>
      <c r="K124" t="str">
        <f>IF(AND('Antibiotics STAR PU 13'!R124="yes",'Co-amoxiclav etc.'!R124="yes"),"yes","no")</f>
        <v>yes</v>
      </c>
      <c r="L124" t="str">
        <f>IF(AND('Antibiotics STAR PU 13'!T124="yes",'Co-amoxiclav etc.'!T124="yes"),"yes","no")</f>
        <v>yes</v>
      </c>
      <c r="M124" t="str">
        <f>IF(AND('Antibiotics STAR PU 13'!V124="yes",'Co-amoxiclav etc.'!V124="yes"),"yes","no")</f>
        <v>yes</v>
      </c>
      <c r="N124" t="str">
        <f>IF(AND('Antibiotics STAR PU 13'!X124="yes",'Co-amoxiclav etc.'!X124="yes"),"yes","no")</f>
        <v>yes</v>
      </c>
      <c r="O124" t="str">
        <f>IF(AND('Antibiotics STAR PU 13'!Z124="yes",'Co-amoxiclav etc.'!Z124="yes"),"yes","no")</f>
        <v>yes</v>
      </c>
      <c r="P124" t="str">
        <f>IF(AND('Antibiotics STAR PU 13'!AB124="yes",'Co-amoxiclav etc.'!AB124="yes"),"yes","no")</f>
        <v>yes</v>
      </c>
      <c r="Q124" t="str">
        <f>IF(AND('Antibiotics STAR PU 13'!AD124="yes",'Co-amoxiclav etc.'!AD124="yes"),"yes","no")</f>
        <v>no</v>
      </c>
      <c r="R124" t="str">
        <f>IF(AND('Antibiotics STAR PU 13'!AF124="yes",'Co-amoxiclav etc.'!AF124="yes"),"yes","no")</f>
        <v>no</v>
      </c>
      <c r="S124" t="str">
        <f>IF(AND('Antibiotics STAR PU 13'!AH124="yes",'Co-amoxiclav etc.'!AH124="yes"),"yes","no")</f>
        <v>yes</v>
      </c>
    </row>
    <row r="125" spans="1:19" x14ac:dyDescent="0.2">
      <c r="A125" t="s">
        <v>570</v>
      </c>
      <c r="B125" t="s">
        <v>569</v>
      </c>
      <c r="C125" s="53" t="s">
        <v>505</v>
      </c>
      <c r="D125" s="54" t="s">
        <v>49</v>
      </c>
      <c r="E125" s="50" t="s">
        <v>275</v>
      </c>
      <c r="F125" s="55" t="s">
        <v>276</v>
      </c>
      <c r="G125" t="str">
        <f>IF(AND('Antibiotics STAR PU 13'!J125="yes",'Co-amoxiclav etc.'!J125="yes"),"yes","no")</f>
        <v>yes</v>
      </c>
      <c r="H125" t="str">
        <f>IF(AND('Antibiotics STAR PU 13'!L125="yes",'Co-amoxiclav etc.'!L125="yes"),"yes","no")</f>
        <v>yes</v>
      </c>
      <c r="I125" t="str">
        <f>IF(AND('Antibiotics STAR PU 13'!N125="yes",'Co-amoxiclav etc.'!N125="yes"),"yes","no")</f>
        <v>yes</v>
      </c>
      <c r="J125" t="str">
        <f>IF(AND('Antibiotics STAR PU 13'!P125="yes",'Co-amoxiclav etc.'!P125="yes"),"yes","no")</f>
        <v>yes</v>
      </c>
      <c r="K125" t="str">
        <f>IF(AND('Antibiotics STAR PU 13'!R125="yes",'Co-amoxiclav etc.'!R125="yes"),"yes","no")</f>
        <v>yes</v>
      </c>
      <c r="L125" t="str">
        <f>IF(AND('Antibiotics STAR PU 13'!T125="yes",'Co-amoxiclav etc.'!T125="yes"),"yes","no")</f>
        <v>yes</v>
      </c>
      <c r="M125" t="str">
        <f>IF(AND('Antibiotics STAR PU 13'!V125="yes",'Co-amoxiclav etc.'!V125="yes"),"yes","no")</f>
        <v>yes</v>
      </c>
      <c r="N125" t="str">
        <f>IF(AND('Antibiotics STAR PU 13'!X125="yes",'Co-amoxiclav etc.'!X125="yes"),"yes","no")</f>
        <v>yes</v>
      </c>
      <c r="O125" t="str">
        <f>IF(AND('Antibiotics STAR PU 13'!Z125="yes",'Co-amoxiclav etc.'!Z125="yes"),"yes","no")</f>
        <v>yes</v>
      </c>
      <c r="P125" t="str">
        <f>IF(AND('Antibiotics STAR PU 13'!AB125="yes",'Co-amoxiclav etc.'!AB125="yes"),"yes","no")</f>
        <v>yes</v>
      </c>
      <c r="Q125" t="str">
        <f>IF(AND('Antibiotics STAR PU 13'!AD125="yes",'Co-amoxiclav etc.'!AD125="yes"),"yes","no")</f>
        <v>yes</v>
      </c>
      <c r="R125" t="str">
        <f>IF(AND('Antibiotics STAR PU 13'!AF125="yes",'Co-amoxiclav etc.'!AF125="yes"),"yes","no")</f>
        <v>yes</v>
      </c>
      <c r="S125" t="str">
        <f>IF(AND('Antibiotics STAR PU 13'!AH125="yes",'Co-amoxiclav etc.'!AH125="yes"),"yes","no")</f>
        <v>yes</v>
      </c>
    </row>
    <row r="126" spans="1:19" x14ac:dyDescent="0.2">
      <c r="A126" t="s">
        <v>472</v>
      </c>
      <c r="B126" t="s">
        <v>473</v>
      </c>
      <c r="C126" s="53" t="s">
        <v>509</v>
      </c>
      <c r="D126" s="54" t="s">
        <v>73</v>
      </c>
      <c r="E126" s="50" t="s">
        <v>277</v>
      </c>
      <c r="F126" s="55" t="s">
        <v>278</v>
      </c>
      <c r="G126" t="str">
        <f>IF(AND('Antibiotics STAR PU 13'!J126="yes",'Co-amoxiclav etc.'!J126="yes"),"yes","no")</f>
        <v>no</v>
      </c>
      <c r="H126" t="str">
        <f>IF(AND('Antibiotics STAR PU 13'!L126="yes",'Co-amoxiclav etc.'!L126="yes"),"yes","no")</f>
        <v>no</v>
      </c>
      <c r="I126" t="str">
        <f>IF(AND('Antibiotics STAR PU 13'!N126="yes",'Co-amoxiclav etc.'!N126="yes"),"yes","no")</f>
        <v>no</v>
      </c>
      <c r="J126" t="str">
        <f>IF(AND('Antibiotics STAR PU 13'!P126="yes",'Co-amoxiclav etc.'!P126="yes"),"yes","no")</f>
        <v>no</v>
      </c>
      <c r="K126" t="str">
        <f>IF(AND('Antibiotics STAR PU 13'!R126="yes",'Co-amoxiclav etc.'!R126="yes"),"yes","no")</f>
        <v>no</v>
      </c>
      <c r="L126" t="str">
        <f>IF(AND('Antibiotics STAR PU 13'!T126="yes",'Co-amoxiclav etc.'!T126="yes"),"yes","no")</f>
        <v>no</v>
      </c>
      <c r="M126" t="str">
        <f>IF(AND('Antibiotics STAR PU 13'!V126="yes",'Co-amoxiclav etc.'!V126="yes"),"yes","no")</f>
        <v>no</v>
      </c>
      <c r="N126" t="str">
        <f>IF(AND('Antibiotics STAR PU 13'!X126="yes",'Co-amoxiclav etc.'!X126="yes"),"yes","no")</f>
        <v>no</v>
      </c>
      <c r="O126" t="str">
        <f>IF(AND('Antibiotics STAR PU 13'!Z126="yes",'Co-amoxiclav etc.'!Z126="yes"),"yes","no")</f>
        <v>no</v>
      </c>
      <c r="P126" t="str">
        <f>IF(AND('Antibiotics STAR PU 13'!AB126="yes",'Co-amoxiclav etc.'!AB126="yes"),"yes","no")</f>
        <v>yes</v>
      </c>
      <c r="Q126" t="str">
        <f>IF(AND('Antibiotics STAR PU 13'!AD126="yes",'Co-amoxiclav etc.'!AD126="yes"),"yes","no")</f>
        <v>yes</v>
      </c>
      <c r="R126" t="str">
        <f>IF(AND('Antibiotics STAR PU 13'!AF126="yes",'Co-amoxiclav etc.'!AF126="yes"),"yes","no")</f>
        <v>yes</v>
      </c>
      <c r="S126" t="str">
        <f>IF(AND('Antibiotics STAR PU 13'!AH126="yes",'Co-amoxiclav etc.'!AH126="yes"),"yes","no")</f>
        <v>yes</v>
      </c>
    </row>
    <row r="127" spans="1:19" x14ac:dyDescent="0.2">
      <c r="A127" t="s">
        <v>478</v>
      </c>
      <c r="B127" t="s">
        <v>479</v>
      </c>
      <c r="C127" s="53" t="s">
        <v>508</v>
      </c>
      <c r="D127" s="54" t="s">
        <v>64</v>
      </c>
      <c r="E127" s="50" t="s">
        <v>279</v>
      </c>
      <c r="F127" s="55" t="s">
        <v>280</v>
      </c>
      <c r="G127" t="str">
        <f>IF(AND('Antibiotics STAR PU 13'!J127="yes",'Co-amoxiclav etc.'!J127="yes"),"yes","no")</f>
        <v>no</v>
      </c>
      <c r="H127" t="str">
        <f>IF(AND('Antibiotics STAR PU 13'!L127="yes",'Co-amoxiclav etc.'!L127="yes"),"yes","no")</f>
        <v>yes</v>
      </c>
      <c r="I127" t="str">
        <f>IF(AND('Antibiotics STAR PU 13'!N127="yes",'Co-amoxiclav etc.'!N127="yes"),"yes","no")</f>
        <v>yes</v>
      </c>
      <c r="J127" t="str">
        <f>IF(AND('Antibiotics STAR PU 13'!P127="yes",'Co-amoxiclav etc.'!P127="yes"),"yes","no")</f>
        <v>yes</v>
      </c>
      <c r="K127" t="str">
        <f>IF(AND('Antibiotics STAR PU 13'!R127="yes",'Co-amoxiclav etc.'!R127="yes"),"yes","no")</f>
        <v>yes</v>
      </c>
      <c r="L127" t="str">
        <f>IF(AND('Antibiotics STAR PU 13'!T127="yes",'Co-amoxiclav etc.'!T127="yes"),"yes","no")</f>
        <v>yes</v>
      </c>
      <c r="M127" t="str">
        <f>IF(AND('Antibiotics STAR PU 13'!V127="yes",'Co-amoxiclav etc.'!V127="yes"),"yes","no")</f>
        <v>yes</v>
      </c>
      <c r="N127" t="str">
        <f>IF(AND('Antibiotics STAR PU 13'!X127="yes",'Co-amoxiclav etc.'!X127="yes"),"yes","no")</f>
        <v>yes</v>
      </c>
      <c r="O127" t="str">
        <f>IF(AND('Antibiotics STAR PU 13'!Z127="yes",'Co-amoxiclav etc.'!Z127="yes"),"yes","no")</f>
        <v>yes</v>
      </c>
      <c r="P127" t="str">
        <f>IF(AND('Antibiotics STAR PU 13'!AB127="yes",'Co-amoxiclav etc.'!AB127="yes"),"yes","no")</f>
        <v>yes</v>
      </c>
      <c r="Q127" t="str">
        <f>IF(AND('Antibiotics STAR PU 13'!AD127="yes",'Co-amoxiclav etc.'!AD127="yes"),"yes","no")</f>
        <v>yes</v>
      </c>
      <c r="R127" t="str">
        <f>IF(AND('Antibiotics STAR PU 13'!AF127="yes",'Co-amoxiclav etc.'!AF127="yes"),"yes","no")</f>
        <v>yes</v>
      </c>
      <c r="S127" t="str">
        <f>IF(AND('Antibiotics STAR PU 13'!AH127="yes",'Co-amoxiclav etc.'!AH127="yes"),"yes","no")</f>
        <v>yes</v>
      </c>
    </row>
    <row r="128" spans="1:19" x14ac:dyDescent="0.2">
      <c r="A128" t="s">
        <v>480</v>
      </c>
      <c r="B128" t="s">
        <v>481</v>
      </c>
      <c r="C128" s="53" t="s">
        <v>510</v>
      </c>
      <c r="D128" s="54" t="s">
        <v>78</v>
      </c>
      <c r="E128" s="50" t="s">
        <v>281</v>
      </c>
      <c r="F128" s="55" t="s">
        <v>282</v>
      </c>
      <c r="G128" t="str">
        <f>IF(AND('Antibiotics STAR PU 13'!J128="yes",'Co-amoxiclav etc.'!J128="yes"),"yes","no")</f>
        <v>no</v>
      </c>
      <c r="H128" t="str">
        <f>IF(AND('Antibiotics STAR PU 13'!L128="yes",'Co-amoxiclav etc.'!L128="yes"),"yes","no")</f>
        <v>no</v>
      </c>
      <c r="I128" t="str">
        <f>IF(AND('Antibiotics STAR PU 13'!N128="yes",'Co-amoxiclav etc.'!N128="yes"),"yes","no")</f>
        <v>yes</v>
      </c>
      <c r="J128" t="str">
        <f>IF(AND('Antibiotics STAR PU 13'!P128="yes",'Co-amoxiclav etc.'!P128="yes"),"yes","no")</f>
        <v>yes</v>
      </c>
      <c r="K128" t="str">
        <f>IF(AND('Antibiotics STAR PU 13'!R128="yes",'Co-amoxiclav etc.'!R128="yes"),"yes","no")</f>
        <v>yes</v>
      </c>
      <c r="L128" t="str">
        <f>IF(AND('Antibiotics STAR PU 13'!T128="yes",'Co-amoxiclav etc.'!T128="yes"),"yes","no")</f>
        <v>yes</v>
      </c>
      <c r="M128" t="str">
        <f>IF(AND('Antibiotics STAR PU 13'!V128="yes",'Co-amoxiclav etc.'!V128="yes"),"yes","no")</f>
        <v>yes</v>
      </c>
      <c r="N128" t="str">
        <f>IF(AND('Antibiotics STAR PU 13'!X128="yes",'Co-amoxiclav etc.'!X128="yes"),"yes","no")</f>
        <v>yes</v>
      </c>
      <c r="O128" t="str">
        <f>IF(AND('Antibiotics STAR PU 13'!Z128="yes",'Co-amoxiclav etc.'!Z128="yes"),"yes","no")</f>
        <v>yes</v>
      </c>
      <c r="P128" t="str">
        <f>IF(AND('Antibiotics STAR PU 13'!AB128="yes",'Co-amoxiclav etc.'!AB128="yes"),"yes","no")</f>
        <v>yes</v>
      </c>
      <c r="Q128" t="str">
        <f>IF(AND('Antibiotics STAR PU 13'!AD128="yes",'Co-amoxiclav etc.'!AD128="yes"),"yes","no")</f>
        <v>yes</v>
      </c>
      <c r="R128" t="str">
        <f>IF(AND('Antibiotics STAR PU 13'!AF128="yes",'Co-amoxiclav etc.'!AF128="yes"),"yes","no")</f>
        <v>yes</v>
      </c>
      <c r="S128" t="str">
        <f>IF(AND('Antibiotics STAR PU 13'!AH128="yes",'Co-amoxiclav etc.'!AH128="yes"),"yes","no")</f>
        <v>yes</v>
      </c>
    </row>
    <row r="129" spans="1:19" x14ac:dyDescent="0.2">
      <c r="A129" t="s">
        <v>482</v>
      </c>
      <c r="B129" t="s">
        <v>483</v>
      </c>
      <c r="C129" s="53" t="s">
        <v>512</v>
      </c>
      <c r="D129" s="54" t="s">
        <v>106</v>
      </c>
      <c r="E129" s="50" t="s">
        <v>283</v>
      </c>
      <c r="F129" s="55" t="s">
        <v>284</v>
      </c>
      <c r="G129" t="str">
        <f>IF(AND('Antibiotics STAR PU 13'!J129="yes",'Co-amoxiclav etc.'!J129="yes"),"yes","no")</f>
        <v>no</v>
      </c>
      <c r="H129" t="str">
        <f>IF(AND('Antibiotics STAR PU 13'!L129="yes",'Co-amoxiclav etc.'!L129="yes"),"yes","no")</f>
        <v>no</v>
      </c>
      <c r="I129" t="str">
        <f>IF(AND('Antibiotics STAR PU 13'!N129="yes",'Co-amoxiclav etc.'!N129="yes"),"yes","no")</f>
        <v>no</v>
      </c>
      <c r="J129" t="str">
        <f>IF(AND('Antibiotics STAR PU 13'!P129="yes",'Co-amoxiclav etc.'!P129="yes"),"yes","no")</f>
        <v>no</v>
      </c>
      <c r="K129" t="str">
        <f>IF(AND('Antibiotics STAR PU 13'!R129="yes",'Co-amoxiclav etc.'!R129="yes"),"yes","no")</f>
        <v>no</v>
      </c>
      <c r="L129" t="str">
        <f>IF(AND('Antibiotics STAR PU 13'!T129="yes",'Co-amoxiclav etc.'!T129="yes"),"yes","no")</f>
        <v>no</v>
      </c>
      <c r="M129" t="str">
        <f>IF(AND('Antibiotics STAR PU 13'!V129="yes",'Co-amoxiclav etc.'!V129="yes"),"yes","no")</f>
        <v>no</v>
      </c>
      <c r="N129" t="str">
        <f>IF(AND('Antibiotics STAR PU 13'!X129="yes",'Co-amoxiclav etc.'!X129="yes"),"yes","no")</f>
        <v>no</v>
      </c>
      <c r="O129" t="str">
        <f>IF(AND('Antibiotics STAR PU 13'!Z129="yes",'Co-amoxiclav etc.'!Z129="yes"),"yes","no")</f>
        <v>no</v>
      </c>
      <c r="P129" t="str">
        <f>IF(AND('Antibiotics STAR PU 13'!AB129="yes",'Co-amoxiclav etc.'!AB129="yes"),"yes","no")</f>
        <v>no</v>
      </c>
      <c r="Q129" t="str">
        <f>IF(AND('Antibiotics STAR PU 13'!AD129="yes",'Co-amoxiclav etc.'!AD129="yes"),"yes","no")</f>
        <v>no</v>
      </c>
      <c r="R129" t="str">
        <f>IF(AND('Antibiotics STAR PU 13'!AF129="yes",'Co-amoxiclav etc.'!AF129="yes"),"yes","no")</f>
        <v>no</v>
      </c>
      <c r="S129" t="str">
        <f>IF(AND('Antibiotics STAR PU 13'!AH129="yes",'Co-amoxiclav etc.'!AH129="yes"),"yes","no")</f>
        <v>no</v>
      </c>
    </row>
    <row r="130" spans="1:19" x14ac:dyDescent="0.2">
      <c r="A130" t="s">
        <v>466</v>
      </c>
      <c r="B130" t="s">
        <v>467</v>
      </c>
      <c r="C130" s="53" t="s">
        <v>507</v>
      </c>
      <c r="D130" s="54" t="s">
        <v>61</v>
      </c>
      <c r="E130" s="50" t="s">
        <v>285</v>
      </c>
      <c r="F130" s="55" t="s">
        <v>286</v>
      </c>
      <c r="G130" t="str">
        <f>IF(AND('Antibiotics STAR PU 13'!J130="yes",'Co-amoxiclav etc.'!J130="yes"),"yes","no")</f>
        <v>no</v>
      </c>
      <c r="H130" t="str">
        <f>IF(AND('Antibiotics STAR PU 13'!L130="yes",'Co-amoxiclav etc.'!L130="yes"),"yes","no")</f>
        <v>no</v>
      </c>
      <c r="I130" t="str">
        <f>IF(AND('Antibiotics STAR PU 13'!N130="yes",'Co-amoxiclav etc.'!N130="yes"),"yes","no")</f>
        <v>no</v>
      </c>
      <c r="J130" t="str">
        <f>IF(AND('Antibiotics STAR PU 13'!P130="yes",'Co-amoxiclav etc.'!P130="yes"),"yes","no")</f>
        <v>no</v>
      </c>
      <c r="K130" t="str">
        <f>IF(AND('Antibiotics STAR PU 13'!R130="yes",'Co-amoxiclav etc.'!R130="yes"),"yes","no")</f>
        <v>no</v>
      </c>
      <c r="L130" t="str">
        <f>IF(AND('Antibiotics STAR PU 13'!T130="yes",'Co-amoxiclav etc.'!T130="yes"),"yes","no")</f>
        <v>no</v>
      </c>
      <c r="M130" t="str">
        <f>IF(AND('Antibiotics STAR PU 13'!V130="yes",'Co-amoxiclav etc.'!V130="yes"),"yes","no")</f>
        <v>no</v>
      </c>
      <c r="N130" t="str">
        <f>IF(AND('Antibiotics STAR PU 13'!X130="yes",'Co-amoxiclav etc.'!X130="yes"),"yes","no")</f>
        <v>no</v>
      </c>
      <c r="O130" t="str">
        <f>IF(AND('Antibiotics STAR PU 13'!Z130="yes",'Co-amoxiclav etc.'!Z130="yes"),"yes","no")</f>
        <v>yes</v>
      </c>
      <c r="P130" t="str">
        <f>IF(AND('Antibiotics STAR PU 13'!AB130="yes",'Co-amoxiclav etc.'!AB130="yes"),"yes","no")</f>
        <v>yes</v>
      </c>
      <c r="Q130" t="str">
        <f>IF(AND('Antibiotics STAR PU 13'!AD130="yes",'Co-amoxiclav etc.'!AD130="yes"),"yes","no")</f>
        <v>yes</v>
      </c>
      <c r="R130" t="str">
        <f>IF(AND('Antibiotics STAR PU 13'!AF130="yes",'Co-amoxiclav etc.'!AF130="yes"),"yes","no")</f>
        <v>yes</v>
      </c>
      <c r="S130" t="str">
        <f>IF(AND('Antibiotics STAR PU 13'!AH130="yes",'Co-amoxiclav etc.'!AH130="yes"),"yes","no")</f>
        <v>yes</v>
      </c>
    </row>
    <row r="131" spans="1:19" x14ac:dyDescent="0.2">
      <c r="A131" t="s">
        <v>478</v>
      </c>
      <c r="B131" t="s">
        <v>479</v>
      </c>
      <c r="C131" s="53" t="s">
        <v>520</v>
      </c>
      <c r="D131" s="54" t="s">
        <v>208</v>
      </c>
      <c r="E131" s="50" t="s">
        <v>287</v>
      </c>
      <c r="F131" s="55" t="s">
        <v>288</v>
      </c>
      <c r="G131" t="str">
        <f>IF(AND('Antibiotics STAR PU 13'!J131="yes",'Co-amoxiclav etc.'!J131="yes"),"yes","no")</f>
        <v>no</v>
      </c>
      <c r="H131" t="str">
        <f>IF(AND('Antibiotics STAR PU 13'!L131="yes",'Co-amoxiclav etc.'!L131="yes"),"yes","no")</f>
        <v>no</v>
      </c>
      <c r="I131" t="str">
        <f>IF(AND('Antibiotics STAR PU 13'!N131="yes",'Co-amoxiclav etc.'!N131="yes"),"yes","no")</f>
        <v>no</v>
      </c>
      <c r="J131" t="str">
        <f>IF(AND('Antibiotics STAR PU 13'!P131="yes",'Co-amoxiclav etc.'!P131="yes"),"yes","no")</f>
        <v>no</v>
      </c>
      <c r="K131" t="str">
        <f>IF(AND('Antibiotics STAR PU 13'!R131="yes",'Co-amoxiclav etc.'!R131="yes"),"yes","no")</f>
        <v>no</v>
      </c>
      <c r="L131" t="str">
        <f>IF(AND('Antibiotics STAR PU 13'!T131="yes",'Co-amoxiclav etc.'!T131="yes"),"yes","no")</f>
        <v>no</v>
      </c>
      <c r="M131" t="str">
        <f>IF(AND('Antibiotics STAR PU 13'!V131="yes",'Co-amoxiclav etc.'!V131="yes"),"yes","no")</f>
        <v>no</v>
      </c>
      <c r="N131" t="str">
        <f>IF(AND('Antibiotics STAR PU 13'!X131="yes",'Co-amoxiclav etc.'!X131="yes"),"yes","no")</f>
        <v>no</v>
      </c>
      <c r="O131" t="str">
        <f>IF(AND('Antibiotics STAR PU 13'!Z131="yes",'Co-amoxiclav etc.'!Z131="yes"),"yes","no")</f>
        <v>no</v>
      </c>
      <c r="P131" t="str">
        <f>IF(AND('Antibiotics STAR PU 13'!AB131="yes",'Co-amoxiclav etc.'!AB131="yes"),"yes","no")</f>
        <v>no</v>
      </c>
      <c r="Q131" t="str">
        <f>IF(AND('Antibiotics STAR PU 13'!AD131="yes",'Co-amoxiclav etc.'!AD131="yes"),"yes","no")</f>
        <v>no</v>
      </c>
      <c r="R131" t="str">
        <f>IF(AND('Antibiotics STAR PU 13'!AF131="yes",'Co-amoxiclav etc.'!AF131="yes"),"yes","no")</f>
        <v>no</v>
      </c>
      <c r="S131" t="str">
        <f>IF(AND('Antibiotics STAR PU 13'!AH131="yes",'Co-amoxiclav etc.'!AH131="yes"),"yes","no")</f>
        <v>no</v>
      </c>
    </row>
    <row r="132" spans="1:19" x14ac:dyDescent="0.2">
      <c r="A132" t="s">
        <v>482</v>
      </c>
      <c r="B132" t="s">
        <v>483</v>
      </c>
      <c r="C132" s="53" t="s">
        <v>512</v>
      </c>
      <c r="D132" s="54" t="s">
        <v>106</v>
      </c>
      <c r="E132" s="50" t="s">
        <v>289</v>
      </c>
      <c r="F132" s="55" t="s">
        <v>290</v>
      </c>
      <c r="G132" t="str">
        <f>IF(AND('Antibiotics STAR PU 13'!J132="yes",'Co-amoxiclav etc.'!J132="yes"),"yes","no")</f>
        <v>yes</v>
      </c>
      <c r="H132" t="str">
        <f>IF(AND('Antibiotics STAR PU 13'!L132="yes",'Co-amoxiclav etc.'!L132="yes"),"yes","no")</f>
        <v>yes</v>
      </c>
      <c r="I132" t="str">
        <f>IF(AND('Antibiotics STAR PU 13'!N132="yes",'Co-amoxiclav etc.'!N132="yes"),"yes","no")</f>
        <v>yes</v>
      </c>
      <c r="J132" t="str">
        <f>IF(AND('Antibiotics STAR PU 13'!P132="yes",'Co-amoxiclav etc.'!P132="yes"),"yes","no")</f>
        <v>yes</v>
      </c>
      <c r="K132" t="str">
        <f>IF(AND('Antibiotics STAR PU 13'!R132="yes",'Co-amoxiclav etc.'!R132="yes"),"yes","no")</f>
        <v>yes</v>
      </c>
      <c r="L132" t="str">
        <f>IF(AND('Antibiotics STAR PU 13'!T132="yes",'Co-amoxiclav etc.'!T132="yes"),"yes","no")</f>
        <v>yes</v>
      </c>
      <c r="M132" t="str">
        <f>IF(AND('Antibiotics STAR PU 13'!V132="yes",'Co-amoxiclav etc.'!V132="yes"),"yes","no")</f>
        <v>yes</v>
      </c>
      <c r="N132" t="str">
        <f>IF(AND('Antibiotics STAR PU 13'!X132="yes",'Co-amoxiclav etc.'!X132="yes"),"yes","no")</f>
        <v>yes</v>
      </c>
      <c r="O132" t="str">
        <f>IF(AND('Antibiotics STAR PU 13'!Z132="yes",'Co-amoxiclav etc.'!Z132="yes"),"yes","no")</f>
        <v>yes</v>
      </c>
      <c r="P132" t="str">
        <f>IF(AND('Antibiotics STAR PU 13'!AB132="yes",'Co-amoxiclav etc.'!AB132="yes"),"yes","no")</f>
        <v>yes</v>
      </c>
      <c r="Q132" t="str">
        <f>IF(AND('Antibiotics STAR PU 13'!AD132="yes",'Co-amoxiclav etc.'!AD132="yes"),"yes","no")</f>
        <v>yes</v>
      </c>
      <c r="R132" t="str">
        <f>IF(AND('Antibiotics STAR PU 13'!AF132="yes",'Co-amoxiclav etc.'!AF132="yes"),"yes","no")</f>
        <v>yes</v>
      </c>
      <c r="S132" t="str">
        <f>IF(AND('Antibiotics STAR PU 13'!AH132="yes",'Co-amoxiclav etc.'!AH132="yes"),"yes","no")</f>
        <v>yes</v>
      </c>
    </row>
    <row r="133" spans="1:19" x14ac:dyDescent="0.2">
      <c r="A133" t="s">
        <v>472</v>
      </c>
      <c r="B133" t="s">
        <v>473</v>
      </c>
      <c r="C133" s="53" t="s">
        <v>509</v>
      </c>
      <c r="D133" s="54" t="s">
        <v>73</v>
      </c>
      <c r="E133" s="50" t="s">
        <v>291</v>
      </c>
      <c r="F133" s="55" t="s">
        <v>292</v>
      </c>
      <c r="G133" t="str">
        <f>IF(AND('Antibiotics STAR PU 13'!J133="yes",'Co-amoxiclav etc.'!J133="yes"),"yes","no")</f>
        <v>no</v>
      </c>
      <c r="H133" t="str">
        <f>IF(AND('Antibiotics STAR PU 13'!L133="yes",'Co-amoxiclav etc.'!L133="yes"),"yes","no")</f>
        <v>no</v>
      </c>
      <c r="I133" t="str">
        <f>IF(AND('Antibiotics STAR PU 13'!N133="yes",'Co-amoxiclav etc.'!N133="yes"),"yes","no")</f>
        <v>yes</v>
      </c>
      <c r="J133" t="str">
        <f>IF(AND('Antibiotics STAR PU 13'!P133="yes",'Co-amoxiclav etc.'!P133="yes"),"yes","no")</f>
        <v>yes</v>
      </c>
      <c r="K133" t="str">
        <f>IF(AND('Antibiotics STAR PU 13'!R133="yes",'Co-amoxiclav etc.'!R133="yes"),"yes","no")</f>
        <v>yes</v>
      </c>
      <c r="L133" t="str">
        <f>IF(AND('Antibiotics STAR PU 13'!T133="yes",'Co-amoxiclav etc.'!T133="yes"),"yes","no")</f>
        <v>yes</v>
      </c>
      <c r="M133" t="str">
        <f>IF(AND('Antibiotics STAR PU 13'!V133="yes",'Co-amoxiclav etc.'!V133="yes"),"yes","no")</f>
        <v>yes</v>
      </c>
      <c r="N133" t="str">
        <f>IF(AND('Antibiotics STAR PU 13'!X133="yes",'Co-amoxiclav etc.'!X133="yes"),"yes","no")</f>
        <v>yes</v>
      </c>
      <c r="O133" t="str">
        <f>IF(AND('Antibiotics STAR PU 13'!Z133="yes",'Co-amoxiclav etc.'!Z133="yes"),"yes","no")</f>
        <v>yes</v>
      </c>
      <c r="P133" t="str">
        <f>IF(AND('Antibiotics STAR PU 13'!AB133="yes",'Co-amoxiclav etc.'!AB133="yes"),"yes","no")</f>
        <v>yes</v>
      </c>
      <c r="Q133" t="str">
        <f>IF(AND('Antibiotics STAR PU 13'!AD133="yes",'Co-amoxiclav etc.'!AD133="yes"),"yes","no")</f>
        <v>no</v>
      </c>
      <c r="R133" t="str">
        <f>IF(AND('Antibiotics STAR PU 13'!AF133="yes",'Co-amoxiclav etc.'!AF133="yes"),"yes","no")</f>
        <v>no</v>
      </c>
      <c r="S133" t="str">
        <f>IF(AND('Antibiotics STAR PU 13'!AH133="yes",'Co-amoxiclav etc.'!AH133="yes"),"yes","no")</f>
        <v>yes</v>
      </c>
    </row>
    <row r="134" spans="1:19" x14ac:dyDescent="0.2">
      <c r="A134" t="s">
        <v>480</v>
      </c>
      <c r="B134" t="s">
        <v>481</v>
      </c>
      <c r="C134" s="53" t="s">
        <v>518</v>
      </c>
      <c r="D134" s="54" t="s">
        <v>146</v>
      </c>
      <c r="E134" s="50" t="s">
        <v>293</v>
      </c>
      <c r="F134" s="55" t="s">
        <v>294</v>
      </c>
      <c r="G134" t="str">
        <f>IF(AND('Antibiotics STAR PU 13'!J134="yes",'Co-amoxiclav etc.'!J134="yes"),"yes","no")</f>
        <v>yes</v>
      </c>
      <c r="H134" t="str">
        <f>IF(AND('Antibiotics STAR PU 13'!L134="yes",'Co-amoxiclav etc.'!L134="yes"),"yes","no")</f>
        <v>yes</v>
      </c>
      <c r="I134" t="str">
        <f>IF(AND('Antibiotics STAR PU 13'!N134="yes",'Co-amoxiclav etc.'!N134="yes"),"yes","no")</f>
        <v>yes</v>
      </c>
      <c r="J134" t="str">
        <f>IF(AND('Antibiotics STAR PU 13'!P134="yes",'Co-amoxiclav etc.'!P134="yes"),"yes","no")</f>
        <v>yes</v>
      </c>
      <c r="K134" t="str">
        <f>IF(AND('Antibiotics STAR PU 13'!R134="yes",'Co-amoxiclav etc.'!R134="yes"),"yes","no")</f>
        <v>yes</v>
      </c>
      <c r="L134" t="str">
        <f>IF(AND('Antibiotics STAR PU 13'!T134="yes",'Co-amoxiclav etc.'!T134="yes"),"yes","no")</f>
        <v>yes</v>
      </c>
      <c r="M134" t="str">
        <f>IF(AND('Antibiotics STAR PU 13'!V134="yes",'Co-amoxiclav etc.'!V134="yes"),"yes","no")</f>
        <v>yes</v>
      </c>
      <c r="N134" t="str">
        <f>IF(AND('Antibiotics STAR PU 13'!X134="yes",'Co-amoxiclav etc.'!X134="yes"),"yes","no")</f>
        <v>yes</v>
      </c>
      <c r="O134" t="str">
        <f>IF(AND('Antibiotics STAR PU 13'!Z134="yes",'Co-amoxiclav etc.'!Z134="yes"),"yes","no")</f>
        <v>yes</v>
      </c>
      <c r="P134" t="str">
        <f>IF(AND('Antibiotics STAR PU 13'!AB134="yes",'Co-amoxiclav etc.'!AB134="yes"),"yes","no")</f>
        <v>yes</v>
      </c>
      <c r="Q134" t="str">
        <f>IF(AND('Antibiotics STAR PU 13'!AD134="yes",'Co-amoxiclav etc.'!AD134="yes"),"yes","no")</f>
        <v>yes</v>
      </c>
      <c r="R134" t="str">
        <f>IF(AND('Antibiotics STAR PU 13'!AF134="yes",'Co-amoxiclav etc.'!AF134="yes"),"yes","no")</f>
        <v>yes</v>
      </c>
      <c r="S134" t="str">
        <f>IF(AND('Antibiotics STAR PU 13'!AH134="yes",'Co-amoxiclav etc.'!AH134="yes"),"yes","no")</f>
        <v>yes</v>
      </c>
    </row>
    <row r="135" spans="1:19" x14ac:dyDescent="0.2">
      <c r="A135" t="s">
        <v>480</v>
      </c>
      <c r="B135" t="s">
        <v>481</v>
      </c>
      <c r="C135" s="53" t="s">
        <v>518</v>
      </c>
      <c r="D135" s="54" t="s">
        <v>146</v>
      </c>
      <c r="E135" s="50" t="s">
        <v>295</v>
      </c>
      <c r="F135" s="55" t="s">
        <v>296</v>
      </c>
      <c r="G135" t="str">
        <f>IF(AND('Antibiotics STAR PU 13'!J135="yes",'Co-amoxiclav etc.'!J135="yes"),"yes","no")</f>
        <v>no</v>
      </c>
      <c r="H135" t="str">
        <f>IF(AND('Antibiotics STAR PU 13'!L135="yes",'Co-amoxiclav etc.'!L135="yes"),"yes","no")</f>
        <v>no</v>
      </c>
      <c r="I135" t="str">
        <f>IF(AND('Antibiotics STAR PU 13'!N135="yes",'Co-amoxiclav etc.'!N135="yes"),"yes","no")</f>
        <v>no</v>
      </c>
      <c r="J135" t="str">
        <f>IF(AND('Antibiotics STAR PU 13'!P135="yes",'Co-amoxiclav etc.'!P135="yes"),"yes","no")</f>
        <v>no</v>
      </c>
      <c r="K135" t="str">
        <f>IF(AND('Antibiotics STAR PU 13'!R135="yes",'Co-amoxiclav etc.'!R135="yes"),"yes","no")</f>
        <v>no</v>
      </c>
      <c r="L135" t="str">
        <f>IF(AND('Antibiotics STAR PU 13'!T135="yes",'Co-amoxiclav etc.'!T135="yes"),"yes","no")</f>
        <v>no</v>
      </c>
      <c r="M135" t="str">
        <f>IF(AND('Antibiotics STAR PU 13'!V135="yes",'Co-amoxiclav etc.'!V135="yes"),"yes","no")</f>
        <v>no</v>
      </c>
      <c r="N135" t="str">
        <f>IF(AND('Antibiotics STAR PU 13'!X135="yes",'Co-amoxiclav etc.'!X135="yes"),"yes","no")</f>
        <v>no</v>
      </c>
      <c r="O135" t="str">
        <f>IF(AND('Antibiotics STAR PU 13'!Z135="yes",'Co-amoxiclav etc.'!Z135="yes"),"yes","no")</f>
        <v>yes</v>
      </c>
      <c r="P135" t="str">
        <f>IF(AND('Antibiotics STAR PU 13'!AB135="yes",'Co-amoxiclav etc.'!AB135="yes"),"yes","no")</f>
        <v>yes</v>
      </c>
      <c r="Q135" t="str">
        <f>IF(AND('Antibiotics STAR PU 13'!AD135="yes",'Co-amoxiclav etc.'!AD135="yes"),"yes","no")</f>
        <v>yes</v>
      </c>
      <c r="R135" t="str">
        <f>IF(AND('Antibiotics STAR PU 13'!AF135="yes",'Co-amoxiclav etc.'!AF135="yes"),"yes","no")</f>
        <v>yes</v>
      </c>
      <c r="S135" t="str">
        <f>IF(AND('Antibiotics STAR PU 13'!AH135="yes",'Co-amoxiclav etc.'!AH135="yes"),"yes","no")</f>
        <v>yes</v>
      </c>
    </row>
    <row r="136" spans="1:19" x14ac:dyDescent="0.2">
      <c r="A136" t="s">
        <v>480</v>
      </c>
      <c r="B136" t="s">
        <v>481</v>
      </c>
      <c r="C136" s="53" t="s">
        <v>518</v>
      </c>
      <c r="D136" s="54" t="s">
        <v>146</v>
      </c>
      <c r="E136" s="50" t="s">
        <v>297</v>
      </c>
      <c r="F136" s="55" t="s">
        <v>298</v>
      </c>
      <c r="G136" t="str">
        <f>IF(AND('Antibiotics STAR PU 13'!J136="yes",'Co-amoxiclav etc.'!J136="yes"),"yes","no")</f>
        <v>yes</v>
      </c>
      <c r="H136" t="str">
        <f>IF(AND('Antibiotics STAR PU 13'!L136="yes",'Co-amoxiclav etc.'!L136="yes"),"yes","no")</f>
        <v>yes</v>
      </c>
      <c r="I136" t="str">
        <f>IF(AND('Antibiotics STAR PU 13'!N136="yes",'Co-amoxiclav etc.'!N136="yes"),"yes","no")</f>
        <v>yes</v>
      </c>
      <c r="J136" t="str">
        <f>IF(AND('Antibiotics STAR PU 13'!P136="yes",'Co-amoxiclav etc.'!P136="yes"),"yes","no")</f>
        <v>yes</v>
      </c>
      <c r="K136" t="str">
        <f>IF(AND('Antibiotics STAR PU 13'!R136="yes",'Co-amoxiclav etc.'!R136="yes"),"yes","no")</f>
        <v>yes</v>
      </c>
      <c r="L136" t="str">
        <f>IF(AND('Antibiotics STAR PU 13'!T136="yes",'Co-amoxiclav etc.'!T136="yes"),"yes","no")</f>
        <v>yes</v>
      </c>
      <c r="M136" t="str">
        <f>IF(AND('Antibiotics STAR PU 13'!V136="yes",'Co-amoxiclav etc.'!V136="yes"),"yes","no")</f>
        <v>yes</v>
      </c>
      <c r="N136" t="str">
        <f>IF(AND('Antibiotics STAR PU 13'!X136="yes",'Co-amoxiclav etc.'!X136="yes"),"yes","no")</f>
        <v>yes</v>
      </c>
      <c r="O136" t="str">
        <f>IF(AND('Antibiotics STAR PU 13'!Z136="yes",'Co-amoxiclav etc.'!Z136="yes"),"yes","no")</f>
        <v>yes</v>
      </c>
      <c r="P136" t="str">
        <f>IF(AND('Antibiotics STAR PU 13'!AB136="yes",'Co-amoxiclav etc.'!AB136="yes"),"yes","no")</f>
        <v>yes</v>
      </c>
      <c r="Q136" t="str">
        <f>IF(AND('Antibiotics STAR PU 13'!AD136="yes",'Co-amoxiclav etc.'!AD136="yes"),"yes","no")</f>
        <v>yes</v>
      </c>
      <c r="R136" t="str">
        <f>IF(AND('Antibiotics STAR PU 13'!AF136="yes",'Co-amoxiclav etc.'!AF136="yes"),"yes","no")</f>
        <v>yes</v>
      </c>
      <c r="S136" t="str">
        <f>IF(AND('Antibiotics STAR PU 13'!AH136="yes",'Co-amoxiclav etc.'!AH136="yes"),"yes","no")</f>
        <v>yes</v>
      </c>
    </row>
    <row r="137" spans="1:19" x14ac:dyDescent="0.2">
      <c r="A137" t="s">
        <v>570</v>
      </c>
      <c r="B137" t="s">
        <v>569</v>
      </c>
      <c r="C137" s="53" t="s">
        <v>505</v>
      </c>
      <c r="D137" s="54" t="s">
        <v>49</v>
      </c>
      <c r="E137" s="50" t="s">
        <v>299</v>
      </c>
      <c r="F137" s="55" t="s">
        <v>300</v>
      </c>
      <c r="G137" t="str">
        <f>IF(AND('Antibiotics STAR PU 13'!J137="yes",'Co-amoxiclav etc.'!J137="yes"),"yes","no")</f>
        <v>no</v>
      </c>
      <c r="H137" t="str">
        <f>IF(AND('Antibiotics STAR PU 13'!L137="yes",'Co-amoxiclav etc.'!L137="yes"),"yes","no")</f>
        <v>no</v>
      </c>
      <c r="I137" t="str">
        <f>IF(AND('Antibiotics STAR PU 13'!N137="yes",'Co-amoxiclav etc.'!N137="yes"),"yes","no")</f>
        <v>no</v>
      </c>
      <c r="J137" t="str">
        <f>IF(AND('Antibiotics STAR PU 13'!P137="yes",'Co-amoxiclav etc.'!P137="yes"),"yes","no")</f>
        <v>no</v>
      </c>
      <c r="K137" t="str">
        <f>IF(AND('Antibiotics STAR PU 13'!R137="yes",'Co-amoxiclav etc.'!R137="yes"),"yes","no")</f>
        <v>no</v>
      </c>
      <c r="L137" t="str">
        <f>IF(AND('Antibiotics STAR PU 13'!T137="yes",'Co-amoxiclav etc.'!T137="yes"),"yes","no")</f>
        <v>no</v>
      </c>
      <c r="M137" t="str">
        <f>IF(AND('Antibiotics STAR PU 13'!V137="yes",'Co-amoxiclav etc.'!V137="yes"),"yes","no")</f>
        <v>no</v>
      </c>
      <c r="N137" t="str">
        <f>IF(AND('Antibiotics STAR PU 13'!X137="yes",'Co-amoxiclav etc.'!X137="yes"),"yes","no")</f>
        <v>no</v>
      </c>
      <c r="O137" t="str">
        <f>IF(AND('Antibiotics STAR PU 13'!Z137="yes",'Co-amoxiclav etc.'!Z137="yes"),"yes","no")</f>
        <v>no</v>
      </c>
      <c r="P137" t="str">
        <f>IF(AND('Antibiotics STAR PU 13'!AB137="yes",'Co-amoxiclav etc.'!AB137="yes"),"yes","no")</f>
        <v>no</v>
      </c>
      <c r="Q137" t="str">
        <f>IF(AND('Antibiotics STAR PU 13'!AD137="yes",'Co-amoxiclav etc.'!AD137="yes"),"yes","no")</f>
        <v>no</v>
      </c>
      <c r="R137" t="str">
        <f>IF(AND('Antibiotics STAR PU 13'!AF137="yes",'Co-amoxiclav etc.'!AF137="yes"),"yes","no")</f>
        <v>no</v>
      </c>
      <c r="S137" t="str">
        <f>IF(AND('Antibiotics STAR PU 13'!AH137="yes",'Co-amoxiclav etc.'!AH137="yes"),"yes","no")</f>
        <v>no</v>
      </c>
    </row>
    <row r="138" spans="1:19" x14ac:dyDescent="0.2">
      <c r="A138" t="s">
        <v>468</v>
      </c>
      <c r="B138" t="s">
        <v>469</v>
      </c>
      <c r="C138" s="53" t="s">
        <v>496</v>
      </c>
      <c r="D138" s="54" t="s">
        <v>14</v>
      </c>
      <c r="E138" s="50" t="s">
        <v>301</v>
      </c>
      <c r="F138" s="55" t="s">
        <v>302</v>
      </c>
      <c r="G138" t="str">
        <f>IF(AND('Antibiotics STAR PU 13'!J138="yes",'Co-amoxiclav etc.'!J138="yes"),"yes","no")</f>
        <v>no</v>
      </c>
      <c r="H138" t="str">
        <f>IF(AND('Antibiotics STAR PU 13'!L138="yes",'Co-amoxiclav etc.'!L138="yes"),"yes","no")</f>
        <v>no</v>
      </c>
      <c r="I138" t="str">
        <f>IF(AND('Antibiotics STAR PU 13'!N138="yes",'Co-amoxiclav etc.'!N138="yes"),"yes","no")</f>
        <v>no</v>
      </c>
      <c r="J138" t="str">
        <f>IF(AND('Antibiotics STAR PU 13'!P138="yes",'Co-amoxiclav etc.'!P138="yes"),"yes","no")</f>
        <v>no</v>
      </c>
      <c r="K138" t="str">
        <f>IF(AND('Antibiotics STAR PU 13'!R138="yes",'Co-amoxiclav etc.'!R138="yes"),"yes","no")</f>
        <v>no</v>
      </c>
      <c r="L138" t="str">
        <f>IF(AND('Antibiotics STAR PU 13'!T138="yes",'Co-amoxiclav etc.'!T138="yes"),"yes","no")</f>
        <v>no</v>
      </c>
      <c r="M138" t="str">
        <f>IF(AND('Antibiotics STAR PU 13'!V138="yes",'Co-amoxiclav etc.'!V138="yes"),"yes","no")</f>
        <v>no</v>
      </c>
      <c r="N138" t="str">
        <f>IF(AND('Antibiotics STAR PU 13'!X138="yes",'Co-amoxiclav etc.'!X138="yes"),"yes","no")</f>
        <v>no</v>
      </c>
      <c r="O138" t="str">
        <f>IF(AND('Antibiotics STAR PU 13'!Z138="yes",'Co-amoxiclav etc.'!Z138="yes"),"yes","no")</f>
        <v>yes</v>
      </c>
      <c r="P138" t="str">
        <f>IF(AND('Antibiotics STAR PU 13'!AB138="yes",'Co-amoxiclav etc.'!AB138="yes"),"yes","no")</f>
        <v>yes</v>
      </c>
      <c r="Q138" t="str">
        <f>IF(AND('Antibiotics STAR PU 13'!AD138="yes",'Co-amoxiclav etc.'!AD138="yes"),"yes","no")</f>
        <v>yes</v>
      </c>
      <c r="R138" t="str">
        <f>IF(AND('Antibiotics STAR PU 13'!AF138="yes",'Co-amoxiclav etc.'!AF138="yes"),"yes","no")</f>
        <v>yes</v>
      </c>
      <c r="S138" t="str">
        <f>IF(AND('Antibiotics STAR PU 13'!AH138="yes",'Co-amoxiclav etc.'!AH138="yes"),"yes","no")</f>
        <v>yes</v>
      </c>
    </row>
    <row r="139" spans="1:19" x14ac:dyDescent="0.2">
      <c r="A139" t="s">
        <v>484</v>
      </c>
      <c r="B139" t="s">
        <v>116</v>
      </c>
      <c r="C139" s="53" t="s">
        <v>514</v>
      </c>
      <c r="D139" s="54" t="s">
        <v>116</v>
      </c>
      <c r="E139" s="50" t="s">
        <v>303</v>
      </c>
      <c r="F139" s="55" t="s">
        <v>304</v>
      </c>
      <c r="G139" t="str">
        <f>IF(AND('Antibiotics STAR PU 13'!J139="yes",'Co-amoxiclav etc.'!J139="yes"),"yes","no")</f>
        <v>yes</v>
      </c>
      <c r="H139" t="str">
        <f>IF(AND('Antibiotics STAR PU 13'!L139="yes",'Co-amoxiclav etc.'!L139="yes"),"yes","no")</f>
        <v>yes</v>
      </c>
      <c r="I139" t="str">
        <f>IF(AND('Antibiotics STAR PU 13'!N139="yes",'Co-amoxiclav etc.'!N139="yes"),"yes","no")</f>
        <v>yes</v>
      </c>
      <c r="J139" t="str">
        <f>IF(AND('Antibiotics STAR PU 13'!P139="yes",'Co-amoxiclav etc.'!P139="yes"),"yes","no")</f>
        <v>yes</v>
      </c>
      <c r="K139" t="str">
        <f>IF(AND('Antibiotics STAR PU 13'!R139="yes",'Co-amoxiclav etc.'!R139="yes"),"yes","no")</f>
        <v>yes</v>
      </c>
      <c r="L139" t="str">
        <f>IF(AND('Antibiotics STAR PU 13'!T139="yes",'Co-amoxiclav etc.'!T139="yes"),"yes","no")</f>
        <v>yes</v>
      </c>
      <c r="M139" t="str">
        <f>IF(AND('Antibiotics STAR PU 13'!V139="yes",'Co-amoxiclav etc.'!V139="yes"),"yes","no")</f>
        <v>yes</v>
      </c>
      <c r="N139" t="str">
        <f>IF(AND('Antibiotics STAR PU 13'!X139="yes",'Co-amoxiclav etc.'!X139="yes"),"yes","no")</f>
        <v>yes</v>
      </c>
      <c r="O139" t="str">
        <f>IF(AND('Antibiotics STAR PU 13'!Z139="yes",'Co-amoxiclav etc.'!Z139="yes"),"yes","no")</f>
        <v>yes</v>
      </c>
      <c r="P139" t="str">
        <f>IF(AND('Antibiotics STAR PU 13'!AB139="yes",'Co-amoxiclav etc.'!AB139="yes"),"yes","no")</f>
        <v>yes</v>
      </c>
      <c r="Q139" t="str">
        <f>IF(AND('Antibiotics STAR PU 13'!AD139="yes",'Co-amoxiclav etc.'!AD139="yes"),"yes","no")</f>
        <v>yes</v>
      </c>
      <c r="R139" t="str">
        <f>IF(AND('Antibiotics STAR PU 13'!AF139="yes",'Co-amoxiclav etc.'!AF139="yes"),"yes","no")</f>
        <v>yes</v>
      </c>
      <c r="S139" t="str">
        <f>IF(AND('Antibiotics STAR PU 13'!AH139="yes",'Co-amoxiclav etc.'!AH139="yes"),"yes","no")</f>
        <v>yes</v>
      </c>
    </row>
    <row r="140" spans="1:19" x14ac:dyDescent="0.2">
      <c r="A140" t="s">
        <v>470</v>
      </c>
      <c r="B140" t="s">
        <v>471</v>
      </c>
      <c r="C140" s="53" t="s">
        <v>497</v>
      </c>
      <c r="D140" s="54" t="s">
        <v>17</v>
      </c>
      <c r="E140" s="50" t="s">
        <v>305</v>
      </c>
      <c r="F140" s="55" t="s">
        <v>306</v>
      </c>
      <c r="G140" t="str">
        <f>IF(AND('Antibiotics STAR PU 13'!J140="yes",'Co-amoxiclav etc.'!J140="yes"),"yes","no")</f>
        <v>no</v>
      </c>
      <c r="H140" t="str">
        <f>IF(AND('Antibiotics STAR PU 13'!L140="yes",'Co-amoxiclav etc.'!L140="yes"),"yes","no")</f>
        <v>no</v>
      </c>
      <c r="I140" t="str">
        <f>IF(AND('Antibiotics STAR PU 13'!N140="yes",'Co-amoxiclav etc.'!N140="yes"),"yes","no")</f>
        <v>no</v>
      </c>
      <c r="J140" t="str">
        <f>IF(AND('Antibiotics STAR PU 13'!P140="yes",'Co-amoxiclav etc.'!P140="yes"),"yes","no")</f>
        <v>no</v>
      </c>
      <c r="K140" t="str">
        <f>IF(AND('Antibiotics STAR PU 13'!R140="yes",'Co-amoxiclav etc.'!R140="yes"),"yes","no")</f>
        <v>no</v>
      </c>
      <c r="L140" t="str">
        <f>IF(AND('Antibiotics STAR PU 13'!T140="yes",'Co-amoxiclav etc.'!T140="yes"),"yes","no")</f>
        <v>no</v>
      </c>
      <c r="M140" t="str">
        <f>IF(AND('Antibiotics STAR PU 13'!V140="yes",'Co-amoxiclav etc.'!V140="yes"),"yes","no")</f>
        <v>no</v>
      </c>
      <c r="N140" t="str">
        <f>IF(AND('Antibiotics STAR PU 13'!X140="yes",'Co-amoxiclav etc.'!X140="yes"),"yes","no")</f>
        <v>no</v>
      </c>
      <c r="O140" t="str">
        <f>IF(AND('Antibiotics STAR PU 13'!Z140="yes",'Co-amoxiclav etc.'!Z140="yes"),"yes","no")</f>
        <v>no</v>
      </c>
      <c r="P140" t="str">
        <f>IF(AND('Antibiotics STAR PU 13'!AB140="yes",'Co-amoxiclav etc.'!AB140="yes"),"yes","no")</f>
        <v>no</v>
      </c>
      <c r="Q140" t="str">
        <f>IF(AND('Antibiotics STAR PU 13'!AD140="yes",'Co-amoxiclav etc.'!AD140="yes"),"yes","no")</f>
        <v>no</v>
      </c>
      <c r="R140" t="str">
        <f>IF(AND('Antibiotics STAR PU 13'!AF140="yes",'Co-amoxiclav etc.'!AF140="yes"),"yes","no")</f>
        <v>no</v>
      </c>
      <c r="S140" t="str">
        <f>IF(AND('Antibiotics STAR PU 13'!AH140="yes",'Co-amoxiclav etc.'!AH140="yes"),"yes","no")</f>
        <v>no</v>
      </c>
    </row>
    <row r="141" spans="1:19" x14ac:dyDescent="0.2">
      <c r="A141" t="s">
        <v>476</v>
      </c>
      <c r="B141" t="s">
        <v>477</v>
      </c>
      <c r="C141" s="53" t="s">
        <v>511</v>
      </c>
      <c r="D141" s="54" t="s">
        <v>99</v>
      </c>
      <c r="E141" s="50" t="s">
        <v>307</v>
      </c>
      <c r="F141" s="55" t="s">
        <v>308</v>
      </c>
      <c r="G141" t="str">
        <f>IF(AND('Antibiotics STAR PU 13'!J141="yes",'Co-amoxiclav etc.'!J141="yes"),"yes","no")</f>
        <v>yes</v>
      </c>
      <c r="H141" t="str">
        <f>IF(AND('Antibiotics STAR PU 13'!L141="yes",'Co-amoxiclav etc.'!L141="yes"),"yes","no")</f>
        <v>yes</v>
      </c>
      <c r="I141" t="str">
        <f>IF(AND('Antibiotics STAR PU 13'!N141="yes",'Co-amoxiclav etc.'!N141="yes"),"yes","no")</f>
        <v>yes</v>
      </c>
      <c r="J141" t="str">
        <f>IF(AND('Antibiotics STAR PU 13'!P141="yes",'Co-amoxiclav etc.'!P141="yes"),"yes","no")</f>
        <v>yes</v>
      </c>
      <c r="K141" t="str">
        <f>IF(AND('Antibiotics STAR PU 13'!R141="yes",'Co-amoxiclav etc.'!R141="yes"),"yes","no")</f>
        <v>yes</v>
      </c>
      <c r="L141" t="str">
        <f>IF(AND('Antibiotics STAR PU 13'!T141="yes",'Co-amoxiclav etc.'!T141="yes"),"yes","no")</f>
        <v>no</v>
      </c>
      <c r="M141" t="str">
        <f>IF(AND('Antibiotics STAR PU 13'!V141="yes",'Co-amoxiclav etc.'!V141="yes"),"yes","no")</f>
        <v>yes</v>
      </c>
      <c r="N141" t="str">
        <f>IF(AND('Antibiotics STAR PU 13'!X141="yes",'Co-amoxiclav etc.'!X141="yes"),"yes","no")</f>
        <v>yes</v>
      </c>
      <c r="O141" t="str">
        <f>IF(AND('Antibiotics STAR PU 13'!Z141="yes",'Co-amoxiclav etc.'!Z141="yes"),"yes","no")</f>
        <v>no</v>
      </c>
      <c r="P141" t="str">
        <f>IF(AND('Antibiotics STAR PU 13'!AB141="yes",'Co-amoxiclav etc.'!AB141="yes"),"yes","no")</f>
        <v>no</v>
      </c>
      <c r="Q141" t="str">
        <f>IF(AND('Antibiotics STAR PU 13'!AD141="yes",'Co-amoxiclav etc.'!AD141="yes"),"yes","no")</f>
        <v>no</v>
      </c>
      <c r="R141" t="str">
        <f>IF(AND('Antibiotics STAR PU 13'!AF141="yes",'Co-amoxiclav etc.'!AF141="yes"),"yes","no")</f>
        <v>yes</v>
      </c>
      <c r="S141" t="str">
        <f>IF(AND('Antibiotics STAR PU 13'!AH141="yes",'Co-amoxiclav etc.'!AH141="yes"),"yes","no")</f>
        <v>yes</v>
      </c>
    </row>
    <row r="142" spans="1:19" x14ac:dyDescent="0.2">
      <c r="A142" t="s">
        <v>470</v>
      </c>
      <c r="B142" t="s">
        <v>471</v>
      </c>
      <c r="C142" s="53" t="s">
        <v>502</v>
      </c>
      <c r="D142" s="54" t="s">
        <v>36</v>
      </c>
      <c r="E142" s="50" t="s">
        <v>309</v>
      </c>
      <c r="F142" s="55" t="s">
        <v>310</v>
      </c>
      <c r="G142" t="str">
        <f>IF(AND('Antibiotics STAR PU 13'!J142="yes",'Co-amoxiclav etc.'!J142="yes"),"yes","no")</f>
        <v>yes</v>
      </c>
      <c r="H142" t="str">
        <f>IF(AND('Antibiotics STAR PU 13'!L142="yes",'Co-amoxiclav etc.'!L142="yes"),"yes","no")</f>
        <v>yes</v>
      </c>
      <c r="I142" t="str">
        <f>IF(AND('Antibiotics STAR PU 13'!N142="yes",'Co-amoxiclav etc.'!N142="yes"),"yes","no")</f>
        <v>yes</v>
      </c>
      <c r="J142" t="str">
        <f>IF(AND('Antibiotics STAR PU 13'!P142="yes",'Co-amoxiclav etc.'!P142="yes"),"yes","no")</f>
        <v>yes</v>
      </c>
      <c r="K142" t="str">
        <f>IF(AND('Antibiotics STAR PU 13'!R142="yes",'Co-amoxiclav etc.'!R142="yes"),"yes","no")</f>
        <v>yes</v>
      </c>
      <c r="L142" t="str">
        <f>IF(AND('Antibiotics STAR PU 13'!T142="yes",'Co-amoxiclav etc.'!T142="yes"),"yes","no")</f>
        <v>yes</v>
      </c>
      <c r="M142" t="str">
        <f>IF(AND('Antibiotics STAR PU 13'!V142="yes",'Co-amoxiclav etc.'!V142="yes"),"yes","no")</f>
        <v>no</v>
      </c>
      <c r="N142" t="str">
        <f>IF(AND('Antibiotics STAR PU 13'!X142="yes",'Co-amoxiclav etc.'!X142="yes"),"yes","no")</f>
        <v>no</v>
      </c>
      <c r="O142" t="str">
        <f>IF(AND('Antibiotics STAR PU 13'!Z142="yes",'Co-amoxiclav etc.'!Z142="yes"),"yes","no")</f>
        <v>no</v>
      </c>
      <c r="P142" t="str">
        <f>IF(AND('Antibiotics STAR PU 13'!AB142="yes",'Co-amoxiclav etc.'!AB142="yes"),"yes","no")</f>
        <v>no</v>
      </c>
      <c r="Q142" t="str">
        <f>IF(AND('Antibiotics STAR PU 13'!AD142="yes",'Co-amoxiclav etc.'!AD142="yes"),"yes","no")</f>
        <v>no</v>
      </c>
      <c r="R142" t="str">
        <f>IF(AND('Antibiotics STAR PU 13'!AF142="yes",'Co-amoxiclav etc.'!AF142="yes"),"yes","no")</f>
        <v>no</v>
      </c>
      <c r="S142" t="str">
        <f>IF(AND('Antibiotics STAR PU 13'!AH142="yes",'Co-amoxiclav etc.'!AH142="yes"),"yes","no")</f>
        <v>no</v>
      </c>
    </row>
    <row r="143" spans="1:19" x14ac:dyDescent="0.2">
      <c r="A143" t="s">
        <v>464</v>
      </c>
      <c r="B143" t="s">
        <v>465</v>
      </c>
      <c r="C143" s="53" t="s">
        <v>498</v>
      </c>
      <c r="D143" s="54" t="s">
        <v>22</v>
      </c>
      <c r="E143" s="50" t="s">
        <v>311</v>
      </c>
      <c r="F143" s="55" t="s">
        <v>312</v>
      </c>
      <c r="G143" t="str">
        <f>IF(AND('Antibiotics STAR PU 13'!J143="yes",'Co-amoxiclav etc.'!J143="yes"),"yes","no")</f>
        <v>no</v>
      </c>
      <c r="H143" t="str">
        <f>IF(AND('Antibiotics STAR PU 13'!L143="yes",'Co-amoxiclav etc.'!L143="yes"),"yes","no")</f>
        <v>no</v>
      </c>
      <c r="I143" t="str">
        <f>IF(AND('Antibiotics STAR PU 13'!N143="yes",'Co-amoxiclav etc.'!N143="yes"),"yes","no")</f>
        <v>no</v>
      </c>
      <c r="J143" t="str">
        <f>IF(AND('Antibiotics STAR PU 13'!P143="yes",'Co-amoxiclav etc.'!P143="yes"),"yes","no")</f>
        <v>no</v>
      </c>
      <c r="K143" t="str">
        <f>IF(AND('Antibiotics STAR PU 13'!R143="yes",'Co-amoxiclav etc.'!R143="yes"),"yes","no")</f>
        <v>no</v>
      </c>
      <c r="L143" t="str">
        <f>IF(AND('Antibiotics STAR PU 13'!T143="yes",'Co-amoxiclav etc.'!T143="yes"),"yes","no")</f>
        <v>no</v>
      </c>
      <c r="M143" t="str">
        <f>IF(AND('Antibiotics STAR PU 13'!V143="yes",'Co-amoxiclav etc.'!V143="yes"),"yes","no")</f>
        <v>no</v>
      </c>
      <c r="N143" t="str">
        <f>IF(AND('Antibiotics STAR PU 13'!X143="yes",'Co-amoxiclav etc.'!X143="yes"),"yes","no")</f>
        <v>no</v>
      </c>
      <c r="O143" t="str">
        <f>IF(AND('Antibiotics STAR PU 13'!Z143="yes",'Co-amoxiclav etc.'!Z143="yes"),"yes","no")</f>
        <v>no</v>
      </c>
      <c r="P143" t="str">
        <f>IF(AND('Antibiotics STAR PU 13'!AB143="yes",'Co-amoxiclav etc.'!AB143="yes"),"yes","no")</f>
        <v>no</v>
      </c>
      <c r="Q143" t="str">
        <f>IF(AND('Antibiotics STAR PU 13'!AD143="yes",'Co-amoxiclav etc.'!AD143="yes"),"yes","no")</f>
        <v>no</v>
      </c>
      <c r="R143" t="str">
        <f>IF(AND('Antibiotics STAR PU 13'!AF143="yes",'Co-amoxiclav etc.'!AF143="yes"),"yes","no")</f>
        <v>no</v>
      </c>
      <c r="S143" t="str">
        <f>IF(AND('Antibiotics STAR PU 13'!AH143="yes",'Co-amoxiclav etc.'!AH143="yes"),"yes","no")</f>
        <v>no</v>
      </c>
    </row>
    <row r="144" spans="1:19" x14ac:dyDescent="0.2">
      <c r="A144" t="s">
        <v>480</v>
      </c>
      <c r="B144" t="s">
        <v>481</v>
      </c>
      <c r="C144" s="53" t="s">
        <v>518</v>
      </c>
      <c r="D144" s="54" t="s">
        <v>146</v>
      </c>
      <c r="E144" s="50" t="s">
        <v>313</v>
      </c>
      <c r="F144" s="55" t="s">
        <v>314</v>
      </c>
      <c r="G144" t="str">
        <f>IF(AND('Antibiotics STAR PU 13'!J144="yes",'Co-amoxiclav etc.'!J144="yes"),"yes","no")</f>
        <v>yes</v>
      </c>
      <c r="H144" t="str">
        <f>IF(AND('Antibiotics STAR PU 13'!L144="yes",'Co-amoxiclav etc.'!L144="yes"),"yes","no")</f>
        <v>yes</v>
      </c>
      <c r="I144" t="str">
        <f>IF(AND('Antibiotics STAR PU 13'!N144="yes",'Co-amoxiclav etc.'!N144="yes"),"yes","no")</f>
        <v>yes</v>
      </c>
      <c r="J144" t="str">
        <f>IF(AND('Antibiotics STAR PU 13'!P144="yes",'Co-amoxiclav etc.'!P144="yes"),"yes","no")</f>
        <v>yes</v>
      </c>
      <c r="K144" t="str">
        <f>IF(AND('Antibiotics STAR PU 13'!R144="yes",'Co-amoxiclav etc.'!R144="yes"),"yes","no")</f>
        <v>yes</v>
      </c>
      <c r="L144" t="str">
        <f>IF(AND('Antibiotics STAR PU 13'!T144="yes",'Co-amoxiclav etc.'!T144="yes"),"yes","no")</f>
        <v>yes</v>
      </c>
      <c r="M144" t="str">
        <f>IF(AND('Antibiotics STAR PU 13'!V144="yes",'Co-amoxiclav etc.'!V144="yes"),"yes","no")</f>
        <v>yes</v>
      </c>
      <c r="N144" t="str">
        <f>IF(AND('Antibiotics STAR PU 13'!X144="yes",'Co-amoxiclav etc.'!X144="yes"),"yes","no")</f>
        <v>yes</v>
      </c>
      <c r="O144" t="str">
        <f>IF(AND('Antibiotics STAR PU 13'!Z144="yes",'Co-amoxiclav etc.'!Z144="yes"),"yes","no")</f>
        <v>yes</v>
      </c>
      <c r="P144" t="str">
        <f>IF(AND('Antibiotics STAR PU 13'!AB144="yes",'Co-amoxiclav etc.'!AB144="yes"),"yes","no")</f>
        <v>yes</v>
      </c>
      <c r="Q144" t="str">
        <f>IF(AND('Antibiotics STAR PU 13'!AD144="yes",'Co-amoxiclav etc.'!AD144="yes"),"yes","no")</f>
        <v>yes</v>
      </c>
      <c r="R144" t="str">
        <f>IF(AND('Antibiotics STAR PU 13'!AF144="yes",'Co-amoxiclav etc.'!AF144="yes"),"yes","no")</f>
        <v>yes</v>
      </c>
      <c r="S144" t="str">
        <f>IF(AND('Antibiotics STAR PU 13'!AH144="yes",'Co-amoxiclav etc.'!AH144="yes"),"yes","no")</f>
        <v>yes</v>
      </c>
    </row>
    <row r="145" spans="1:19" x14ac:dyDescent="0.2">
      <c r="A145" t="s">
        <v>570</v>
      </c>
      <c r="B145" t="s">
        <v>569</v>
      </c>
      <c r="C145" s="53" t="s">
        <v>505</v>
      </c>
      <c r="D145" s="54" t="s">
        <v>49</v>
      </c>
      <c r="E145" s="50" t="s">
        <v>315</v>
      </c>
      <c r="F145" s="55" t="s">
        <v>316</v>
      </c>
      <c r="G145" t="str">
        <f>IF(AND('Antibiotics STAR PU 13'!J145="yes",'Co-amoxiclav etc.'!J145="yes"),"yes","no")</f>
        <v>yes</v>
      </c>
      <c r="H145" t="str">
        <f>IF(AND('Antibiotics STAR PU 13'!L145="yes",'Co-amoxiclav etc.'!L145="yes"),"yes","no")</f>
        <v>yes</v>
      </c>
      <c r="I145" t="str">
        <f>IF(AND('Antibiotics STAR PU 13'!N145="yes",'Co-amoxiclav etc.'!N145="yes"),"yes","no")</f>
        <v>yes</v>
      </c>
      <c r="J145" t="str">
        <f>IF(AND('Antibiotics STAR PU 13'!P145="yes",'Co-amoxiclav etc.'!P145="yes"),"yes","no")</f>
        <v>yes</v>
      </c>
      <c r="K145" t="str">
        <f>IF(AND('Antibiotics STAR PU 13'!R145="yes",'Co-amoxiclav etc.'!R145="yes"),"yes","no")</f>
        <v>yes</v>
      </c>
      <c r="L145" t="str">
        <f>IF(AND('Antibiotics STAR PU 13'!T145="yes",'Co-amoxiclav etc.'!T145="yes"),"yes","no")</f>
        <v>yes</v>
      </c>
      <c r="M145" t="str">
        <f>IF(AND('Antibiotics STAR PU 13'!V145="yes",'Co-amoxiclav etc.'!V145="yes"),"yes","no")</f>
        <v>yes</v>
      </c>
      <c r="N145" t="str">
        <f>IF(AND('Antibiotics STAR PU 13'!X145="yes",'Co-amoxiclav etc.'!X145="yes"),"yes","no")</f>
        <v>yes</v>
      </c>
      <c r="O145" t="str">
        <f>IF(AND('Antibiotics STAR PU 13'!Z145="yes",'Co-amoxiclav etc.'!Z145="yes"),"yes","no")</f>
        <v>yes</v>
      </c>
      <c r="P145" t="str">
        <f>IF(AND('Antibiotics STAR PU 13'!AB145="yes",'Co-amoxiclav etc.'!AB145="yes"),"yes","no")</f>
        <v>yes</v>
      </c>
      <c r="Q145" t="str">
        <f>IF(AND('Antibiotics STAR PU 13'!AD145="yes",'Co-amoxiclav etc.'!AD145="yes"),"yes","no")</f>
        <v>yes</v>
      </c>
      <c r="R145" t="str">
        <f>IF(AND('Antibiotics STAR PU 13'!AF145="yes",'Co-amoxiclav etc.'!AF145="yes"),"yes","no")</f>
        <v>yes</v>
      </c>
      <c r="S145" t="str">
        <f>IF(AND('Antibiotics STAR PU 13'!AH145="yes",'Co-amoxiclav etc.'!AH145="yes"),"yes","no")</f>
        <v>yes</v>
      </c>
    </row>
    <row r="146" spans="1:19" x14ac:dyDescent="0.2">
      <c r="A146" t="s">
        <v>476</v>
      </c>
      <c r="B146" t="s">
        <v>477</v>
      </c>
      <c r="C146" s="53" t="s">
        <v>503</v>
      </c>
      <c r="D146" s="54" t="s">
        <v>39</v>
      </c>
      <c r="E146" s="50" t="s">
        <v>317</v>
      </c>
      <c r="F146" s="55" t="s">
        <v>318</v>
      </c>
      <c r="G146" t="str">
        <f>IF(AND('Antibiotics STAR PU 13'!J146="yes",'Co-amoxiclav etc.'!J146="yes"),"yes","no")</f>
        <v>yes</v>
      </c>
      <c r="H146" t="str">
        <f>IF(AND('Antibiotics STAR PU 13'!L146="yes",'Co-amoxiclav etc.'!L146="yes"),"yes","no")</f>
        <v>yes</v>
      </c>
      <c r="I146" t="str">
        <f>IF(AND('Antibiotics STAR PU 13'!N146="yes",'Co-amoxiclav etc.'!N146="yes"),"yes","no")</f>
        <v>yes</v>
      </c>
      <c r="J146" t="str">
        <f>IF(AND('Antibiotics STAR PU 13'!P146="yes",'Co-amoxiclav etc.'!P146="yes"),"yes","no")</f>
        <v>yes</v>
      </c>
      <c r="K146" t="str">
        <f>IF(AND('Antibiotics STAR PU 13'!R146="yes",'Co-amoxiclav etc.'!R146="yes"),"yes","no")</f>
        <v>yes</v>
      </c>
      <c r="L146" t="str">
        <f>IF(AND('Antibiotics STAR PU 13'!T146="yes",'Co-amoxiclav etc.'!T146="yes"),"yes","no")</f>
        <v>yes</v>
      </c>
      <c r="M146" t="str">
        <f>IF(AND('Antibiotics STAR PU 13'!V146="yes",'Co-amoxiclav etc.'!V146="yes"),"yes","no")</f>
        <v>yes</v>
      </c>
      <c r="N146" t="str">
        <f>IF(AND('Antibiotics STAR PU 13'!X146="yes",'Co-amoxiclav etc.'!X146="yes"),"yes","no")</f>
        <v>yes</v>
      </c>
      <c r="O146" t="str">
        <f>IF(AND('Antibiotics STAR PU 13'!Z146="yes",'Co-amoxiclav etc.'!Z146="yes"),"yes","no")</f>
        <v>yes</v>
      </c>
      <c r="P146" t="str">
        <f>IF(AND('Antibiotics STAR PU 13'!AB146="yes",'Co-amoxiclav etc.'!AB146="yes"),"yes","no")</f>
        <v>yes</v>
      </c>
      <c r="Q146" t="str">
        <f>IF(AND('Antibiotics STAR PU 13'!AD146="yes",'Co-amoxiclav etc.'!AD146="yes"),"yes","no")</f>
        <v>yes</v>
      </c>
      <c r="R146" t="str">
        <f>IF(AND('Antibiotics STAR PU 13'!AF146="yes",'Co-amoxiclav etc.'!AF146="yes"),"yes","no")</f>
        <v>yes</v>
      </c>
      <c r="S146" t="str">
        <f>IF(AND('Antibiotics STAR PU 13'!AH146="yes",'Co-amoxiclav etc.'!AH146="yes"),"yes","no")</f>
        <v>yes</v>
      </c>
    </row>
    <row r="147" spans="1:19" x14ac:dyDescent="0.2">
      <c r="A147" t="s">
        <v>464</v>
      </c>
      <c r="B147" t="s">
        <v>465</v>
      </c>
      <c r="C147" s="53" t="s">
        <v>516</v>
      </c>
      <c r="D147" s="54" t="s">
        <v>132</v>
      </c>
      <c r="E147" s="50" t="s">
        <v>319</v>
      </c>
      <c r="F147" s="55" t="s">
        <v>320</v>
      </c>
      <c r="G147" t="str">
        <f>IF(AND('Antibiotics STAR PU 13'!J147="yes",'Co-amoxiclav etc.'!J147="yes"),"yes","no")</f>
        <v>no</v>
      </c>
      <c r="H147" t="str">
        <f>IF(AND('Antibiotics STAR PU 13'!L147="yes",'Co-amoxiclav etc.'!L147="yes"),"yes","no")</f>
        <v>no</v>
      </c>
      <c r="I147" t="str">
        <f>IF(AND('Antibiotics STAR PU 13'!N147="yes",'Co-amoxiclav etc.'!N147="yes"),"yes","no")</f>
        <v>no</v>
      </c>
      <c r="J147" t="str">
        <f>IF(AND('Antibiotics STAR PU 13'!P147="yes",'Co-amoxiclav etc.'!P147="yes"),"yes","no")</f>
        <v>no</v>
      </c>
      <c r="K147" t="str">
        <f>IF(AND('Antibiotics STAR PU 13'!R147="yes",'Co-amoxiclav etc.'!R147="yes"),"yes","no")</f>
        <v>no</v>
      </c>
      <c r="L147" t="str">
        <f>IF(AND('Antibiotics STAR PU 13'!T147="yes",'Co-amoxiclav etc.'!T147="yes"),"yes","no")</f>
        <v>no</v>
      </c>
      <c r="M147" t="str">
        <f>IF(AND('Antibiotics STAR PU 13'!V147="yes",'Co-amoxiclav etc.'!V147="yes"),"yes","no")</f>
        <v>no</v>
      </c>
      <c r="N147" t="str">
        <f>IF(AND('Antibiotics STAR PU 13'!X147="yes",'Co-amoxiclav etc.'!X147="yes"),"yes","no")</f>
        <v>no</v>
      </c>
      <c r="O147" t="str">
        <f>IF(AND('Antibiotics STAR PU 13'!Z147="yes",'Co-amoxiclav etc.'!Z147="yes"),"yes","no")</f>
        <v>no</v>
      </c>
      <c r="P147" t="str">
        <f>IF(AND('Antibiotics STAR PU 13'!AB147="yes",'Co-amoxiclav etc.'!AB147="yes"),"yes","no")</f>
        <v>no</v>
      </c>
      <c r="Q147" t="str">
        <f>IF(AND('Antibiotics STAR PU 13'!AD147="yes",'Co-amoxiclav etc.'!AD147="yes"),"yes","no")</f>
        <v>no</v>
      </c>
      <c r="R147" t="str">
        <f>IF(AND('Antibiotics STAR PU 13'!AF147="yes",'Co-amoxiclav etc.'!AF147="yes"),"yes","no")</f>
        <v>no</v>
      </c>
      <c r="S147" t="str">
        <f>IF(AND('Antibiotics STAR PU 13'!AH147="yes",'Co-amoxiclav etc.'!AH147="yes"),"yes","no")</f>
        <v>yes</v>
      </c>
    </row>
    <row r="148" spans="1:19" x14ac:dyDescent="0.2">
      <c r="A148" t="s">
        <v>480</v>
      </c>
      <c r="B148" t="s">
        <v>481</v>
      </c>
      <c r="C148" s="53" t="s">
        <v>510</v>
      </c>
      <c r="D148" s="54" t="s">
        <v>78</v>
      </c>
      <c r="E148" s="50" t="s">
        <v>321</v>
      </c>
      <c r="F148" s="55" t="s">
        <v>322</v>
      </c>
      <c r="G148" t="str">
        <f>IF(AND('Antibiotics STAR PU 13'!J148="yes",'Co-amoxiclav etc.'!J148="yes"),"yes","no")</f>
        <v>no</v>
      </c>
      <c r="H148" t="str">
        <f>IF(AND('Antibiotics STAR PU 13'!L148="yes",'Co-amoxiclav etc.'!L148="yes"),"yes","no")</f>
        <v>no</v>
      </c>
      <c r="I148" t="str">
        <f>IF(AND('Antibiotics STAR PU 13'!N148="yes",'Co-amoxiclav etc.'!N148="yes"),"yes","no")</f>
        <v>no</v>
      </c>
      <c r="J148" t="str">
        <f>IF(AND('Antibiotics STAR PU 13'!P148="yes",'Co-amoxiclav etc.'!P148="yes"),"yes","no")</f>
        <v>no</v>
      </c>
      <c r="K148" t="str">
        <f>IF(AND('Antibiotics STAR PU 13'!R148="yes",'Co-amoxiclav etc.'!R148="yes"),"yes","no")</f>
        <v>no</v>
      </c>
      <c r="L148" t="str">
        <f>IF(AND('Antibiotics STAR PU 13'!T148="yes",'Co-amoxiclav etc.'!T148="yes"),"yes","no")</f>
        <v>no</v>
      </c>
      <c r="M148" t="str">
        <f>IF(AND('Antibiotics STAR PU 13'!V148="yes",'Co-amoxiclav etc.'!V148="yes"),"yes","no")</f>
        <v>no</v>
      </c>
      <c r="N148" t="str">
        <f>IF(AND('Antibiotics STAR PU 13'!X148="yes",'Co-amoxiclav etc.'!X148="yes"),"yes","no")</f>
        <v>no</v>
      </c>
      <c r="O148" t="str">
        <f>IF(AND('Antibiotics STAR PU 13'!Z148="yes",'Co-amoxiclav etc.'!Z148="yes"),"yes","no")</f>
        <v>yes</v>
      </c>
      <c r="P148" t="str">
        <f>IF(AND('Antibiotics STAR PU 13'!AB148="yes",'Co-amoxiclav etc.'!AB148="yes"),"yes","no")</f>
        <v>yes</v>
      </c>
      <c r="Q148" t="str">
        <f>IF(AND('Antibiotics STAR PU 13'!AD148="yes",'Co-amoxiclav etc.'!AD148="yes"),"yes","no")</f>
        <v>yes</v>
      </c>
      <c r="R148" t="str">
        <f>IF(AND('Antibiotics STAR PU 13'!AF148="yes",'Co-amoxiclav etc.'!AF148="yes"),"yes","no")</f>
        <v>yes</v>
      </c>
      <c r="S148" t="str">
        <f>IF(AND('Antibiotics STAR PU 13'!AH148="yes",'Co-amoxiclav etc.'!AH148="yes"),"yes","no")</f>
        <v>yes</v>
      </c>
    </row>
    <row r="149" spans="1:19" x14ac:dyDescent="0.2">
      <c r="A149" t="s">
        <v>464</v>
      </c>
      <c r="B149" t="s">
        <v>465</v>
      </c>
      <c r="C149" s="53" t="s">
        <v>498</v>
      </c>
      <c r="D149" s="54" t="s">
        <v>22</v>
      </c>
      <c r="E149" s="50" t="s">
        <v>323</v>
      </c>
      <c r="F149" s="55" t="s">
        <v>324</v>
      </c>
      <c r="G149" t="str">
        <f>IF(AND('Antibiotics STAR PU 13'!J149="yes",'Co-amoxiclav etc.'!J149="yes"),"yes","no")</f>
        <v>no</v>
      </c>
      <c r="H149" t="str">
        <f>IF(AND('Antibiotics STAR PU 13'!L149="yes",'Co-amoxiclav etc.'!L149="yes"),"yes","no")</f>
        <v>no</v>
      </c>
      <c r="I149" t="str">
        <f>IF(AND('Antibiotics STAR PU 13'!N149="yes",'Co-amoxiclav etc.'!N149="yes"),"yes","no")</f>
        <v>yes</v>
      </c>
      <c r="J149" t="str">
        <f>IF(AND('Antibiotics STAR PU 13'!P149="yes",'Co-amoxiclav etc.'!P149="yes"),"yes","no")</f>
        <v>yes</v>
      </c>
      <c r="K149" t="str">
        <f>IF(AND('Antibiotics STAR PU 13'!R149="yes",'Co-amoxiclav etc.'!R149="yes"),"yes","no")</f>
        <v>yes</v>
      </c>
      <c r="L149" t="str">
        <f>IF(AND('Antibiotics STAR PU 13'!T149="yes",'Co-amoxiclav etc.'!T149="yes"),"yes","no")</f>
        <v>yes</v>
      </c>
      <c r="M149" t="str">
        <f>IF(AND('Antibiotics STAR PU 13'!V149="yes",'Co-amoxiclav etc.'!V149="yes"),"yes","no")</f>
        <v>yes</v>
      </c>
      <c r="N149" t="str">
        <f>IF(AND('Antibiotics STAR PU 13'!X149="yes",'Co-amoxiclav etc.'!X149="yes"),"yes","no")</f>
        <v>yes</v>
      </c>
      <c r="O149" t="str">
        <f>IF(AND('Antibiotics STAR PU 13'!Z149="yes",'Co-amoxiclav etc.'!Z149="yes"),"yes","no")</f>
        <v>yes</v>
      </c>
      <c r="P149" t="str">
        <f>IF(AND('Antibiotics STAR PU 13'!AB149="yes",'Co-amoxiclav etc.'!AB149="yes"),"yes","no")</f>
        <v>yes</v>
      </c>
      <c r="Q149" t="str">
        <f>IF(AND('Antibiotics STAR PU 13'!AD149="yes",'Co-amoxiclav etc.'!AD149="yes"),"yes","no")</f>
        <v>yes</v>
      </c>
      <c r="R149" t="str">
        <f>IF(AND('Antibiotics STAR PU 13'!AF149="yes",'Co-amoxiclav etc.'!AF149="yes"),"yes","no")</f>
        <v>yes</v>
      </c>
      <c r="S149" t="str">
        <f>IF(AND('Antibiotics STAR PU 13'!AH149="yes",'Co-amoxiclav etc.'!AH149="yes"),"yes","no")</f>
        <v>yes</v>
      </c>
    </row>
    <row r="150" spans="1:19" x14ac:dyDescent="0.2">
      <c r="A150" t="s">
        <v>480</v>
      </c>
      <c r="B150" t="s">
        <v>481</v>
      </c>
      <c r="C150" s="53" t="s">
        <v>510</v>
      </c>
      <c r="D150" s="54" t="s">
        <v>78</v>
      </c>
      <c r="E150" s="50" t="s">
        <v>325</v>
      </c>
      <c r="F150" s="55" t="s">
        <v>326</v>
      </c>
      <c r="G150" t="str">
        <f>IF(AND('Antibiotics STAR PU 13'!J150="yes",'Co-amoxiclav etc.'!J150="yes"),"yes","no")</f>
        <v>yes</v>
      </c>
      <c r="H150" t="str">
        <f>IF(AND('Antibiotics STAR PU 13'!L150="yes",'Co-amoxiclav etc.'!L150="yes"),"yes","no")</f>
        <v>yes</v>
      </c>
      <c r="I150" t="str">
        <f>IF(AND('Antibiotics STAR PU 13'!N150="yes",'Co-amoxiclav etc.'!N150="yes"),"yes","no")</f>
        <v>yes</v>
      </c>
      <c r="J150" t="str">
        <f>IF(AND('Antibiotics STAR PU 13'!P150="yes",'Co-amoxiclav etc.'!P150="yes"),"yes","no")</f>
        <v>yes</v>
      </c>
      <c r="K150" t="str">
        <f>IF(AND('Antibiotics STAR PU 13'!R150="yes",'Co-amoxiclav etc.'!R150="yes"),"yes","no")</f>
        <v>yes</v>
      </c>
      <c r="L150" t="str">
        <f>IF(AND('Antibiotics STAR PU 13'!T150="yes",'Co-amoxiclav etc.'!T150="yes"),"yes","no")</f>
        <v>yes</v>
      </c>
      <c r="M150" t="str">
        <f>IF(AND('Antibiotics STAR PU 13'!V150="yes",'Co-amoxiclav etc.'!V150="yes"),"yes","no")</f>
        <v>yes</v>
      </c>
      <c r="N150" t="str">
        <f>IF(AND('Antibiotics STAR PU 13'!X150="yes",'Co-amoxiclav etc.'!X150="yes"),"yes","no")</f>
        <v>yes</v>
      </c>
      <c r="O150" t="str">
        <f>IF(AND('Antibiotics STAR PU 13'!Z150="yes",'Co-amoxiclav etc.'!Z150="yes"),"yes","no")</f>
        <v>yes</v>
      </c>
      <c r="P150" t="str">
        <f>IF(AND('Antibiotics STAR PU 13'!AB150="yes",'Co-amoxiclav etc.'!AB150="yes"),"yes","no")</f>
        <v>yes</v>
      </c>
      <c r="Q150" t="str">
        <f>IF(AND('Antibiotics STAR PU 13'!AD150="yes",'Co-amoxiclav etc.'!AD150="yes"),"yes","no")</f>
        <v>yes</v>
      </c>
      <c r="R150" t="str">
        <f>IF(AND('Antibiotics STAR PU 13'!AF150="yes",'Co-amoxiclav etc.'!AF150="yes"),"yes","no")</f>
        <v>yes</v>
      </c>
      <c r="S150" t="str">
        <f>IF(AND('Antibiotics STAR PU 13'!AH150="yes",'Co-amoxiclav etc.'!AH150="yes"),"yes","no")</f>
        <v>yes</v>
      </c>
    </row>
    <row r="151" spans="1:19" x14ac:dyDescent="0.2">
      <c r="A151" t="s">
        <v>468</v>
      </c>
      <c r="B151" t="s">
        <v>469</v>
      </c>
      <c r="C151" s="53" t="s">
        <v>496</v>
      </c>
      <c r="D151" s="54" t="s">
        <v>14</v>
      </c>
      <c r="E151" s="50" t="s">
        <v>327</v>
      </c>
      <c r="F151" s="55" t="s">
        <v>328</v>
      </c>
      <c r="G151" t="str">
        <f>IF(AND('Antibiotics STAR PU 13'!J151="yes",'Co-amoxiclav etc.'!J151="yes"),"yes","no")</f>
        <v>no</v>
      </c>
      <c r="H151" t="str">
        <f>IF(AND('Antibiotics STAR PU 13'!L151="yes",'Co-amoxiclav etc.'!L151="yes"),"yes","no")</f>
        <v>no</v>
      </c>
      <c r="I151" t="str">
        <f>IF(AND('Antibiotics STAR PU 13'!N151="yes",'Co-amoxiclav etc.'!N151="yes"),"yes","no")</f>
        <v>no</v>
      </c>
      <c r="J151" t="str">
        <f>IF(AND('Antibiotics STAR PU 13'!P151="yes",'Co-amoxiclav etc.'!P151="yes"),"yes","no")</f>
        <v>no</v>
      </c>
      <c r="K151" t="str">
        <f>IF(AND('Antibiotics STAR PU 13'!R151="yes",'Co-amoxiclav etc.'!R151="yes"),"yes","no")</f>
        <v>no</v>
      </c>
      <c r="L151" t="str">
        <f>IF(AND('Antibiotics STAR PU 13'!T151="yes",'Co-amoxiclav etc.'!T151="yes"),"yes","no")</f>
        <v>no</v>
      </c>
      <c r="M151" t="str">
        <f>IF(AND('Antibiotics STAR PU 13'!V151="yes",'Co-amoxiclav etc.'!V151="yes"),"yes","no")</f>
        <v>no</v>
      </c>
      <c r="N151" t="str">
        <f>IF(AND('Antibiotics STAR PU 13'!X151="yes",'Co-amoxiclav etc.'!X151="yes"),"yes","no")</f>
        <v>no</v>
      </c>
      <c r="O151" t="str">
        <f>IF(AND('Antibiotics STAR PU 13'!Z151="yes",'Co-amoxiclav etc.'!Z151="yes"),"yes","no")</f>
        <v>no</v>
      </c>
      <c r="P151" t="str">
        <f>IF(AND('Antibiotics STAR PU 13'!AB151="yes",'Co-amoxiclav etc.'!AB151="yes"),"yes","no")</f>
        <v>no</v>
      </c>
      <c r="Q151" t="str">
        <f>IF(AND('Antibiotics STAR PU 13'!AD151="yes",'Co-amoxiclav etc.'!AD151="yes"),"yes","no")</f>
        <v>no</v>
      </c>
      <c r="R151" t="str">
        <f>IF(AND('Antibiotics STAR PU 13'!AF151="yes",'Co-amoxiclav etc.'!AF151="yes"),"yes","no")</f>
        <v>no</v>
      </c>
      <c r="S151" t="str">
        <f>IF(AND('Antibiotics STAR PU 13'!AH151="yes",'Co-amoxiclav etc.'!AH151="yes"),"yes","no")</f>
        <v>no</v>
      </c>
    </row>
    <row r="152" spans="1:19" x14ac:dyDescent="0.2">
      <c r="A152" t="s">
        <v>476</v>
      </c>
      <c r="B152" t="s">
        <v>477</v>
      </c>
      <c r="C152" s="53" t="s">
        <v>503</v>
      </c>
      <c r="D152" s="54" t="s">
        <v>39</v>
      </c>
      <c r="E152" s="50" t="s">
        <v>329</v>
      </c>
      <c r="F152" s="55" t="s">
        <v>330</v>
      </c>
      <c r="G152" t="str">
        <f>IF(AND('Antibiotics STAR PU 13'!J152="yes",'Co-amoxiclav etc.'!J152="yes"),"yes","no")</f>
        <v>yes</v>
      </c>
      <c r="H152" t="str">
        <f>IF(AND('Antibiotics STAR PU 13'!L152="yes",'Co-amoxiclav etc.'!L152="yes"),"yes","no")</f>
        <v>yes</v>
      </c>
      <c r="I152" t="str">
        <f>IF(AND('Antibiotics STAR PU 13'!N152="yes",'Co-amoxiclav etc.'!N152="yes"),"yes","no")</f>
        <v>yes</v>
      </c>
      <c r="J152" t="str">
        <f>IF(AND('Antibiotics STAR PU 13'!P152="yes",'Co-amoxiclav etc.'!P152="yes"),"yes","no")</f>
        <v>yes</v>
      </c>
      <c r="K152" t="str">
        <f>IF(AND('Antibiotics STAR PU 13'!R152="yes",'Co-amoxiclav etc.'!R152="yes"),"yes","no")</f>
        <v>yes</v>
      </c>
      <c r="L152" t="str">
        <f>IF(AND('Antibiotics STAR PU 13'!T152="yes",'Co-amoxiclav etc.'!T152="yes"),"yes","no")</f>
        <v>yes</v>
      </c>
      <c r="M152" t="str">
        <f>IF(AND('Antibiotics STAR PU 13'!V152="yes",'Co-amoxiclav etc.'!V152="yes"),"yes","no")</f>
        <v>yes</v>
      </c>
      <c r="N152" t="str">
        <f>IF(AND('Antibiotics STAR PU 13'!X152="yes",'Co-amoxiclav etc.'!X152="yes"),"yes","no")</f>
        <v>yes</v>
      </c>
      <c r="O152" t="str">
        <f>IF(AND('Antibiotics STAR PU 13'!Z152="yes",'Co-amoxiclav etc.'!Z152="yes"),"yes","no")</f>
        <v>yes</v>
      </c>
      <c r="P152" t="str">
        <f>IF(AND('Antibiotics STAR PU 13'!AB152="yes",'Co-amoxiclav etc.'!AB152="yes"),"yes","no")</f>
        <v>yes</v>
      </c>
      <c r="Q152" t="str">
        <f>IF(AND('Antibiotics STAR PU 13'!AD152="yes",'Co-amoxiclav etc.'!AD152="yes"),"yes","no")</f>
        <v>yes</v>
      </c>
      <c r="R152" t="str">
        <f>IF(AND('Antibiotics STAR PU 13'!AF152="yes",'Co-amoxiclav etc.'!AF152="yes"),"yes","no")</f>
        <v>yes</v>
      </c>
      <c r="S152" t="str">
        <f>IF(AND('Antibiotics STAR PU 13'!AH152="yes",'Co-amoxiclav etc.'!AH152="yes"),"yes","no")</f>
        <v>yes</v>
      </c>
    </row>
    <row r="153" spans="1:19" x14ac:dyDescent="0.2">
      <c r="A153" t="s">
        <v>478</v>
      </c>
      <c r="B153" t="s">
        <v>479</v>
      </c>
      <c r="C153" s="53" t="s">
        <v>508</v>
      </c>
      <c r="D153" s="54" t="s">
        <v>64</v>
      </c>
      <c r="E153" s="50" t="s">
        <v>331</v>
      </c>
      <c r="F153" s="55" t="s">
        <v>332</v>
      </c>
      <c r="G153" t="str">
        <f>IF(AND('Antibiotics STAR PU 13'!J153="yes",'Co-amoxiclav etc.'!J153="yes"),"yes","no")</f>
        <v>yes</v>
      </c>
      <c r="H153" t="str">
        <f>IF(AND('Antibiotics STAR PU 13'!L153="yes",'Co-amoxiclav etc.'!L153="yes"),"yes","no")</f>
        <v>yes</v>
      </c>
      <c r="I153" t="str">
        <f>IF(AND('Antibiotics STAR PU 13'!N153="yes",'Co-amoxiclav etc.'!N153="yes"),"yes","no")</f>
        <v>yes</v>
      </c>
      <c r="J153" t="str">
        <f>IF(AND('Antibiotics STAR PU 13'!P153="yes",'Co-amoxiclav etc.'!P153="yes"),"yes","no")</f>
        <v>yes</v>
      </c>
      <c r="K153" t="str">
        <f>IF(AND('Antibiotics STAR PU 13'!R153="yes",'Co-amoxiclav etc.'!R153="yes"),"yes","no")</f>
        <v>yes</v>
      </c>
      <c r="L153" t="str">
        <f>IF(AND('Antibiotics STAR PU 13'!T153="yes",'Co-amoxiclav etc.'!T153="yes"),"yes","no")</f>
        <v>yes</v>
      </c>
      <c r="M153" t="str">
        <f>IF(AND('Antibiotics STAR PU 13'!V153="yes",'Co-amoxiclav etc.'!V153="yes"),"yes","no")</f>
        <v>yes</v>
      </c>
      <c r="N153" t="str">
        <f>IF(AND('Antibiotics STAR PU 13'!X153="yes",'Co-amoxiclav etc.'!X153="yes"),"yes","no")</f>
        <v>yes</v>
      </c>
      <c r="O153" t="str">
        <f>IF(AND('Antibiotics STAR PU 13'!Z153="yes",'Co-amoxiclav etc.'!Z153="yes"),"yes","no")</f>
        <v>yes</v>
      </c>
      <c r="P153" t="str">
        <f>IF(AND('Antibiotics STAR PU 13'!AB153="yes",'Co-amoxiclav etc.'!AB153="yes"),"yes","no")</f>
        <v>yes</v>
      </c>
      <c r="Q153" t="str">
        <f>IF(AND('Antibiotics STAR PU 13'!AD153="yes",'Co-amoxiclav etc.'!AD153="yes"),"yes","no")</f>
        <v>yes</v>
      </c>
      <c r="R153" t="str">
        <f>IF(AND('Antibiotics STAR PU 13'!AF153="yes",'Co-amoxiclav etc.'!AF153="yes"),"yes","no")</f>
        <v>yes</v>
      </c>
      <c r="S153" t="str">
        <f>IF(AND('Antibiotics STAR PU 13'!AH153="yes",'Co-amoxiclav etc.'!AH153="yes"),"yes","no")</f>
        <v>yes</v>
      </c>
    </row>
    <row r="154" spans="1:19" x14ac:dyDescent="0.2">
      <c r="A154" t="s">
        <v>485</v>
      </c>
      <c r="B154" t="s">
        <v>486</v>
      </c>
      <c r="C154" s="53" t="s">
        <v>517</v>
      </c>
      <c r="D154" s="54" t="s">
        <v>141</v>
      </c>
      <c r="E154" s="50" t="s">
        <v>333</v>
      </c>
      <c r="F154" s="55" t="s">
        <v>334</v>
      </c>
      <c r="G154" t="str">
        <f>IF(AND('Antibiotics STAR PU 13'!J154="yes",'Co-amoxiclav etc.'!J154="yes"),"yes","no")</f>
        <v>yes</v>
      </c>
      <c r="H154" t="str">
        <f>IF(AND('Antibiotics STAR PU 13'!L154="yes",'Co-amoxiclav etc.'!L154="yes"),"yes","no")</f>
        <v>yes</v>
      </c>
      <c r="I154" t="str">
        <f>IF(AND('Antibiotics STAR PU 13'!N154="yes",'Co-amoxiclav etc.'!N154="yes"),"yes","no")</f>
        <v>yes</v>
      </c>
      <c r="J154" t="str">
        <f>IF(AND('Antibiotics STAR PU 13'!P154="yes",'Co-amoxiclav etc.'!P154="yes"),"yes","no")</f>
        <v>yes</v>
      </c>
      <c r="K154" t="str">
        <f>IF(AND('Antibiotics STAR PU 13'!R154="yes",'Co-amoxiclav etc.'!R154="yes"),"yes","no")</f>
        <v>yes</v>
      </c>
      <c r="L154" t="str">
        <f>IF(AND('Antibiotics STAR PU 13'!T154="yes",'Co-amoxiclav etc.'!T154="yes"),"yes","no")</f>
        <v>yes</v>
      </c>
      <c r="M154" t="str">
        <f>IF(AND('Antibiotics STAR PU 13'!V154="yes",'Co-amoxiclav etc.'!V154="yes"),"yes","no")</f>
        <v>yes</v>
      </c>
      <c r="N154" t="str">
        <f>IF(AND('Antibiotics STAR PU 13'!X154="yes",'Co-amoxiclav etc.'!X154="yes"),"yes","no")</f>
        <v>yes</v>
      </c>
      <c r="O154" t="str">
        <f>IF(AND('Antibiotics STAR PU 13'!Z154="yes",'Co-amoxiclav etc.'!Z154="yes"),"yes","no")</f>
        <v>yes</v>
      </c>
      <c r="P154" t="str">
        <f>IF(AND('Antibiotics STAR PU 13'!AB154="yes",'Co-amoxiclav etc.'!AB154="yes"),"yes","no")</f>
        <v>yes</v>
      </c>
      <c r="Q154" t="str">
        <f>IF(AND('Antibiotics STAR PU 13'!AD154="yes",'Co-amoxiclav etc.'!AD154="yes"),"yes","no")</f>
        <v>yes</v>
      </c>
      <c r="R154" t="str">
        <f>IF(AND('Antibiotics STAR PU 13'!AF154="yes",'Co-amoxiclav etc.'!AF154="yes"),"yes","no")</f>
        <v>yes</v>
      </c>
      <c r="S154" t="str">
        <f>IF(AND('Antibiotics STAR PU 13'!AH154="yes",'Co-amoxiclav etc.'!AH154="yes"),"yes","no")</f>
        <v>yes</v>
      </c>
    </row>
    <row r="155" spans="1:19" x14ac:dyDescent="0.2">
      <c r="A155" t="s">
        <v>478</v>
      </c>
      <c r="B155" t="s">
        <v>479</v>
      </c>
      <c r="C155" s="53" t="s">
        <v>520</v>
      </c>
      <c r="D155" s="54" t="s">
        <v>208</v>
      </c>
      <c r="E155" s="50" t="s">
        <v>335</v>
      </c>
      <c r="F155" s="55" t="s">
        <v>336</v>
      </c>
      <c r="G155" t="str">
        <f>IF(AND('Antibiotics STAR PU 13'!J155="yes",'Co-amoxiclav etc.'!J155="yes"),"yes","no")</f>
        <v>no</v>
      </c>
      <c r="H155" t="str">
        <f>IF(AND('Antibiotics STAR PU 13'!L155="yes",'Co-amoxiclav etc.'!L155="yes"),"yes","no")</f>
        <v>no</v>
      </c>
      <c r="I155" t="str">
        <f>IF(AND('Antibiotics STAR PU 13'!N155="yes",'Co-amoxiclav etc.'!N155="yes"),"yes","no")</f>
        <v>no</v>
      </c>
      <c r="J155" t="str">
        <f>IF(AND('Antibiotics STAR PU 13'!P155="yes",'Co-amoxiclav etc.'!P155="yes"),"yes","no")</f>
        <v>no</v>
      </c>
      <c r="K155" t="str">
        <f>IF(AND('Antibiotics STAR PU 13'!R155="yes",'Co-amoxiclav etc.'!R155="yes"),"yes","no")</f>
        <v>no</v>
      </c>
      <c r="L155" t="str">
        <f>IF(AND('Antibiotics STAR PU 13'!T155="yes",'Co-amoxiclav etc.'!T155="yes"),"yes","no")</f>
        <v>no</v>
      </c>
      <c r="M155" t="str">
        <f>IF(AND('Antibiotics STAR PU 13'!V155="yes",'Co-amoxiclav etc.'!V155="yes"),"yes","no")</f>
        <v>no</v>
      </c>
      <c r="N155" t="str">
        <f>IF(AND('Antibiotics STAR PU 13'!X155="yes",'Co-amoxiclav etc.'!X155="yes"),"yes","no")</f>
        <v>no</v>
      </c>
      <c r="O155" t="str">
        <f>IF(AND('Antibiotics STAR PU 13'!Z155="yes",'Co-amoxiclav etc.'!Z155="yes"),"yes","no")</f>
        <v>no</v>
      </c>
      <c r="P155" t="str">
        <f>IF(AND('Antibiotics STAR PU 13'!AB155="yes",'Co-amoxiclav etc.'!AB155="yes"),"yes","no")</f>
        <v>no</v>
      </c>
      <c r="Q155" t="str">
        <f>IF(AND('Antibiotics STAR PU 13'!AD155="yes",'Co-amoxiclav etc.'!AD155="yes"),"yes","no")</f>
        <v>no</v>
      </c>
      <c r="R155" t="str">
        <f>IF(AND('Antibiotics STAR PU 13'!AF155="yes",'Co-amoxiclav etc.'!AF155="yes"),"yes","no")</f>
        <v>no</v>
      </c>
      <c r="S155" t="str">
        <f>IF(AND('Antibiotics STAR PU 13'!AH155="yes",'Co-amoxiclav etc.'!AH155="yes"),"yes","no")</f>
        <v>no</v>
      </c>
    </row>
    <row r="156" spans="1:19" x14ac:dyDescent="0.2">
      <c r="A156" t="s">
        <v>484</v>
      </c>
      <c r="B156" t="s">
        <v>116</v>
      </c>
      <c r="C156" s="53" t="s">
        <v>514</v>
      </c>
      <c r="D156" s="54" t="s">
        <v>116</v>
      </c>
      <c r="E156" s="50" t="s">
        <v>337</v>
      </c>
      <c r="F156" s="55" t="s">
        <v>338</v>
      </c>
      <c r="G156" t="str">
        <f>IF(AND('Antibiotics STAR PU 13'!J156="yes",'Co-amoxiclav etc.'!J156="yes"),"yes","no")</f>
        <v>yes</v>
      </c>
      <c r="H156" t="str">
        <f>IF(AND('Antibiotics STAR PU 13'!L156="yes",'Co-amoxiclav etc.'!L156="yes"),"yes","no")</f>
        <v>yes</v>
      </c>
      <c r="I156" t="str">
        <f>IF(AND('Antibiotics STAR PU 13'!N156="yes",'Co-amoxiclav etc.'!N156="yes"),"yes","no")</f>
        <v>yes</v>
      </c>
      <c r="J156" t="str">
        <f>IF(AND('Antibiotics STAR PU 13'!P156="yes",'Co-amoxiclav etc.'!P156="yes"),"yes","no")</f>
        <v>yes</v>
      </c>
      <c r="K156" t="str">
        <f>IF(AND('Antibiotics STAR PU 13'!R156="yes",'Co-amoxiclav etc.'!R156="yes"),"yes","no")</f>
        <v>yes</v>
      </c>
      <c r="L156" t="str">
        <f>IF(AND('Antibiotics STAR PU 13'!T156="yes",'Co-amoxiclav etc.'!T156="yes"),"yes","no")</f>
        <v>yes</v>
      </c>
      <c r="M156" t="str">
        <f>IF(AND('Antibiotics STAR PU 13'!V156="yes",'Co-amoxiclav etc.'!V156="yes"),"yes","no")</f>
        <v>yes</v>
      </c>
      <c r="N156" t="str">
        <f>IF(AND('Antibiotics STAR PU 13'!X156="yes",'Co-amoxiclav etc.'!X156="yes"),"yes","no")</f>
        <v>yes</v>
      </c>
      <c r="O156" t="str">
        <f>IF(AND('Antibiotics STAR PU 13'!Z156="yes",'Co-amoxiclav etc.'!Z156="yes"),"yes","no")</f>
        <v>yes</v>
      </c>
      <c r="P156" t="str">
        <f>IF(AND('Antibiotics STAR PU 13'!AB156="yes",'Co-amoxiclav etc.'!AB156="yes"),"yes","no")</f>
        <v>yes</v>
      </c>
      <c r="Q156" t="str">
        <f>IF(AND('Antibiotics STAR PU 13'!AD156="yes",'Co-amoxiclav etc.'!AD156="yes"),"yes","no")</f>
        <v>yes</v>
      </c>
      <c r="R156" t="str">
        <f>IF(AND('Antibiotics STAR PU 13'!AF156="yes",'Co-amoxiclav etc.'!AF156="yes"),"yes","no")</f>
        <v>yes</v>
      </c>
      <c r="S156" t="str">
        <f>IF(AND('Antibiotics STAR PU 13'!AH156="yes",'Co-amoxiclav etc.'!AH156="yes"),"yes","no")</f>
        <v>yes</v>
      </c>
    </row>
    <row r="157" spans="1:19" x14ac:dyDescent="0.2">
      <c r="A157" t="s">
        <v>478</v>
      </c>
      <c r="B157" t="s">
        <v>479</v>
      </c>
      <c r="C157" s="53" t="s">
        <v>508</v>
      </c>
      <c r="D157" s="54" t="s">
        <v>64</v>
      </c>
      <c r="E157" s="50" t="s">
        <v>339</v>
      </c>
      <c r="F157" s="55" t="s">
        <v>340</v>
      </c>
      <c r="G157" t="str">
        <f>IF(AND('Antibiotics STAR PU 13'!J157="yes",'Co-amoxiclav etc.'!J157="yes"),"yes","no")</f>
        <v>no</v>
      </c>
      <c r="H157" t="str">
        <f>IF(AND('Antibiotics STAR PU 13'!L157="yes",'Co-amoxiclav etc.'!L157="yes"),"yes","no")</f>
        <v>no</v>
      </c>
      <c r="I157" t="str">
        <f>IF(AND('Antibiotics STAR PU 13'!N157="yes",'Co-amoxiclav etc.'!N157="yes"),"yes","no")</f>
        <v>no</v>
      </c>
      <c r="J157" t="str">
        <f>IF(AND('Antibiotics STAR PU 13'!P157="yes",'Co-amoxiclav etc.'!P157="yes"),"yes","no")</f>
        <v>yes</v>
      </c>
      <c r="K157" t="str">
        <f>IF(AND('Antibiotics STAR PU 13'!R157="yes",'Co-amoxiclav etc.'!R157="yes"),"yes","no")</f>
        <v>yes</v>
      </c>
      <c r="L157" t="str">
        <f>IF(AND('Antibiotics STAR PU 13'!T157="yes",'Co-amoxiclav etc.'!T157="yes"),"yes","no")</f>
        <v>yes</v>
      </c>
      <c r="M157" t="str">
        <f>IF(AND('Antibiotics STAR PU 13'!V157="yes",'Co-amoxiclav etc.'!V157="yes"),"yes","no")</f>
        <v>yes</v>
      </c>
      <c r="N157" t="str">
        <f>IF(AND('Antibiotics STAR PU 13'!X157="yes",'Co-amoxiclav etc.'!X157="yes"),"yes","no")</f>
        <v>yes</v>
      </c>
      <c r="O157" t="str">
        <f>IF(AND('Antibiotics STAR PU 13'!Z157="yes",'Co-amoxiclav etc.'!Z157="yes"),"yes","no")</f>
        <v>yes</v>
      </c>
      <c r="P157" t="str">
        <f>IF(AND('Antibiotics STAR PU 13'!AB157="yes",'Co-amoxiclav etc.'!AB157="yes"),"yes","no")</f>
        <v>yes</v>
      </c>
      <c r="Q157" t="str">
        <f>IF(AND('Antibiotics STAR PU 13'!AD157="yes",'Co-amoxiclav etc.'!AD157="yes"),"yes","no")</f>
        <v>yes</v>
      </c>
      <c r="R157" t="str">
        <f>IF(AND('Antibiotics STAR PU 13'!AF157="yes",'Co-amoxiclav etc.'!AF157="yes"),"yes","no")</f>
        <v>yes</v>
      </c>
      <c r="S157" t="str">
        <f>IF(AND('Antibiotics STAR PU 13'!AH157="yes",'Co-amoxiclav etc.'!AH157="yes"),"yes","no")</f>
        <v>yes</v>
      </c>
    </row>
    <row r="158" spans="1:19" x14ac:dyDescent="0.2">
      <c r="A158" t="s">
        <v>466</v>
      </c>
      <c r="B158" t="s">
        <v>467</v>
      </c>
      <c r="C158" s="53" t="s">
        <v>495</v>
      </c>
      <c r="D158" s="54" t="s">
        <v>11</v>
      </c>
      <c r="E158" s="50" t="s">
        <v>341</v>
      </c>
      <c r="F158" s="55" t="s">
        <v>342</v>
      </c>
      <c r="G158" t="str">
        <f>IF(AND('Antibiotics STAR PU 13'!J158="yes",'Co-amoxiclav etc.'!J158="yes"),"yes","no")</f>
        <v>yes</v>
      </c>
      <c r="H158" t="str">
        <f>IF(AND('Antibiotics STAR PU 13'!L158="yes",'Co-amoxiclav etc.'!L158="yes"),"yes","no")</f>
        <v>yes</v>
      </c>
      <c r="I158" t="str">
        <f>IF(AND('Antibiotics STAR PU 13'!N158="yes",'Co-amoxiclav etc.'!N158="yes"),"yes","no")</f>
        <v>yes</v>
      </c>
      <c r="J158" t="str">
        <f>IF(AND('Antibiotics STAR PU 13'!P158="yes",'Co-amoxiclav etc.'!P158="yes"),"yes","no")</f>
        <v>yes</v>
      </c>
      <c r="K158" t="str">
        <f>IF(AND('Antibiotics STAR PU 13'!R158="yes",'Co-amoxiclav etc.'!R158="yes"),"yes","no")</f>
        <v>yes</v>
      </c>
      <c r="L158" t="str">
        <f>IF(AND('Antibiotics STAR PU 13'!T158="yes",'Co-amoxiclav etc.'!T158="yes"),"yes","no")</f>
        <v>yes</v>
      </c>
      <c r="M158" t="str">
        <f>IF(AND('Antibiotics STAR PU 13'!V158="yes",'Co-amoxiclav etc.'!V158="yes"),"yes","no")</f>
        <v>yes</v>
      </c>
      <c r="N158" t="str">
        <f>IF(AND('Antibiotics STAR PU 13'!X158="yes",'Co-amoxiclav etc.'!X158="yes"),"yes","no")</f>
        <v>yes</v>
      </c>
      <c r="O158" t="str">
        <f>IF(AND('Antibiotics STAR PU 13'!Z158="yes",'Co-amoxiclav etc.'!Z158="yes"),"yes","no")</f>
        <v>yes</v>
      </c>
      <c r="P158" t="str">
        <f>IF(AND('Antibiotics STAR PU 13'!AB158="yes",'Co-amoxiclav etc.'!AB158="yes"),"yes","no")</f>
        <v>yes</v>
      </c>
      <c r="Q158" t="str">
        <f>IF(AND('Antibiotics STAR PU 13'!AD158="yes",'Co-amoxiclav etc.'!AD158="yes"),"yes","no")</f>
        <v>yes</v>
      </c>
      <c r="R158" t="str">
        <f>IF(AND('Antibiotics STAR PU 13'!AF158="yes",'Co-amoxiclav etc.'!AF158="yes"),"yes","no")</f>
        <v>yes</v>
      </c>
      <c r="S158" t="str">
        <f>IF(AND('Antibiotics STAR PU 13'!AH158="yes",'Co-amoxiclav etc.'!AH158="yes"),"yes","no")</f>
        <v>yes</v>
      </c>
    </row>
    <row r="159" spans="1:19" x14ac:dyDescent="0.2">
      <c r="A159" t="s">
        <v>474</v>
      </c>
      <c r="B159" t="s">
        <v>475</v>
      </c>
      <c r="C159" s="53" t="s">
        <v>515</v>
      </c>
      <c r="D159" s="54" t="s">
        <v>129</v>
      </c>
      <c r="E159" s="50" t="s">
        <v>343</v>
      </c>
      <c r="F159" s="55" t="s">
        <v>344</v>
      </c>
      <c r="G159" t="str">
        <f>IF(AND('Antibiotics STAR PU 13'!J159="yes",'Co-amoxiclav etc.'!J159="yes"),"yes","no")</f>
        <v>no</v>
      </c>
      <c r="H159" t="str">
        <f>IF(AND('Antibiotics STAR PU 13'!L159="yes",'Co-amoxiclav etc.'!L159="yes"),"yes","no")</f>
        <v>no</v>
      </c>
      <c r="I159" t="str">
        <f>IF(AND('Antibiotics STAR PU 13'!N159="yes",'Co-amoxiclav etc.'!N159="yes"),"yes","no")</f>
        <v>no</v>
      </c>
      <c r="J159" t="str">
        <f>IF(AND('Antibiotics STAR PU 13'!P159="yes",'Co-amoxiclav etc.'!P159="yes"),"yes","no")</f>
        <v>no</v>
      </c>
      <c r="K159" t="str">
        <f>IF(AND('Antibiotics STAR PU 13'!R159="yes",'Co-amoxiclav etc.'!R159="yes"),"yes","no")</f>
        <v>no</v>
      </c>
      <c r="L159" t="str">
        <f>IF(AND('Antibiotics STAR PU 13'!T159="yes",'Co-amoxiclav etc.'!T159="yes"),"yes","no")</f>
        <v>no</v>
      </c>
      <c r="M159" t="str">
        <f>IF(AND('Antibiotics STAR PU 13'!V159="yes",'Co-amoxiclav etc.'!V159="yes"),"yes","no")</f>
        <v>no</v>
      </c>
      <c r="N159" t="str">
        <f>IF(AND('Antibiotics STAR PU 13'!X159="yes",'Co-amoxiclav etc.'!X159="yes"),"yes","no")</f>
        <v>yes</v>
      </c>
      <c r="O159" t="str">
        <f>IF(AND('Antibiotics STAR PU 13'!Z159="yes",'Co-amoxiclav etc.'!Z159="yes"),"yes","no")</f>
        <v>yes</v>
      </c>
      <c r="P159" t="str">
        <f>IF(AND('Antibiotics STAR PU 13'!AB159="yes",'Co-amoxiclav etc.'!AB159="yes"),"yes","no")</f>
        <v>yes</v>
      </c>
      <c r="Q159" t="str">
        <f>IF(AND('Antibiotics STAR PU 13'!AD159="yes",'Co-amoxiclav etc.'!AD159="yes"),"yes","no")</f>
        <v>no</v>
      </c>
      <c r="R159" t="str">
        <f>IF(AND('Antibiotics STAR PU 13'!AF159="yes",'Co-amoxiclav etc.'!AF159="yes"),"yes","no")</f>
        <v>no</v>
      </c>
      <c r="S159" t="str">
        <f>IF(AND('Antibiotics STAR PU 13'!AH159="yes",'Co-amoxiclav etc.'!AH159="yes"),"yes","no")</f>
        <v>no</v>
      </c>
    </row>
    <row r="160" spans="1:19" x14ac:dyDescent="0.2">
      <c r="A160" t="s">
        <v>570</v>
      </c>
      <c r="B160" t="s">
        <v>569</v>
      </c>
      <c r="C160" s="53" t="s">
        <v>505</v>
      </c>
      <c r="D160" s="54" t="s">
        <v>49</v>
      </c>
      <c r="E160" s="50" t="s">
        <v>345</v>
      </c>
      <c r="F160" s="55" t="s">
        <v>346</v>
      </c>
      <c r="G160" t="str">
        <f>IF(AND('Antibiotics STAR PU 13'!J160="yes",'Co-amoxiclav etc.'!J160="yes"),"yes","no")</f>
        <v>no</v>
      </c>
      <c r="H160" t="str">
        <f>IF(AND('Antibiotics STAR PU 13'!L160="yes",'Co-amoxiclav etc.'!L160="yes"),"yes","no")</f>
        <v>no</v>
      </c>
      <c r="I160" t="str">
        <f>IF(AND('Antibiotics STAR PU 13'!N160="yes",'Co-amoxiclav etc.'!N160="yes"),"yes","no")</f>
        <v>no</v>
      </c>
      <c r="J160" t="str">
        <f>IF(AND('Antibiotics STAR PU 13'!P160="yes",'Co-amoxiclav etc.'!P160="yes"),"yes","no")</f>
        <v>no</v>
      </c>
      <c r="K160" t="str">
        <f>IF(AND('Antibiotics STAR PU 13'!R160="yes",'Co-amoxiclav etc.'!R160="yes"),"yes","no")</f>
        <v>no</v>
      </c>
      <c r="L160" t="str">
        <f>IF(AND('Antibiotics STAR PU 13'!T160="yes",'Co-amoxiclav etc.'!T160="yes"),"yes","no")</f>
        <v>no</v>
      </c>
      <c r="M160" t="str">
        <f>IF(AND('Antibiotics STAR PU 13'!V160="yes",'Co-amoxiclav etc.'!V160="yes"),"yes","no")</f>
        <v>no</v>
      </c>
      <c r="N160" t="str">
        <f>IF(AND('Antibiotics STAR PU 13'!X160="yes",'Co-amoxiclav etc.'!X160="yes"),"yes","no")</f>
        <v>no</v>
      </c>
      <c r="O160" t="str">
        <f>IF(AND('Antibiotics STAR PU 13'!Z160="yes",'Co-amoxiclav etc.'!Z160="yes"),"yes","no")</f>
        <v>no</v>
      </c>
      <c r="P160" t="str">
        <f>IF(AND('Antibiotics STAR PU 13'!AB160="yes",'Co-amoxiclav etc.'!AB160="yes"),"yes","no")</f>
        <v>no</v>
      </c>
      <c r="Q160" t="str">
        <f>IF(AND('Antibiotics STAR PU 13'!AD160="yes",'Co-amoxiclav etc.'!AD160="yes"),"yes","no")</f>
        <v>no</v>
      </c>
      <c r="R160" t="str">
        <f>IF(AND('Antibiotics STAR PU 13'!AF160="yes",'Co-amoxiclav etc.'!AF160="yes"),"yes","no")</f>
        <v>no</v>
      </c>
      <c r="S160" t="str">
        <f>IF(AND('Antibiotics STAR PU 13'!AH160="yes",'Co-amoxiclav etc.'!AH160="yes"),"yes","no")</f>
        <v>yes</v>
      </c>
    </row>
    <row r="161" spans="1:19" x14ac:dyDescent="0.2">
      <c r="A161" t="s">
        <v>472</v>
      </c>
      <c r="B161" t="s">
        <v>473</v>
      </c>
      <c r="C161" s="53" t="s">
        <v>509</v>
      </c>
      <c r="D161" s="54" t="s">
        <v>73</v>
      </c>
      <c r="E161" s="50" t="s">
        <v>347</v>
      </c>
      <c r="F161" s="55" t="s">
        <v>348</v>
      </c>
      <c r="G161" t="str">
        <f>IF(AND('Antibiotics STAR PU 13'!J161="yes",'Co-amoxiclav etc.'!J161="yes"),"yes","no")</f>
        <v>no</v>
      </c>
      <c r="H161" t="str">
        <f>IF(AND('Antibiotics STAR PU 13'!L161="yes",'Co-amoxiclav etc.'!L161="yes"),"yes","no")</f>
        <v>no</v>
      </c>
      <c r="I161" t="str">
        <f>IF(AND('Antibiotics STAR PU 13'!N161="yes",'Co-amoxiclav etc.'!N161="yes"),"yes","no")</f>
        <v>no</v>
      </c>
      <c r="J161" t="str">
        <f>IF(AND('Antibiotics STAR PU 13'!P161="yes",'Co-amoxiclav etc.'!P161="yes"),"yes","no")</f>
        <v>no</v>
      </c>
      <c r="K161" t="str">
        <f>IF(AND('Antibiotics STAR PU 13'!R161="yes",'Co-amoxiclav etc.'!R161="yes"),"yes","no")</f>
        <v>no</v>
      </c>
      <c r="L161" t="str">
        <f>IF(AND('Antibiotics STAR PU 13'!T161="yes",'Co-amoxiclav etc.'!T161="yes"),"yes","no")</f>
        <v>no</v>
      </c>
      <c r="M161" t="str">
        <f>IF(AND('Antibiotics STAR PU 13'!V161="yes",'Co-amoxiclav etc.'!V161="yes"),"yes","no")</f>
        <v>no</v>
      </c>
      <c r="N161" t="str">
        <f>IF(AND('Antibiotics STAR PU 13'!X161="yes",'Co-amoxiclav etc.'!X161="yes"),"yes","no")</f>
        <v>no</v>
      </c>
      <c r="O161" t="str">
        <f>IF(AND('Antibiotics STAR PU 13'!Z161="yes",'Co-amoxiclav etc.'!Z161="yes"),"yes","no")</f>
        <v>no</v>
      </c>
      <c r="P161" t="str">
        <f>IF(AND('Antibiotics STAR PU 13'!AB161="yes",'Co-amoxiclav etc.'!AB161="yes"),"yes","no")</f>
        <v>no</v>
      </c>
      <c r="Q161" t="str">
        <f>IF(AND('Antibiotics STAR PU 13'!AD161="yes",'Co-amoxiclav etc.'!AD161="yes"),"yes","no")</f>
        <v>yes</v>
      </c>
      <c r="R161" t="str">
        <f>IF(AND('Antibiotics STAR PU 13'!AF161="yes",'Co-amoxiclav etc.'!AF161="yes"),"yes","no")</f>
        <v>yes</v>
      </c>
      <c r="S161" t="str">
        <f>IF(AND('Antibiotics STAR PU 13'!AH161="yes",'Co-amoxiclav etc.'!AH161="yes"),"yes","no")</f>
        <v>yes</v>
      </c>
    </row>
    <row r="162" spans="1:19" x14ac:dyDescent="0.2">
      <c r="A162" t="s">
        <v>468</v>
      </c>
      <c r="B162" t="s">
        <v>469</v>
      </c>
      <c r="C162" s="53" t="s">
        <v>496</v>
      </c>
      <c r="D162" s="54" t="s">
        <v>14</v>
      </c>
      <c r="E162" s="50" t="s">
        <v>349</v>
      </c>
      <c r="F162" s="55" t="s">
        <v>350</v>
      </c>
      <c r="G162" t="str">
        <f>IF(AND('Antibiotics STAR PU 13'!J162="yes",'Co-amoxiclav etc.'!J162="yes"),"yes","no")</f>
        <v>yes</v>
      </c>
      <c r="H162" t="str">
        <f>IF(AND('Antibiotics STAR PU 13'!L162="yes",'Co-amoxiclav etc.'!L162="yes"),"yes","no")</f>
        <v>yes</v>
      </c>
      <c r="I162" t="str">
        <f>IF(AND('Antibiotics STAR PU 13'!N162="yes",'Co-amoxiclav etc.'!N162="yes"),"yes","no")</f>
        <v>yes</v>
      </c>
      <c r="J162" t="str">
        <f>IF(AND('Antibiotics STAR PU 13'!P162="yes",'Co-amoxiclav etc.'!P162="yes"),"yes","no")</f>
        <v>yes</v>
      </c>
      <c r="K162" t="str">
        <f>IF(AND('Antibiotics STAR PU 13'!R162="yes",'Co-amoxiclav etc.'!R162="yes"),"yes","no")</f>
        <v>yes</v>
      </c>
      <c r="L162" t="str">
        <f>IF(AND('Antibiotics STAR PU 13'!T162="yes",'Co-amoxiclav etc.'!T162="yes"),"yes","no")</f>
        <v>yes</v>
      </c>
      <c r="M162" t="str">
        <f>IF(AND('Antibiotics STAR PU 13'!V162="yes",'Co-amoxiclav etc.'!V162="yes"),"yes","no")</f>
        <v>yes</v>
      </c>
      <c r="N162" t="str">
        <f>IF(AND('Antibiotics STAR PU 13'!X162="yes",'Co-amoxiclav etc.'!X162="yes"),"yes","no")</f>
        <v>yes</v>
      </c>
      <c r="O162" t="str">
        <f>IF(AND('Antibiotics STAR PU 13'!Z162="yes",'Co-amoxiclav etc.'!Z162="yes"),"yes","no")</f>
        <v>yes</v>
      </c>
      <c r="P162" t="str">
        <f>IF(AND('Antibiotics STAR PU 13'!AB162="yes",'Co-amoxiclav etc.'!AB162="yes"),"yes","no")</f>
        <v>yes</v>
      </c>
      <c r="Q162" t="str">
        <f>IF(AND('Antibiotics STAR PU 13'!AD162="yes",'Co-amoxiclav etc.'!AD162="yes"),"yes","no")</f>
        <v>yes</v>
      </c>
      <c r="R162" t="str">
        <f>IF(AND('Antibiotics STAR PU 13'!AF162="yes",'Co-amoxiclav etc.'!AF162="yes"),"yes","no")</f>
        <v>yes</v>
      </c>
      <c r="S162" t="str">
        <f>IF(AND('Antibiotics STAR PU 13'!AH162="yes",'Co-amoxiclav etc.'!AH162="yes"),"yes","no")</f>
        <v>yes</v>
      </c>
    </row>
    <row r="163" spans="1:19" x14ac:dyDescent="0.2">
      <c r="A163" t="s">
        <v>485</v>
      </c>
      <c r="B163" t="s">
        <v>486</v>
      </c>
      <c r="C163" s="53" t="s">
        <v>519</v>
      </c>
      <c r="D163" s="54" t="s">
        <v>165</v>
      </c>
      <c r="E163" s="50" t="s">
        <v>351</v>
      </c>
      <c r="F163" s="55" t="s">
        <v>352</v>
      </c>
      <c r="G163" t="str">
        <f>IF(AND('Antibiotics STAR PU 13'!J163="yes",'Co-amoxiclav etc.'!J163="yes"),"yes","no")</f>
        <v>no</v>
      </c>
      <c r="H163" t="str">
        <f>IF(AND('Antibiotics STAR PU 13'!L163="yes",'Co-amoxiclav etc.'!L163="yes"),"yes","no")</f>
        <v>no</v>
      </c>
      <c r="I163" t="str">
        <f>IF(AND('Antibiotics STAR PU 13'!N163="yes",'Co-amoxiclav etc.'!N163="yes"),"yes","no")</f>
        <v>no</v>
      </c>
      <c r="J163" t="str">
        <f>IF(AND('Antibiotics STAR PU 13'!P163="yes",'Co-amoxiclav etc.'!P163="yes"),"yes","no")</f>
        <v>no</v>
      </c>
      <c r="K163" t="str">
        <f>IF(AND('Antibiotics STAR PU 13'!R163="yes",'Co-amoxiclav etc.'!R163="yes"),"yes","no")</f>
        <v>no</v>
      </c>
      <c r="L163" t="str">
        <f>IF(AND('Antibiotics STAR PU 13'!T163="yes",'Co-amoxiclav etc.'!T163="yes"),"yes","no")</f>
        <v>no</v>
      </c>
      <c r="M163" t="str">
        <f>IF(AND('Antibiotics STAR PU 13'!V163="yes",'Co-amoxiclav etc.'!V163="yes"),"yes","no")</f>
        <v>no</v>
      </c>
      <c r="N163" t="str">
        <f>IF(AND('Antibiotics STAR PU 13'!X163="yes",'Co-amoxiclav etc.'!X163="yes"),"yes","no")</f>
        <v>no</v>
      </c>
      <c r="O163" t="str">
        <f>IF(AND('Antibiotics STAR PU 13'!Z163="yes",'Co-amoxiclav etc.'!Z163="yes"),"yes","no")</f>
        <v>no</v>
      </c>
      <c r="P163" t="str">
        <f>IF(AND('Antibiotics STAR PU 13'!AB163="yes",'Co-amoxiclav etc.'!AB163="yes"),"yes","no")</f>
        <v>no</v>
      </c>
      <c r="Q163" t="str">
        <f>IF(AND('Antibiotics STAR PU 13'!AD163="yes",'Co-amoxiclav etc.'!AD163="yes"),"yes","no")</f>
        <v>no</v>
      </c>
      <c r="R163" t="str">
        <f>IF(AND('Antibiotics STAR PU 13'!AF163="yes",'Co-amoxiclav etc.'!AF163="yes"),"yes","no")</f>
        <v>no</v>
      </c>
      <c r="S163" t="str">
        <f>IF(AND('Antibiotics STAR PU 13'!AH163="yes",'Co-amoxiclav etc.'!AH163="yes"),"yes","no")</f>
        <v>no</v>
      </c>
    </row>
    <row r="164" spans="1:19" x14ac:dyDescent="0.2">
      <c r="A164" t="s">
        <v>482</v>
      </c>
      <c r="B164" t="s">
        <v>483</v>
      </c>
      <c r="C164" s="53" t="s">
        <v>513</v>
      </c>
      <c r="D164" s="54" t="s">
        <v>109</v>
      </c>
      <c r="E164" s="50" t="s">
        <v>353</v>
      </c>
      <c r="F164" s="55" t="s">
        <v>354</v>
      </c>
      <c r="G164" t="str">
        <f>IF(AND('Antibiotics STAR PU 13'!J164="yes",'Co-amoxiclav etc.'!J164="yes"),"yes","no")</f>
        <v>yes</v>
      </c>
      <c r="H164" t="str">
        <f>IF(AND('Antibiotics STAR PU 13'!L164="yes",'Co-amoxiclav etc.'!L164="yes"),"yes","no")</f>
        <v>yes</v>
      </c>
      <c r="I164" t="str">
        <f>IF(AND('Antibiotics STAR PU 13'!N164="yes",'Co-amoxiclav etc.'!N164="yes"),"yes","no")</f>
        <v>yes</v>
      </c>
      <c r="J164" t="str">
        <f>IF(AND('Antibiotics STAR PU 13'!P164="yes",'Co-amoxiclav etc.'!P164="yes"),"yes","no")</f>
        <v>yes</v>
      </c>
      <c r="K164" t="str">
        <f>IF(AND('Antibiotics STAR PU 13'!R164="yes",'Co-amoxiclav etc.'!R164="yes"),"yes","no")</f>
        <v>yes</v>
      </c>
      <c r="L164" t="str">
        <f>IF(AND('Antibiotics STAR PU 13'!T164="yes",'Co-amoxiclav etc.'!T164="yes"),"yes","no")</f>
        <v>yes</v>
      </c>
      <c r="M164" t="str">
        <f>IF(AND('Antibiotics STAR PU 13'!V164="yes",'Co-amoxiclav etc.'!V164="yes"),"yes","no")</f>
        <v>yes</v>
      </c>
      <c r="N164" t="str">
        <f>IF(AND('Antibiotics STAR PU 13'!X164="yes",'Co-amoxiclav etc.'!X164="yes"),"yes","no")</f>
        <v>yes</v>
      </c>
      <c r="O164" t="str">
        <f>IF(AND('Antibiotics STAR PU 13'!Z164="yes",'Co-amoxiclav etc.'!Z164="yes"),"yes","no")</f>
        <v>yes</v>
      </c>
      <c r="P164" t="str">
        <f>IF(AND('Antibiotics STAR PU 13'!AB164="yes",'Co-amoxiclav etc.'!AB164="yes"),"yes","no")</f>
        <v>yes</v>
      </c>
      <c r="Q164" t="str">
        <f>IF(AND('Antibiotics STAR PU 13'!AD164="yes",'Co-amoxiclav etc.'!AD164="yes"),"yes","no")</f>
        <v>yes</v>
      </c>
      <c r="R164" t="str">
        <f>IF(AND('Antibiotics STAR PU 13'!AF164="yes",'Co-amoxiclav etc.'!AF164="yes"),"yes","no")</f>
        <v>yes</v>
      </c>
      <c r="S164" t="str">
        <f>IF(AND('Antibiotics STAR PU 13'!AH164="yes",'Co-amoxiclav etc.'!AH164="yes"),"yes","no")</f>
        <v>yes</v>
      </c>
    </row>
    <row r="165" spans="1:19" x14ac:dyDescent="0.2">
      <c r="A165" t="s">
        <v>482</v>
      </c>
      <c r="B165" t="s">
        <v>483</v>
      </c>
      <c r="C165" s="53" t="s">
        <v>512</v>
      </c>
      <c r="D165" s="54" t="s">
        <v>106</v>
      </c>
      <c r="E165" s="50" t="s">
        <v>355</v>
      </c>
      <c r="F165" s="55" t="s">
        <v>356</v>
      </c>
      <c r="G165" t="str">
        <f>IF(AND('Antibiotics STAR PU 13'!J165="yes",'Co-amoxiclav etc.'!J165="yes"),"yes","no")</f>
        <v>no</v>
      </c>
      <c r="H165" t="str">
        <f>IF(AND('Antibiotics STAR PU 13'!L165="yes",'Co-amoxiclav etc.'!L165="yes"),"yes","no")</f>
        <v>no</v>
      </c>
      <c r="I165" t="str">
        <f>IF(AND('Antibiotics STAR PU 13'!N165="yes",'Co-amoxiclav etc.'!N165="yes"),"yes","no")</f>
        <v>no</v>
      </c>
      <c r="J165" t="str">
        <f>IF(AND('Antibiotics STAR PU 13'!P165="yes",'Co-amoxiclav etc.'!P165="yes"),"yes","no")</f>
        <v>no</v>
      </c>
      <c r="K165" t="str">
        <f>IF(AND('Antibiotics STAR PU 13'!R165="yes",'Co-amoxiclav etc.'!R165="yes"),"yes","no")</f>
        <v>no</v>
      </c>
      <c r="L165" t="str">
        <f>IF(AND('Antibiotics STAR PU 13'!T165="yes",'Co-amoxiclav etc.'!T165="yes"),"yes","no")</f>
        <v>no</v>
      </c>
      <c r="M165" t="str">
        <f>IF(AND('Antibiotics STAR PU 13'!V165="yes",'Co-amoxiclav etc.'!V165="yes"),"yes","no")</f>
        <v>no</v>
      </c>
      <c r="N165" t="str">
        <f>IF(AND('Antibiotics STAR PU 13'!X165="yes",'Co-amoxiclav etc.'!X165="yes"),"yes","no")</f>
        <v>no</v>
      </c>
      <c r="O165" t="str">
        <f>IF(AND('Antibiotics STAR PU 13'!Z165="yes",'Co-amoxiclav etc.'!Z165="yes"),"yes","no")</f>
        <v>no</v>
      </c>
      <c r="P165" t="str">
        <f>IF(AND('Antibiotics STAR PU 13'!AB165="yes",'Co-amoxiclav etc.'!AB165="yes"),"yes","no")</f>
        <v>no</v>
      </c>
      <c r="Q165" t="str">
        <f>IF(AND('Antibiotics STAR PU 13'!AD165="yes",'Co-amoxiclav etc.'!AD165="yes"),"yes","no")</f>
        <v>no</v>
      </c>
      <c r="R165" t="str">
        <f>IF(AND('Antibiotics STAR PU 13'!AF165="yes",'Co-amoxiclav etc.'!AF165="yes"),"yes","no")</f>
        <v>no</v>
      </c>
      <c r="S165" t="str">
        <f>IF(AND('Antibiotics STAR PU 13'!AH165="yes",'Co-amoxiclav etc.'!AH165="yes"),"yes","no")</f>
        <v>no</v>
      </c>
    </row>
    <row r="166" spans="1:19" x14ac:dyDescent="0.2">
      <c r="A166" t="s">
        <v>476</v>
      </c>
      <c r="B166" t="s">
        <v>477</v>
      </c>
      <c r="C166" s="53" t="s">
        <v>511</v>
      </c>
      <c r="D166" s="54" t="s">
        <v>99</v>
      </c>
      <c r="E166" s="50" t="s">
        <v>357</v>
      </c>
      <c r="F166" s="55" t="s">
        <v>358</v>
      </c>
      <c r="G166" t="str">
        <f>IF(AND('Antibiotics STAR PU 13'!J166="yes",'Co-amoxiclav etc.'!J166="yes"),"yes","no")</f>
        <v>yes</v>
      </c>
      <c r="H166" t="str">
        <f>IF(AND('Antibiotics STAR PU 13'!L166="yes",'Co-amoxiclav etc.'!L166="yes"),"yes","no")</f>
        <v>yes</v>
      </c>
      <c r="I166" t="str">
        <f>IF(AND('Antibiotics STAR PU 13'!N166="yes",'Co-amoxiclav etc.'!N166="yes"),"yes","no")</f>
        <v>yes</v>
      </c>
      <c r="J166" t="str">
        <f>IF(AND('Antibiotics STAR PU 13'!P166="yes",'Co-amoxiclav etc.'!P166="yes"),"yes","no")</f>
        <v>yes</v>
      </c>
      <c r="K166" t="str">
        <f>IF(AND('Antibiotics STAR PU 13'!R166="yes",'Co-amoxiclav etc.'!R166="yes"),"yes","no")</f>
        <v>yes</v>
      </c>
      <c r="L166" t="str">
        <f>IF(AND('Antibiotics STAR PU 13'!T166="yes",'Co-amoxiclav etc.'!T166="yes"),"yes","no")</f>
        <v>yes</v>
      </c>
      <c r="M166" t="str">
        <f>IF(AND('Antibiotics STAR PU 13'!V166="yes",'Co-amoxiclav etc.'!V166="yes"),"yes","no")</f>
        <v>yes</v>
      </c>
      <c r="N166" t="str">
        <f>IF(AND('Antibiotics STAR PU 13'!X166="yes",'Co-amoxiclav etc.'!X166="yes"),"yes","no")</f>
        <v>yes</v>
      </c>
      <c r="O166" t="str">
        <f>IF(AND('Antibiotics STAR PU 13'!Z166="yes",'Co-amoxiclav etc.'!Z166="yes"),"yes","no")</f>
        <v>yes</v>
      </c>
      <c r="P166" t="str">
        <f>IF(AND('Antibiotics STAR PU 13'!AB166="yes",'Co-amoxiclav etc.'!AB166="yes"),"yes","no")</f>
        <v>yes</v>
      </c>
      <c r="Q166" t="str">
        <f>IF(AND('Antibiotics STAR PU 13'!AD166="yes",'Co-amoxiclav etc.'!AD166="yes"),"yes","no")</f>
        <v>yes</v>
      </c>
      <c r="R166" t="str">
        <f>IF(AND('Antibiotics STAR PU 13'!AF166="yes",'Co-amoxiclav etc.'!AF166="yes"),"yes","no")</f>
        <v>yes</v>
      </c>
      <c r="S166" t="str">
        <f>IF(AND('Antibiotics STAR PU 13'!AH166="yes",'Co-amoxiclav etc.'!AH166="yes"),"yes","no")</f>
        <v>yes</v>
      </c>
    </row>
    <row r="167" spans="1:19" x14ac:dyDescent="0.2">
      <c r="A167" t="s">
        <v>474</v>
      </c>
      <c r="B167" t="s">
        <v>475</v>
      </c>
      <c r="C167" s="53" t="s">
        <v>515</v>
      </c>
      <c r="D167" s="54" t="s">
        <v>129</v>
      </c>
      <c r="E167" s="50" t="s">
        <v>359</v>
      </c>
      <c r="F167" s="55" t="s">
        <v>360</v>
      </c>
      <c r="G167" t="str">
        <f>IF(AND('Antibiotics STAR PU 13'!J167="yes",'Co-amoxiclav etc.'!J167="yes"),"yes","no")</f>
        <v>no</v>
      </c>
      <c r="H167" t="str">
        <f>IF(AND('Antibiotics STAR PU 13'!L167="yes",'Co-amoxiclav etc.'!L167="yes"),"yes","no")</f>
        <v>no</v>
      </c>
      <c r="I167" t="str">
        <f>IF(AND('Antibiotics STAR PU 13'!N167="yes",'Co-amoxiclav etc.'!N167="yes"),"yes","no")</f>
        <v>no</v>
      </c>
      <c r="J167" t="str">
        <f>IF(AND('Antibiotics STAR PU 13'!P167="yes",'Co-amoxiclav etc.'!P167="yes"),"yes","no")</f>
        <v>no</v>
      </c>
      <c r="K167" t="str">
        <f>IF(AND('Antibiotics STAR PU 13'!R167="yes",'Co-amoxiclav etc.'!R167="yes"),"yes","no")</f>
        <v>yes</v>
      </c>
      <c r="L167" t="str">
        <f>IF(AND('Antibiotics STAR PU 13'!T167="yes",'Co-amoxiclav etc.'!T167="yes"),"yes","no")</f>
        <v>yes</v>
      </c>
      <c r="M167" t="str">
        <f>IF(AND('Antibiotics STAR PU 13'!V167="yes",'Co-amoxiclav etc.'!V167="yes"),"yes","no")</f>
        <v>yes</v>
      </c>
      <c r="N167" t="str">
        <f>IF(AND('Antibiotics STAR PU 13'!X167="yes",'Co-amoxiclav etc.'!X167="yes"),"yes","no")</f>
        <v>yes</v>
      </c>
      <c r="O167" t="str">
        <f>IF(AND('Antibiotics STAR PU 13'!Z167="yes",'Co-amoxiclav etc.'!Z167="yes"),"yes","no")</f>
        <v>yes</v>
      </c>
      <c r="P167" t="str">
        <f>IF(AND('Antibiotics STAR PU 13'!AB167="yes",'Co-amoxiclav etc.'!AB167="yes"),"yes","no")</f>
        <v>yes</v>
      </c>
      <c r="Q167" t="str">
        <f>IF(AND('Antibiotics STAR PU 13'!AD167="yes",'Co-amoxiclav etc.'!AD167="yes"),"yes","no")</f>
        <v>yes</v>
      </c>
      <c r="R167" t="str">
        <f>IF(AND('Antibiotics STAR PU 13'!AF167="yes",'Co-amoxiclav etc.'!AF167="yes"),"yes","no")</f>
        <v>yes</v>
      </c>
      <c r="S167" t="str">
        <f>IF(AND('Antibiotics STAR PU 13'!AH167="yes",'Co-amoxiclav etc.'!AH167="yes"),"yes","no")</f>
        <v>no</v>
      </c>
    </row>
    <row r="168" spans="1:19" x14ac:dyDescent="0.2">
      <c r="A168" t="s">
        <v>476</v>
      </c>
      <c r="B168" t="s">
        <v>477</v>
      </c>
      <c r="C168" s="53" t="s">
        <v>511</v>
      </c>
      <c r="D168" s="54" t="s">
        <v>99</v>
      </c>
      <c r="E168" s="50" t="s">
        <v>361</v>
      </c>
      <c r="F168" s="55" t="s">
        <v>362</v>
      </c>
      <c r="G168" t="str">
        <f>IF(AND('Antibiotics STAR PU 13'!J168="yes",'Co-amoxiclav etc.'!J168="yes"),"yes","no")</f>
        <v>no</v>
      </c>
      <c r="H168" t="str">
        <f>IF(AND('Antibiotics STAR PU 13'!L168="yes",'Co-amoxiclav etc.'!L168="yes"),"yes","no")</f>
        <v>no</v>
      </c>
      <c r="I168" t="str">
        <f>IF(AND('Antibiotics STAR PU 13'!N168="yes",'Co-amoxiclav etc.'!N168="yes"),"yes","no")</f>
        <v>no</v>
      </c>
      <c r="J168" t="str">
        <f>IF(AND('Antibiotics STAR PU 13'!P168="yes",'Co-amoxiclav etc.'!P168="yes"),"yes","no")</f>
        <v>no</v>
      </c>
      <c r="K168" t="str">
        <f>IF(AND('Antibiotics STAR PU 13'!R168="yes",'Co-amoxiclav etc.'!R168="yes"),"yes","no")</f>
        <v>no</v>
      </c>
      <c r="L168" t="str">
        <f>IF(AND('Antibiotics STAR PU 13'!T168="yes",'Co-amoxiclav etc.'!T168="yes"),"yes","no")</f>
        <v>no</v>
      </c>
      <c r="M168" t="str">
        <f>IF(AND('Antibiotics STAR PU 13'!V168="yes",'Co-amoxiclav etc.'!V168="yes"),"yes","no")</f>
        <v>no</v>
      </c>
      <c r="N168" t="str">
        <f>IF(AND('Antibiotics STAR PU 13'!X168="yes",'Co-amoxiclav etc.'!X168="yes"),"yes","no")</f>
        <v>no</v>
      </c>
      <c r="O168" t="str">
        <f>IF(AND('Antibiotics STAR PU 13'!Z168="yes",'Co-amoxiclav etc.'!Z168="yes"),"yes","no")</f>
        <v>no</v>
      </c>
      <c r="P168" t="str">
        <f>IF(AND('Antibiotics STAR PU 13'!AB168="yes",'Co-amoxiclav etc.'!AB168="yes"),"yes","no")</f>
        <v>no</v>
      </c>
      <c r="Q168" t="str">
        <f>IF(AND('Antibiotics STAR PU 13'!AD168="yes",'Co-amoxiclav etc.'!AD168="yes"),"yes","no")</f>
        <v>no</v>
      </c>
      <c r="R168" t="str">
        <f>IF(AND('Antibiotics STAR PU 13'!AF168="yes",'Co-amoxiclav etc.'!AF168="yes"),"yes","no")</f>
        <v>no</v>
      </c>
      <c r="S168" t="str">
        <f>IF(AND('Antibiotics STAR PU 13'!AH168="yes",'Co-amoxiclav etc.'!AH168="yes"),"yes","no")</f>
        <v>no</v>
      </c>
    </row>
    <row r="169" spans="1:19" x14ac:dyDescent="0.2">
      <c r="A169" t="s">
        <v>484</v>
      </c>
      <c r="B169" t="s">
        <v>116</v>
      </c>
      <c r="C169" s="53" t="s">
        <v>514</v>
      </c>
      <c r="D169" s="54" t="s">
        <v>116</v>
      </c>
      <c r="E169" s="50" t="s">
        <v>363</v>
      </c>
      <c r="F169" s="55" t="s">
        <v>364</v>
      </c>
      <c r="G169" t="str">
        <f>IF(AND('Antibiotics STAR PU 13'!J169="yes",'Co-amoxiclav etc.'!J169="yes"),"yes","no")</f>
        <v>no</v>
      </c>
      <c r="H169" t="str">
        <f>IF(AND('Antibiotics STAR PU 13'!L169="yes",'Co-amoxiclav etc.'!L169="yes"),"yes","no")</f>
        <v>no</v>
      </c>
      <c r="I169" t="str">
        <f>IF(AND('Antibiotics STAR PU 13'!N169="yes",'Co-amoxiclav etc.'!N169="yes"),"yes","no")</f>
        <v>no</v>
      </c>
      <c r="J169" t="str">
        <f>IF(AND('Antibiotics STAR PU 13'!P169="yes",'Co-amoxiclav etc.'!P169="yes"),"yes","no")</f>
        <v>no</v>
      </c>
      <c r="K169" t="str">
        <f>IF(AND('Antibiotics STAR PU 13'!R169="yes",'Co-amoxiclav etc.'!R169="yes"),"yes","no")</f>
        <v>no</v>
      </c>
      <c r="L169" t="str">
        <f>IF(AND('Antibiotics STAR PU 13'!T169="yes",'Co-amoxiclav etc.'!T169="yes"),"yes","no")</f>
        <v>no</v>
      </c>
      <c r="M169" t="str">
        <f>IF(AND('Antibiotics STAR PU 13'!V169="yes",'Co-amoxiclav etc.'!V169="yes"),"yes","no")</f>
        <v>no</v>
      </c>
      <c r="N169" t="str">
        <f>IF(AND('Antibiotics STAR PU 13'!X169="yes",'Co-amoxiclav etc.'!X169="yes"),"yes","no")</f>
        <v>no</v>
      </c>
      <c r="O169" t="str">
        <f>IF(AND('Antibiotics STAR PU 13'!Z169="yes",'Co-amoxiclav etc.'!Z169="yes"),"yes","no")</f>
        <v>no</v>
      </c>
      <c r="P169" t="str">
        <f>IF(AND('Antibiotics STAR PU 13'!AB169="yes",'Co-amoxiclav etc.'!AB169="yes"),"yes","no")</f>
        <v>yes</v>
      </c>
      <c r="Q169" t="str">
        <f>IF(AND('Antibiotics STAR PU 13'!AD169="yes",'Co-amoxiclav etc.'!AD169="yes"),"yes","no")</f>
        <v>yes</v>
      </c>
      <c r="R169" t="str">
        <f>IF(AND('Antibiotics STAR PU 13'!AF169="yes",'Co-amoxiclav etc.'!AF169="yes"),"yes","no")</f>
        <v>yes</v>
      </c>
      <c r="S169" t="str">
        <f>IF(AND('Antibiotics STAR PU 13'!AH169="yes",'Co-amoxiclav etc.'!AH169="yes"),"yes","no")</f>
        <v>yes</v>
      </c>
    </row>
    <row r="170" spans="1:19" x14ac:dyDescent="0.2">
      <c r="A170" t="s">
        <v>472</v>
      </c>
      <c r="B170" t="s">
        <v>473</v>
      </c>
      <c r="C170" s="53" t="s">
        <v>499</v>
      </c>
      <c r="D170" s="54" t="s">
        <v>25</v>
      </c>
      <c r="E170" s="50" t="s">
        <v>365</v>
      </c>
      <c r="F170" s="55" t="s">
        <v>366</v>
      </c>
      <c r="G170" t="str">
        <f>IF(AND('Antibiotics STAR PU 13'!J170="yes",'Co-amoxiclav etc.'!J170="yes"),"yes","no")</f>
        <v>no</v>
      </c>
      <c r="H170" t="str">
        <f>IF(AND('Antibiotics STAR PU 13'!L170="yes",'Co-amoxiclav etc.'!L170="yes"),"yes","no")</f>
        <v>no</v>
      </c>
      <c r="I170" t="str">
        <f>IF(AND('Antibiotics STAR PU 13'!N170="yes",'Co-amoxiclav etc.'!N170="yes"),"yes","no")</f>
        <v>no</v>
      </c>
      <c r="J170" t="str">
        <f>IF(AND('Antibiotics STAR PU 13'!P170="yes",'Co-amoxiclav etc.'!P170="yes"),"yes","no")</f>
        <v>no</v>
      </c>
      <c r="K170" t="str">
        <f>IF(AND('Antibiotics STAR PU 13'!R170="yes",'Co-amoxiclav etc.'!R170="yes"),"yes","no")</f>
        <v>no</v>
      </c>
      <c r="L170" t="str">
        <f>IF(AND('Antibiotics STAR PU 13'!T170="yes",'Co-amoxiclav etc.'!T170="yes"),"yes","no")</f>
        <v>no</v>
      </c>
      <c r="M170" t="str">
        <f>IF(AND('Antibiotics STAR PU 13'!V170="yes",'Co-amoxiclav etc.'!V170="yes"),"yes","no")</f>
        <v>no</v>
      </c>
      <c r="N170" t="str">
        <f>IF(AND('Antibiotics STAR PU 13'!X170="yes",'Co-amoxiclav etc.'!X170="yes"),"yes","no")</f>
        <v>no</v>
      </c>
      <c r="O170" t="str">
        <f>IF(AND('Antibiotics STAR PU 13'!Z170="yes",'Co-amoxiclav etc.'!Z170="yes"),"yes","no")</f>
        <v>no</v>
      </c>
      <c r="P170" t="str">
        <f>IF(AND('Antibiotics STAR PU 13'!AB170="yes",'Co-amoxiclav etc.'!AB170="yes"),"yes","no")</f>
        <v>no</v>
      </c>
      <c r="Q170" t="str">
        <f>IF(AND('Antibiotics STAR PU 13'!AD170="yes",'Co-amoxiclav etc.'!AD170="yes"),"yes","no")</f>
        <v>no</v>
      </c>
      <c r="R170" t="str">
        <f>IF(AND('Antibiotics STAR PU 13'!AF170="yes",'Co-amoxiclav etc.'!AF170="yes"),"yes","no")</f>
        <v>no</v>
      </c>
      <c r="S170" t="str">
        <f>IF(AND('Antibiotics STAR PU 13'!AH170="yes",'Co-amoxiclav etc.'!AH170="yes"),"yes","no")</f>
        <v>no</v>
      </c>
    </row>
    <row r="171" spans="1:19" x14ac:dyDescent="0.2">
      <c r="A171" t="s">
        <v>480</v>
      </c>
      <c r="B171" t="s">
        <v>481</v>
      </c>
      <c r="C171" s="53" t="s">
        <v>518</v>
      </c>
      <c r="D171" s="54" t="s">
        <v>146</v>
      </c>
      <c r="E171" s="50" t="s">
        <v>367</v>
      </c>
      <c r="F171" s="55" t="s">
        <v>368</v>
      </c>
      <c r="G171" t="str">
        <f>IF(AND('Antibiotics STAR PU 13'!J171="yes",'Co-amoxiclav etc.'!J171="yes"),"yes","no")</f>
        <v>yes</v>
      </c>
      <c r="H171" t="str">
        <f>IF(AND('Antibiotics STAR PU 13'!L171="yes",'Co-amoxiclav etc.'!L171="yes"),"yes","no")</f>
        <v>yes</v>
      </c>
      <c r="I171" t="str">
        <f>IF(AND('Antibiotics STAR PU 13'!N171="yes",'Co-amoxiclav etc.'!N171="yes"),"yes","no")</f>
        <v>yes</v>
      </c>
      <c r="J171" t="str">
        <f>IF(AND('Antibiotics STAR PU 13'!P171="yes",'Co-amoxiclav etc.'!P171="yes"),"yes","no")</f>
        <v>yes</v>
      </c>
      <c r="K171" t="str">
        <f>IF(AND('Antibiotics STAR PU 13'!R171="yes",'Co-amoxiclav etc.'!R171="yes"),"yes","no")</f>
        <v>yes</v>
      </c>
      <c r="L171" t="str">
        <f>IF(AND('Antibiotics STAR PU 13'!T171="yes",'Co-amoxiclav etc.'!T171="yes"),"yes","no")</f>
        <v>yes</v>
      </c>
      <c r="M171" t="str">
        <f>IF(AND('Antibiotics STAR PU 13'!V171="yes",'Co-amoxiclav etc.'!V171="yes"),"yes","no")</f>
        <v>yes</v>
      </c>
      <c r="N171" t="str">
        <f>IF(AND('Antibiotics STAR PU 13'!X171="yes",'Co-amoxiclav etc.'!X171="yes"),"yes","no")</f>
        <v>yes</v>
      </c>
      <c r="O171" t="str">
        <f>IF(AND('Antibiotics STAR PU 13'!Z171="yes",'Co-amoxiclav etc.'!Z171="yes"),"yes","no")</f>
        <v>yes</v>
      </c>
      <c r="P171" t="str">
        <f>IF(AND('Antibiotics STAR PU 13'!AB171="yes",'Co-amoxiclav etc.'!AB171="yes"),"yes","no")</f>
        <v>yes</v>
      </c>
      <c r="Q171" t="str">
        <f>IF(AND('Antibiotics STAR PU 13'!AD171="yes",'Co-amoxiclav etc.'!AD171="yes"),"yes","no")</f>
        <v>yes</v>
      </c>
      <c r="R171" t="str">
        <f>IF(AND('Antibiotics STAR PU 13'!AF171="yes",'Co-amoxiclav etc.'!AF171="yes"),"yes","no")</f>
        <v>yes</v>
      </c>
      <c r="S171" t="str">
        <f>IF(AND('Antibiotics STAR PU 13'!AH171="yes",'Co-amoxiclav etc.'!AH171="yes"),"yes","no")</f>
        <v>yes</v>
      </c>
    </row>
    <row r="172" spans="1:19" x14ac:dyDescent="0.2">
      <c r="A172" t="s">
        <v>485</v>
      </c>
      <c r="B172" t="s">
        <v>486</v>
      </c>
      <c r="C172" s="53" t="s">
        <v>519</v>
      </c>
      <c r="D172" s="54" t="s">
        <v>165</v>
      </c>
      <c r="E172" s="50" t="s">
        <v>369</v>
      </c>
      <c r="F172" s="55" t="s">
        <v>370</v>
      </c>
      <c r="G172" t="str">
        <f>IF(AND('Antibiotics STAR PU 13'!J172="yes",'Co-amoxiclav etc.'!J172="yes"),"yes","no")</f>
        <v>yes</v>
      </c>
      <c r="H172" t="str">
        <f>IF(AND('Antibiotics STAR PU 13'!L172="yes",'Co-amoxiclav etc.'!L172="yes"),"yes","no")</f>
        <v>yes</v>
      </c>
      <c r="I172" t="str">
        <f>IF(AND('Antibiotics STAR PU 13'!N172="yes",'Co-amoxiclav etc.'!N172="yes"),"yes","no")</f>
        <v>yes</v>
      </c>
      <c r="J172" t="str">
        <f>IF(AND('Antibiotics STAR PU 13'!P172="yes",'Co-amoxiclav etc.'!P172="yes"),"yes","no")</f>
        <v>yes</v>
      </c>
      <c r="K172" t="str">
        <f>IF(AND('Antibiotics STAR PU 13'!R172="yes",'Co-amoxiclav etc.'!R172="yes"),"yes","no")</f>
        <v>yes</v>
      </c>
      <c r="L172" t="str">
        <f>IF(AND('Antibiotics STAR PU 13'!T172="yes",'Co-amoxiclav etc.'!T172="yes"),"yes","no")</f>
        <v>yes</v>
      </c>
      <c r="M172" t="str">
        <f>IF(AND('Antibiotics STAR PU 13'!V172="yes",'Co-amoxiclav etc.'!V172="yes"),"yes","no")</f>
        <v>yes</v>
      </c>
      <c r="N172" t="str">
        <f>IF(AND('Antibiotics STAR PU 13'!X172="yes",'Co-amoxiclav etc.'!X172="yes"),"yes","no")</f>
        <v>yes</v>
      </c>
      <c r="O172" t="str">
        <f>IF(AND('Antibiotics STAR PU 13'!Z172="yes",'Co-amoxiclav etc.'!Z172="yes"),"yes","no")</f>
        <v>yes</v>
      </c>
      <c r="P172" t="str">
        <f>IF(AND('Antibiotics STAR PU 13'!AB172="yes",'Co-amoxiclav etc.'!AB172="yes"),"yes","no")</f>
        <v>yes</v>
      </c>
      <c r="Q172" t="str">
        <f>IF(AND('Antibiotics STAR PU 13'!AD172="yes",'Co-amoxiclav etc.'!AD172="yes"),"yes","no")</f>
        <v>yes</v>
      </c>
      <c r="R172" t="str">
        <f>IF(AND('Antibiotics STAR PU 13'!AF172="yes",'Co-amoxiclav etc.'!AF172="yes"),"yes","no")</f>
        <v>yes</v>
      </c>
      <c r="S172" t="str">
        <f>IF(AND('Antibiotics STAR PU 13'!AH172="yes",'Co-amoxiclav etc.'!AH172="yes"),"yes","no")</f>
        <v>yes</v>
      </c>
    </row>
    <row r="173" spans="1:19" x14ac:dyDescent="0.2">
      <c r="A173" t="s">
        <v>470</v>
      </c>
      <c r="B173" t="s">
        <v>471</v>
      </c>
      <c r="C173" s="53" t="s">
        <v>502</v>
      </c>
      <c r="D173" s="54" t="s">
        <v>36</v>
      </c>
      <c r="E173" s="50" t="s">
        <v>371</v>
      </c>
      <c r="F173" s="55" t="s">
        <v>372</v>
      </c>
      <c r="G173" t="str">
        <f>IF(AND('Antibiotics STAR PU 13'!J173="yes",'Co-amoxiclav etc.'!J173="yes"),"yes","no")</f>
        <v>no</v>
      </c>
      <c r="H173" t="str">
        <f>IF(AND('Antibiotics STAR PU 13'!L173="yes",'Co-amoxiclav etc.'!L173="yes"),"yes","no")</f>
        <v>no</v>
      </c>
      <c r="I173" t="str">
        <f>IF(AND('Antibiotics STAR PU 13'!N173="yes",'Co-amoxiclav etc.'!N173="yes"),"yes","no")</f>
        <v>no</v>
      </c>
      <c r="J173" t="str">
        <f>IF(AND('Antibiotics STAR PU 13'!P173="yes",'Co-amoxiclav etc.'!P173="yes"),"yes","no")</f>
        <v>yes</v>
      </c>
      <c r="K173" t="str">
        <f>IF(AND('Antibiotics STAR PU 13'!R173="yes",'Co-amoxiclav etc.'!R173="yes"),"yes","no")</f>
        <v>yes</v>
      </c>
      <c r="L173" t="str">
        <f>IF(AND('Antibiotics STAR PU 13'!T173="yes",'Co-amoxiclav etc.'!T173="yes"),"yes","no")</f>
        <v>yes</v>
      </c>
      <c r="M173" t="str">
        <f>IF(AND('Antibiotics STAR PU 13'!V173="yes",'Co-amoxiclav etc.'!V173="yes"),"yes","no")</f>
        <v>yes</v>
      </c>
      <c r="N173" t="str">
        <f>IF(AND('Antibiotics STAR PU 13'!X173="yes",'Co-amoxiclav etc.'!X173="yes"),"yes","no")</f>
        <v>yes</v>
      </c>
      <c r="O173" t="str">
        <f>IF(AND('Antibiotics STAR PU 13'!Z173="yes",'Co-amoxiclav etc.'!Z173="yes"),"yes","no")</f>
        <v>yes</v>
      </c>
      <c r="P173" t="str">
        <f>IF(AND('Antibiotics STAR PU 13'!AB173="yes",'Co-amoxiclav etc.'!AB173="yes"),"yes","no")</f>
        <v>yes</v>
      </c>
      <c r="Q173" t="str">
        <f>IF(AND('Antibiotics STAR PU 13'!AD173="yes",'Co-amoxiclav etc.'!AD173="yes"),"yes","no")</f>
        <v>yes</v>
      </c>
      <c r="R173" t="str">
        <f>IF(AND('Antibiotics STAR PU 13'!AF173="yes",'Co-amoxiclav etc.'!AF173="yes"),"yes","no")</f>
        <v>yes</v>
      </c>
      <c r="S173" t="str">
        <f>IF(AND('Antibiotics STAR PU 13'!AH173="yes",'Co-amoxiclav etc.'!AH173="yes"),"yes","no")</f>
        <v>yes</v>
      </c>
    </row>
    <row r="174" spans="1:19" x14ac:dyDescent="0.2">
      <c r="A174" t="s">
        <v>485</v>
      </c>
      <c r="B174" t="s">
        <v>486</v>
      </c>
      <c r="C174" s="53" t="s">
        <v>519</v>
      </c>
      <c r="D174" s="54" t="s">
        <v>165</v>
      </c>
      <c r="E174" s="50" t="s">
        <v>373</v>
      </c>
      <c r="F174" s="55" t="s">
        <v>374</v>
      </c>
      <c r="G174" t="str">
        <f>IF(AND('Antibiotics STAR PU 13'!J174="yes",'Co-amoxiclav etc.'!J174="yes"),"yes","no")</f>
        <v>no</v>
      </c>
      <c r="H174" t="str">
        <f>IF(AND('Antibiotics STAR PU 13'!L174="yes",'Co-amoxiclav etc.'!L174="yes"),"yes","no")</f>
        <v>no</v>
      </c>
      <c r="I174" t="str">
        <f>IF(AND('Antibiotics STAR PU 13'!N174="yes",'Co-amoxiclav etc.'!N174="yes"),"yes","no")</f>
        <v>no</v>
      </c>
      <c r="J174" t="str">
        <f>IF(AND('Antibiotics STAR PU 13'!P174="yes",'Co-amoxiclav etc.'!P174="yes"),"yes","no")</f>
        <v>no</v>
      </c>
      <c r="K174" t="str">
        <f>IF(AND('Antibiotics STAR PU 13'!R174="yes",'Co-amoxiclav etc.'!R174="yes"),"yes","no")</f>
        <v>no</v>
      </c>
      <c r="L174" t="str">
        <f>IF(AND('Antibiotics STAR PU 13'!T174="yes",'Co-amoxiclav etc.'!T174="yes"),"yes","no")</f>
        <v>no</v>
      </c>
      <c r="M174" t="str">
        <f>IF(AND('Antibiotics STAR PU 13'!V174="yes",'Co-amoxiclav etc.'!V174="yes"),"yes","no")</f>
        <v>no</v>
      </c>
      <c r="N174" t="str">
        <f>IF(AND('Antibiotics STAR PU 13'!X174="yes",'Co-amoxiclav etc.'!X174="yes"),"yes","no")</f>
        <v>no</v>
      </c>
      <c r="O174" t="str">
        <f>IF(AND('Antibiotics STAR PU 13'!Z174="yes",'Co-amoxiclav etc.'!Z174="yes"),"yes","no")</f>
        <v>no</v>
      </c>
      <c r="P174" t="str">
        <f>IF(AND('Antibiotics STAR PU 13'!AB174="yes",'Co-amoxiclav etc.'!AB174="yes"),"yes","no")</f>
        <v>no</v>
      </c>
      <c r="Q174" t="str">
        <f>IF(AND('Antibiotics STAR PU 13'!AD174="yes",'Co-amoxiclav etc.'!AD174="yes"),"yes","no")</f>
        <v>no</v>
      </c>
      <c r="R174" t="str">
        <f>IF(AND('Antibiotics STAR PU 13'!AF174="yes",'Co-amoxiclav etc.'!AF174="yes"),"yes","no")</f>
        <v>no</v>
      </c>
      <c r="S174" t="str">
        <f>IF(AND('Antibiotics STAR PU 13'!AH174="yes",'Co-amoxiclav etc.'!AH174="yes"),"yes","no")</f>
        <v>no</v>
      </c>
    </row>
    <row r="175" spans="1:19" x14ac:dyDescent="0.2">
      <c r="A175" t="s">
        <v>480</v>
      </c>
      <c r="B175" t="s">
        <v>481</v>
      </c>
      <c r="C175" s="53" t="s">
        <v>510</v>
      </c>
      <c r="D175" s="54" t="s">
        <v>78</v>
      </c>
      <c r="E175" s="50" t="s">
        <v>375</v>
      </c>
      <c r="F175" s="55" t="s">
        <v>376</v>
      </c>
      <c r="G175" t="str">
        <f>IF(AND('Antibiotics STAR PU 13'!J175="yes",'Co-amoxiclav etc.'!J175="yes"),"yes","no")</f>
        <v>no</v>
      </c>
      <c r="H175" t="str">
        <f>IF(AND('Antibiotics STAR PU 13'!L175="yes",'Co-amoxiclav etc.'!L175="yes"),"yes","no")</f>
        <v>no</v>
      </c>
      <c r="I175" t="str">
        <f>IF(AND('Antibiotics STAR PU 13'!N175="yes",'Co-amoxiclav etc.'!N175="yes"),"yes","no")</f>
        <v>no</v>
      </c>
      <c r="J175" t="str">
        <f>IF(AND('Antibiotics STAR PU 13'!P175="yes",'Co-amoxiclav etc.'!P175="yes"),"yes","no")</f>
        <v>no</v>
      </c>
      <c r="K175" t="str">
        <f>IF(AND('Antibiotics STAR PU 13'!R175="yes",'Co-amoxiclav etc.'!R175="yes"),"yes","no")</f>
        <v>yes</v>
      </c>
      <c r="L175" t="str">
        <f>IF(AND('Antibiotics STAR PU 13'!T175="yes",'Co-amoxiclav etc.'!T175="yes"),"yes","no")</f>
        <v>yes</v>
      </c>
      <c r="M175" t="str">
        <f>IF(AND('Antibiotics STAR PU 13'!V175="yes",'Co-amoxiclav etc.'!V175="yes"),"yes","no")</f>
        <v>yes</v>
      </c>
      <c r="N175" t="str">
        <f>IF(AND('Antibiotics STAR PU 13'!X175="yes",'Co-amoxiclav etc.'!X175="yes"),"yes","no")</f>
        <v>yes</v>
      </c>
      <c r="O175" t="str">
        <f>IF(AND('Antibiotics STAR PU 13'!Z175="yes",'Co-amoxiclav etc.'!Z175="yes"),"yes","no")</f>
        <v>yes</v>
      </c>
      <c r="P175" t="str">
        <f>IF(AND('Antibiotics STAR PU 13'!AB175="yes",'Co-amoxiclav etc.'!AB175="yes"),"yes","no")</f>
        <v>yes</v>
      </c>
      <c r="Q175" t="str">
        <f>IF(AND('Antibiotics STAR PU 13'!AD175="yes",'Co-amoxiclav etc.'!AD175="yes"),"yes","no")</f>
        <v>yes</v>
      </c>
      <c r="R175" t="str">
        <f>IF(AND('Antibiotics STAR PU 13'!AF175="yes",'Co-amoxiclav etc.'!AF175="yes"),"yes","no")</f>
        <v>yes</v>
      </c>
      <c r="S175" t="str">
        <f>IF(AND('Antibiotics STAR PU 13'!AH175="yes",'Co-amoxiclav etc.'!AH175="yes"),"yes","no")</f>
        <v>yes</v>
      </c>
    </row>
    <row r="176" spans="1:19" x14ac:dyDescent="0.2">
      <c r="A176" t="s">
        <v>570</v>
      </c>
      <c r="B176" t="s">
        <v>569</v>
      </c>
      <c r="C176" s="53" t="s">
        <v>505</v>
      </c>
      <c r="D176" s="54" t="s">
        <v>49</v>
      </c>
      <c r="E176" s="50" t="s">
        <v>377</v>
      </c>
      <c r="F176" s="55" t="s">
        <v>378</v>
      </c>
      <c r="G176" t="str">
        <f>IF(AND('Antibiotics STAR PU 13'!J176="yes",'Co-amoxiclav etc.'!J176="yes"),"yes","no")</f>
        <v>no</v>
      </c>
      <c r="H176" t="str">
        <f>IF(AND('Antibiotics STAR PU 13'!L176="yes",'Co-amoxiclav etc.'!L176="yes"),"yes","no")</f>
        <v>no</v>
      </c>
      <c r="I176" t="str">
        <f>IF(AND('Antibiotics STAR PU 13'!N176="yes",'Co-amoxiclav etc.'!N176="yes"),"yes","no")</f>
        <v>no</v>
      </c>
      <c r="J176" t="str">
        <f>IF(AND('Antibiotics STAR PU 13'!P176="yes",'Co-amoxiclav etc.'!P176="yes"),"yes","no")</f>
        <v>no</v>
      </c>
      <c r="K176" t="str">
        <f>IF(AND('Antibiotics STAR PU 13'!R176="yes",'Co-amoxiclav etc.'!R176="yes"),"yes","no")</f>
        <v>no</v>
      </c>
      <c r="L176" t="str">
        <f>IF(AND('Antibiotics STAR PU 13'!T176="yes",'Co-amoxiclav etc.'!T176="yes"),"yes","no")</f>
        <v>no</v>
      </c>
      <c r="M176" t="str">
        <f>IF(AND('Antibiotics STAR PU 13'!V176="yes",'Co-amoxiclav etc.'!V176="yes"),"yes","no")</f>
        <v>no</v>
      </c>
      <c r="N176" t="str">
        <f>IF(AND('Antibiotics STAR PU 13'!X176="yes",'Co-amoxiclav etc.'!X176="yes"),"yes","no")</f>
        <v>no</v>
      </c>
      <c r="O176" t="str">
        <f>IF(AND('Antibiotics STAR PU 13'!Z176="yes",'Co-amoxiclav etc.'!Z176="yes"),"yes","no")</f>
        <v>no</v>
      </c>
      <c r="P176" t="str">
        <f>IF(AND('Antibiotics STAR PU 13'!AB176="yes",'Co-amoxiclav etc.'!AB176="yes"),"yes","no")</f>
        <v>no</v>
      </c>
      <c r="Q176" t="str">
        <f>IF(AND('Antibiotics STAR PU 13'!AD176="yes",'Co-amoxiclav etc.'!AD176="yes"),"yes","no")</f>
        <v>no</v>
      </c>
      <c r="R176" t="str">
        <f>IF(AND('Antibiotics STAR PU 13'!AF176="yes",'Co-amoxiclav etc.'!AF176="yes"),"yes","no")</f>
        <v>no</v>
      </c>
      <c r="S176" t="str">
        <f>IF(AND('Antibiotics STAR PU 13'!AH176="yes",'Co-amoxiclav etc.'!AH176="yes"),"yes","no")</f>
        <v>no</v>
      </c>
    </row>
    <row r="177" spans="1:19" x14ac:dyDescent="0.2">
      <c r="A177" t="s">
        <v>480</v>
      </c>
      <c r="B177" t="s">
        <v>481</v>
      </c>
      <c r="C177" s="53" t="s">
        <v>510</v>
      </c>
      <c r="D177" s="54" t="s">
        <v>78</v>
      </c>
      <c r="E177" s="50" t="s">
        <v>379</v>
      </c>
      <c r="F177" s="55" t="s">
        <v>380</v>
      </c>
      <c r="G177" t="str">
        <f>IF(AND('Antibiotics STAR PU 13'!J177="yes",'Co-amoxiclav etc.'!J177="yes"),"yes","no")</f>
        <v>yes</v>
      </c>
      <c r="H177" t="str">
        <f>IF(AND('Antibiotics STAR PU 13'!L177="yes",'Co-amoxiclav etc.'!L177="yes"),"yes","no")</f>
        <v>yes</v>
      </c>
      <c r="I177" t="str">
        <f>IF(AND('Antibiotics STAR PU 13'!N177="yes",'Co-amoxiclav etc.'!N177="yes"),"yes","no")</f>
        <v>yes</v>
      </c>
      <c r="J177" t="str">
        <f>IF(AND('Antibiotics STAR PU 13'!P177="yes",'Co-amoxiclav etc.'!P177="yes"),"yes","no")</f>
        <v>yes</v>
      </c>
      <c r="K177" t="str">
        <f>IF(AND('Antibiotics STAR PU 13'!R177="yes",'Co-amoxiclav etc.'!R177="yes"),"yes","no")</f>
        <v>yes</v>
      </c>
      <c r="L177" t="str">
        <f>IF(AND('Antibiotics STAR PU 13'!T177="yes",'Co-amoxiclav etc.'!T177="yes"),"yes","no")</f>
        <v>yes</v>
      </c>
      <c r="M177" t="str">
        <f>IF(AND('Antibiotics STAR PU 13'!V177="yes",'Co-amoxiclav etc.'!V177="yes"),"yes","no")</f>
        <v>yes</v>
      </c>
      <c r="N177" t="str">
        <f>IF(AND('Antibiotics STAR PU 13'!X177="yes",'Co-amoxiclav etc.'!X177="yes"),"yes","no")</f>
        <v>no</v>
      </c>
      <c r="O177" t="str">
        <f>IF(AND('Antibiotics STAR PU 13'!Z177="yes",'Co-amoxiclav etc.'!Z177="yes"),"yes","no")</f>
        <v>no</v>
      </c>
      <c r="P177" t="str">
        <f>IF(AND('Antibiotics STAR PU 13'!AB177="yes",'Co-amoxiclav etc.'!AB177="yes"),"yes","no")</f>
        <v>no</v>
      </c>
      <c r="Q177" t="str">
        <f>IF(AND('Antibiotics STAR PU 13'!AD177="yes",'Co-amoxiclav etc.'!AD177="yes"),"yes","no")</f>
        <v>no</v>
      </c>
      <c r="R177" t="str">
        <f>IF(AND('Antibiotics STAR PU 13'!AF177="yes",'Co-amoxiclav etc.'!AF177="yes"),"yes","no")</f>
        <v>no</v>
      </c>
      <c r="S177" t="str">
        <f>IF(AND('Antibiotics STAR PU 13'!AH177="yes",'Co-amoxiclav etc.'!AH177="yes"),"yes","no")</f>
        <v>no</v>
      </c>
    </row>
    <row r="178" spans="1:19" x14ac:dyDescent="0.2">
      <c r="A178" t="s">
        <v>482</v>
      </c>
      <c r="B178" t="s">
        <v>483</v>
      </c>
      <c r="C178" s="53" t="s">
        <v>512</v>
      </c>
      <c r="D178" s="54" t="s">
        <v>106</v>
      </c>
      <c r="E178" s="50" t="s">
        <v>381</v>
      </c>
      <c r="F178" s="55" t="s">
        <v>382</v>
      </c>
      <c r="G178" t="str">
        <f>IF(AND('Antibiotics STAR PU 13'!J178="yes",'Co-amoxiclav etc.'!J178="yes"),"yes","no")</f>
        <v>no</v>
      </c>
      <c r="H178" t="str">
        <f>IF(AND('Antibiotics STAR PU 13'!L178="yes",'Co-amoxiclav etc.'!L178="yes"),"yes","no")</f>
        <v>no</v>
      </c>
      <c r="I178" t="str">
        <f>IF(AND('Antibiotics STAR PU 13'!N178="yes",'Co-amoxiclav etc.'!N178="yes"),"yes","no")</f>
        <v>no</v>
      </c>
      <c r="J178" t="str">
        <f>IF(AND('Antibiotics STAR PU 13'!P178="yes",'Co-amoxiclav etc.'!P178="yes"),"yes","no")</f>
        <v>no</v>
      </c>
      <c r="K178" t="str">
        <f>IF(AND('Antibiotics STAR PU 13'!R178="yes",'Co-amoxiclav etc.'!R178="yes"),"yes","no")</f>
        <v>no</v>
      </c>
      <c r="L178" t="str">
        <f>IF(AND('Antibiotics STAR PU 13'!T178="yes",'Co-amoxiclav etc.'!T178="yes"),"yes","no")</f>
        <v>no</v>
      </c>
      <c r="M178" t="str">
        <f>IF(AND('Antibiotics STAR PU 13'!V178="yes",'Co-amoxiclav etc.'!V178="yes"),"yes","no")</f>
        <v>no</v>
      </c>
      <c r="N178" t="str">
        <f>IF(AND('Antibiotics STAR PU 13'!X178="yes",'Co-amoxiclav etc.'!X178="yes"),"yes","no")</f>
        <v>no</v>
      </c>
      <c r="O178" t="str">
        <f>IF(AND('Antibiotics STAR PU 13'!Z178="yes",'Co-amoxiclav etc.'!Z178="yes"),"yes","no")</f>
        <v>no</v>
      </c>
      <c r="P178" t="str">
        <f>IF(AND('Antibiotics STAR PU 13'!AB178="yes",'Co-amoxiclav etc.'!AB178="yes"),"yes","no")</f>
        <v>no</v>
      </c>
      <c r="Q178" t="str">
        <f>IF(AND('Antibiotics STAR PU 13'!AD178="yes",'Co-amoxiclav etc.'!AD178="yes"),"yes","no")</f>
        <v>no</v>
      </c>
      <c r="R178" t="str">
        <f>IF(AND('Antibiotics STAR PU 13'!AF178="yes",'Co-amoxiclav etc.'!AF178="yes"),"yes","no")</f>
        <v>no</v>
      </c>
      <c r="S178" t="str">
        <f>IF(AND('Antibiotics STAR PU 13'!AH178="yes",'Co-amoxiclav etc.'!AH178="yes"),"yes","no")</f>
        <v>no</v>
      </c>
    </row>
    <row r="179" spans="1:19" x14ac:dyDescent="0.2">
      <c r="A179" t="s">
        <v>466</v>
      </c>
      <c r="B179" t="s">
        <v>467</v>
      </c>
      <c r="C179" s="53" t="s">
        <v>507</v>
      </c>
      <c r="D179" s="54" t="s">
        <v>61</v>
      </c>
      <c r="E179" s="50" t="s">
        <v>383</v>
      </c>
      <c r="F179" s="55" t="s">
        <v>384</v>
      </c>
      <c r="G179" t="str">
        <f>IF(AND('Antibiotics STAR PU 13'!J179="yes",'Co-amoxiclav etc.'!J179="yes"),"yes","no")</f>
        <v>no</v>
      </c>
      <c r="H179" t="str">
        <f>IF(AND('Antibiotics STAR PU 13'!L179="yes",'Co-amoxiclav etc.'!L179="yes"),"yes","no")</f>
        <v>no</v>
      </c>
      <c r="I179" t="str">
        <f>IF(AND('Antibiotics STAR PU 13'!N179="yes",'Co-amoxiclav etc.'!N179="yes"),"yes","no")</f>
        <v>no</v>
      </c>
      <c r="J179" t="str">
        <f>IF(AND('Antibiotics STAR PU 13'!P179="yes",'Co-amoxiclav etc.'!P179="yes"),"yes","no")</f>
        <v>no</v>
      </c>
      <c r="K179" t="str">
        <f>IF(AND('Antibiotics STAR PU 13'!R179="yes",'Co-amoxiclav etc.'!R179="yes"),"yes","no")</f>
        <v>no</v>
      </c>
      <c r="L179" t="str">
        <f>IF(AND('Antibiotics STAR PU 13'!T179="yes",'Co-amoxiclav etc.'!T179="yes"),"yes","no")</f>
        <v>no</v>
      </c>
      <c r="M179" t="str">
        <f>IF(AND('Antibiotics STAR PU 13'!V179="yes",'Co-amoxiclav etc.'!V179="yes"),"yes","no")</f>
        <v>no</v>
      </c>
      <c r="N179" t="str">
        <f>IF(AND('Antibiotics STAR PU 13'!X179="yes",'Co-amoxiclav etc.'!X179="yes"),"yes","no")</f>
        <v>no</v>
      </c>
      <c r="O179" t="str">
        <f>IF(AND('Antibiotics STAR PU 13'!Z179="yes",'Co-amoxiclav etc.'!Z179="yes"),"yes","no")</f>
        <v>no</v>
      </c>
      <c r="P179" t="str">
        <f>IF(AND('Antibiotics STAR PU 13'!AB179="yes",'Co-amoxiclav etc.'!AB179="yes"),"yes","no")</f>
        <v>no</v>
      </c>
      <c r="Q179" t="str">
        <f>IF(AND('Antibiotics STAR PU 13'!AD179="yes",'Co-amoxiclav etc.'!AD179="yes"),"yes","no")</f>
        <v>yes</v>
      </c>
      <c r="R179" t="str">
        <f>IF(AND('Antibiotics STAR PU 13'!AF179="yes",'Co-amoxiclav etc.'!AF179="yes"),"yes","no")</f>
        <v>yes</v>
      </c>
      <c r="S179" t="str">
        <f>IF(AND('Antibiotics STAR PU 13'!AH179="yes",'Co-amoxiclav etc.'!AH179="yes"),"yes","no")</f>
        <v>yes</v>
      </c>
    </row>
    <row r="180" spans="1:19" x14ac:dyDescent="0.2">
      <c r="A180" t="s">
        <v>466</v>
      </c>
      <c r="B180" t="s">
        <v>467</v>
      </c>
      <c r="C180" s="53" t="s">
        <v>507</v>
      </c>
      <c r="D180" s="54" t="s">
        <v>61</v>
      </c>
      <c r="E180" s="50" t="s">
        <v>385</v>
      </c>
      <c r="F180" s="55" t="s">
        <v>386</v>
      </c>
      <c r="G180" t="str">
        <f>IF(AND('Antibiotics STAR PU 13'!J180="yes",'Co-amoxiclav etc.'!J180="yes"),"yes","no")</f>
        <v>no</v>
      </c>
      <c r="H180" t="str">
        <f>IF(AND('Antibiotics STAR PU 13'!L180="yes",'Co-amoxiclav etc.'!L180="yes"),"yes","no")</f>
        <v>no</v>
      </c>
      <c r="I180" t="str">
        <f>IF(AND('Antibiotics STAR PU 13'!N180="yes",'Co-amoxiclav etc.'!N180="yes"),"yes","no")</f>
        <v>no</v>
      </c>
      <c r="J180" t="str">
        <f>IF(AND('Antibiotics STAR PU 13'!P180="yes",'Co-amoxiclav etc.'!P180="yes"),"yes","no")</f>
        <v>no</v>
      </c>
      <c r="K180" t="str">
        <f>IF(AND('Antibiotics STAR PU 13'!R180="yes",'Co-amoxiclav etc.'!R180="yes"),"yes","no")</f>
        <v>no</v>
      </c>
      <c r="L180" t="str">
        <f>IF(AND('Antibiotics STAR PU 13'!T180="yes",'Co-amoxiclav etc.'!T180="yes"),"yes","no")</f>
        <v>no</v>
      </c>
      <c r="M180" t="str">
        <f>IF(AND('Antibiotics STAR PU 13'!V180="yes",'Co-amoxiclav etc.'!V180="yes"),"yes","no")</f>
        <v>no</v>
      </c>
      <c r="N180" t="str">
        <f>IF(AND('Antibiotics STAR PU 13'!X180="yes",'Co-amoxiclav etc.'!X180="yes"),"yes","no")</f>
        <v>no</v>
      </c>
      <c r="O180" t="str">
        <f>IF(AND('Antibiotics STAR PU 13'!Z180="yes",'Co-amoxiclav etc.'!Z180="yes"),"yes","no")</f>
        <v>no</v>
      </c>
      <c r="P180" t="str">
        <f>IF(AND('Antibiotics STAR PU 13'!AB180="yes",'Co-amoxiclav etc.'!AB180="yes"),"yes","no")</f>
        <v>yes</v>
      </c>
      <c r="Q180" t="str">
        <f>IF(AND('Antibiotics STAR PU 13'!AD180="yes",'Co-amoxiclav etc.'!AD180="yes"),"yes","no")</f>
        <v>yes</v>
      </c>
      <c r="R180" t="str">
        <f>IF(AND('Antibiotics STAR PU 13'!AF180="yes",'Co-amoxiclav etc.'!AF180="yes"),"yes","no")</f>
        <v>yes</v>
      </c>
      <c r="S180" t="str">
        <f>IF(AND('Antibiotics STAR PU 13'!AH180="yes",'Co-amoxiclav etc.'!AH180="yes"),"yes","no")</f>
        <v>yes</v>
      </c>
    </row>
    <row r="181" spans="1:19" x14ac:dyDescent="0.2">
      <c r="A181" t="s">
        <v>470</v>
      </c>
      <c r="B181" t="s">
        <v>471</v>
      </c>
      <c r="C181" s="53" t="s">
        <v>502</v>
      </c>
      <c r="D181" s="54" t="s">
        <v>36</v>
      </c>
      <c r="E181" s="50" t="s">
        <v>387</v>
      </c>
      <c r="F181" s="55" t="s">
        <v>388</v>
      </c>
      <c r="G181" t="str">
        <f>IF(AND('Antibiotics STAR PU 13'!J181="yes",'Co-amoxiclav etc.'!J181="yes"),"yes","no")</f>
        <v>no</v>
      </c>
      <c r="H181" t="str">
        <f>IF(AND('Antibiotics STAR PU 13'!L181="yes",'Co-amoxiclav etc.'!L181="yes"),"yes","no")</f>
        <v>yes</v>
      </c>
      <c r="I181" t="str">
        <f>IF(AND('Antibiotics STAR PU 13'!N181="yes",'Co-amoxiclav etc.'!N181="yes"),"yes","no")</f>
        <v>yes</v>
      </c>
      <c r="J181" t="str">
        <f>IF(AND('Antibiotics STAR PU 13'!P181="yes",'Co-amoxiclav etc.'!P181="yes"),"yes","no")</f>
        <v>yes</v>
      </c>
      <c r="K181" t="str">
        <f>IF(AND('Antibiotics STAR PU 13'!R181="yes",'Co-amoxiclav etc.'!R181="yes"),"yes","no")</f>
        <v>yes</v>
      </c>
      <c r="L181" t="str">
        <f>IF(AND('Antibiotics STAR PU 13'!T181="yes",'Co-amoxiclav etc.'!T181="yes"),"yes","no")</f>
        <v>yes</v>
      </c>
      <c r="M181" t="str">
        <f>IF(AND('Antibiotics STAR PU 13'!V181="yes",'Co-amoxiclav etc.'!V181="yes"),"yes","no")</f>
        <v>yes</v>
      </c>
      <c r="N181" t="str">
        <f>IF(AND('Antibiotics STAR PU 13'!X181="yes",'Co-amoxiclav etc.'!X181="yes"),"yes","no")</f>
        <v>yes</v>
      </c>
      <c r="O181" t="str">
        <f>IF(AND('Antibiotics STAR PU 13'!Z181="yes",'Co-amoxiclav etc.'!Z181="yes"),"yes","no")</f>
        <v>yes</v>
      </c>
      <c r="P181" t="str">
        <f>IF(AND('Antibiotics STAR PU 13'!AB181="yes",'Co-amoxiclav etc.'!AB181="yes"),"yes","no")</f>
        <v>yes</v>
      </c>
      <c r="Q181" t="str">
        <f>IF(AND('Antibiotics STAR PU 13'!AD181="yes",'Co-amoxiclav etc.'!AD181="yes"),"yes","no")</f>
        <v>yes</v>
      </c>
      <c r="R181" t="str">
        <f>IF(AND('Antibiotics STAR PU 13'!AF181="yes",'Co-amoxiclav etc.'!AF181="yes"),"yes","no")</f>
        <v>yes</v>
      </c>
      <c r="S181" t="str">
        <f>IF(AND('Antibiotics STAR PU 13'!AH181="yes",'Co-amoxiclav etc.'!AH181="yes"),"yes","no")</f>
        <v>yes</v>
      </c>
    </row>
    <row r="182" spans="1:19" x14ac:dyDescent="0.2">
      <c r="A182" t="s">
        <v>466</v>
      </c>
      <c r="B182" t="s">
        <v>467</v>
      </c>
      <c r="C182" s="53" t="s">
        <v>495</v>
      </c>
      <c r="D182" s="54" t="s">
        <v>11</v>
      </c>
      <c r="E182" s="50" t="s">
        <v>389</v>
      </c>
      <c r="F182" s="55" t="s">
        <v>390</v>
      </c>
      <c r="G182" t="str">
        <f>IF(AND('Antibiotics STAR PU 13'!J182="yes",'Co-amoxiclav etc.'!J182="yes"),"yes","no")</f>
        <v>no</v>
      </c>
      <c r="H182" t="str">
        <f>IF(AND('Antibiotics STAR PU 13'!L182="yes",'Co-amoxiclav etc.'!L182="yes"),"yes","no")</f>
        <v>no</v>
      </c>
      <c r="I182" t="str">
        <f>IF(AND('Antibiotics STAR PU 13'!N182="yes",'Co-amoxiclav etc.'!N182="yes"),"yes","no")</f>
        <v>no</v>
      </c>
      <c r="J182" t="str">
        <f>IF(AND('Antibiotics STAR PU 13'!P182="yes",'Co-amoxiclav etc.'!P182="yes"),"yes","no")</f>
        <v>no</v>
      </c>
      <c r="K182" t="str">
        <f>IF(AND('Antibiotics STAR PU 13'!R182="yes",'Co-amoxiclav etc.'!R182="yes"),"yes","no")</f>
        <v>yes</v>
      </c>
      <c r="L182" t="str">
        <f>IF(AND('Antibiotics STAR PU 13'!T182="yes",'Co-amoxiclav etc.'!T182="yes"),"yes","no")</f>
        <v>yes</v>
      </c>
      <c r="M182" t="str">
        <f>IF(AND('Antibiotics STAR PU 13'!V182="yes",'Co-amoxiclav etc.'!V182="yes"),"yes","no")</f>
        <v>yes</v>
      </c>
      <c r="N182" t="str">
        <f>IF(AND('Antibiotics STAR PU 13'!X182="yes",'Co-amoxiclav etc.'!X182="yes"),"yes","no")</f>
        <v>yes</v>
      </c>
      <c r="O182" t="str">
        <f>IF(AND('Antibiotics STAR PU 13'!Z182="yes",'Co-amoxiclav etc.'!Z182="yes"),"yes","no")</f>
        <v>yes</v>
      </c>
      <c r="P182" t="str">
        <f>IF(AND('Antibiotics STAR PU 13'!AB182="yes",'Co-amoxiclav etc.'!AB182="yes"),"yes","no")</f>
        <v>yes</v>
      </c>
      <c r="Q182" t="str">
        <f>IF(AND('Antibiotics STAR PU 13'!AD182="yes",'Co-amoxiclav etc.'!AD182="yes"),"yes","no")</f>
        <v>no</v>
      </c>
      <c r="R182" t="str">
        <f>IF(AND('Antibiotics STAR PU 13'!AF182="yes",'Co-amoxiclav etc.'!AF182="yes"),"yes","no")</f>
        <v>yes</v>
      </c>
      <c r="S182" t="str">
        <f>IF(AND('Antibiotics STAR PU 13'!AH182="yes",'Co-amoxiclav etc.'!AH182="yes"),"yes","no")</f>
        <v>yes</v>
      </c>
    </row>
    <row r="183" spans="1:19" x14ac:dyDescent="0.2">
      <c r="A183" t="s">
        <v>468</v>
      </c>
      <c r="B183" t="s">
        <v>469</v>
      </c>
      <c r="C183" s="53" t="s">
        <v>500</v>
      </c>
      <c r="D183" s="54" t="s">
        <v>30</v>
      </c>
      <c r="E183" s="50" t="s">
        <v>391</v>
      </c>
      <c r="F183" s="55" t="s">
        <v>392</v>
      </c>
      <c r="G183" t="str">
        <f>IF(AND('Antibiotics STAR PU 13'!J183="yes",'Co-amoxiclav etc.'!J183="yes"),"yes","no")</f>
        <v>no</v>
      </c>
      <c r="H183" t="str">
        <f>IF(AND('Antibiotics STAR PU 13'!L183="yes",'Co-amoxiclav etc.'!L183="yes"),"yes","no")</f>
        <v>no</v>
      </c>
      <c r="I183" t="str">
        <f>IF(AND('Antibiotics STAR PU 13'!N183="yes",'Co-amoxiclav etc.'!N183="yes"),"yes","no")</f>
        <v>no</v>
      </c>
      <c r="J183" t="str">
        <f>IF(AND('Antibiotics STAR PU 13'!P183="yes",'Co-amoxiclav etc.'!P183="yes"),"yes","no")</f>
        <v>no</v>
      </c>
      <c r="K183" t="str">
        <f>IF(AND('Antibiotics STAR PU 13'!R183="yes",'Co-amoxiclav etc.'!R183="yes"),"yes","no")</f>
        <v>no</v>
      </c>
      <c r="L183" t="str">
        <f>IF(AND('Antibiotics STAR PU 13'!T183="yes",'Co-amoxiclav etc.'!T183="yes"),"yes","no")</f>
        <v>no</v>
      </c>
      <c r="M183" t="str">
        <f>IF(AND('Antibiotics STAR PU 13'!V183="yes",'Co-amoxiclav etc.'!V183="yes"),"yes","no")</f>
        <v>no</v>
      </c>
      <c r="N183" t="str">
        <f>IF(AND('Antibiotics STAR PU 13'!X183="yes",'Co-amoxiclav etc.'!X183="yes"),"yes","no")</f>
        <v>no</v>
      </c>
      <c r="O183" t="str">
        <f>IF(AND('Antibiotics STAR PU 13'!Z183="yes",'Co-amoxiclav etc.'!Z183="yes"),"yes","no")</f>
        <v>no</v>
      </c>
      <c r="P183" t="str">
        <f>IF(AND('Antibiotics STAR PU 13'!AB183="yes",'Co-amoxiclav etc.'!AB183="yes"),"yes","no")</f>
        <v>no</v>
      </c>
      <c r="Q183" t="str">
        <f>IF(AND('Antibiotics STAR PU 13'!AD183="yes",'Co-amoxiclav etc.'!AD183="yes"),"yes","no")</f>
        <v>no</v>
      </c>
      <c r="R183" t="str">
        <f>IF(AND('Antibiotics STAR PU 13'!AF183="yes",'Co-amoxiclav etc.'!AF183="yes"),"yes","no")</f>
        <v>no</v>
      </c>
      <c r="S183" t="str">
        <f>IF(AND('Antibiotics STAR PU 13'!AH183="yes",'Co-amoxiclav etc.'!AH183="yes"),"yes","no")</f>
        <v>yes</v>
      </c>
    </row>
    <row r="184" spans="1:19" x14ac:dyDescent="0.2">
      <c r="A184" t="s">
        <v>570</v>
      </c>
      <c r="B184" t="s">
        <v>569</v>
      </c>
      <c r="C184" s="53" t="s">
        <v>505</v>
      </c>
      <c r="D184" s="54" t="s">
        <v>49</v>
      </c>
      <c r="E184" s="50" t="s">
        <v>393</v>
      </c>
      <c r="F184" s="55" t="s">
        <v>394</v>
      </c>
      <c r="G184" t="str">
        <f>IF(AND('Antibiotics STAR PU 13'!J184="yes",'Co-amoxiclav etc.'!J184="yes"),"yes","no")</f>
        <v>yes</v>
      </c>
      <c r="H184" t="str">
        <f>IF(AND('Antibiotics STAR PU 13'!L184="yes",'Co-amoxiclav etc.'!L184="yes"),"yes","no")</f>
        <v>yes</v>
      </c>
      <c r="I184" t="str">
        <f>IF(AND('Antibiotics STAR PU 13'!N184="yes",'Co-amoxiclav etc.'!N184="yes"),"yes","no")</f>
        <v>yes</v>
      </c>
      <c r="J184" t="str">
        <f>IF(AND('Antibiotics STAR PU 13'!P184="yes",'Co-amoxiclav etc.'!P184="yes"),"yes","no")</f>
        <v>yes</v>
      </c>
      <c r="K184" t="str">
        <f>IF(AND('Antibiotics STAR PU 13'!R184="yes",'Co-amoxiclav etc.'!R184="yes"),"yes","no")</f>
        <v>yes</v>
      </c>
      <c r="L184" t="str">
        <f>IF(AND('Antibiotics STAR PU 13'!T184="yes",'Co-amoxiclav etc.'!T184="yes"),"yes","no")</f>
        <v>yes</v>
      </c>
      <c r="M184" t="str">
        <f>IF(AND('Antibiotics STAR PU 13'!V184="yes",'Co-amoxiclav etc.'!V184="yes"),"yes","no")</f>
        <v>yes</v>
      </c>
      <c r="N184" t="str">
        <f>IF(AND('Antibiotics STAR PU 13'!X184="yes",'Co-amoxiclav etc.'!X184="yes"),"yes","no")</f>
        <v>yes</v>
      </c>
      <c r="O184" t="str">
        <f>IF(AND('Antibiotics STAR PU 13'!Z184="yes",'Co-amoxiclav etc.'!Z184="yes"),"yes","no")</f>
        <v>yes</v>
      </c>
      <c r="P184" t="str">
        <f>IF(AND('Antibiotics STAR PU 13'!AB184="yes",'Co-amoxiclav etc.'!AB184="yes"),"yes","no")</f>
        <v>yes</v>
      </c>
      <c r="Q184" t="str">
        <f>IF(AND('Antibiotics STAR PU 13'!AD184="yes",'Co-amoxiclav etc.'!AD184="yes"),"yes","no")</f>
        <v>yes</v>
      </c>
      <c r="R184" t="str">
        <f>IF(AND('Antibiotics STAR PU 13'!AF184="yes",'Co-amoxiclav etc.'!AF184="yes"),"yes","no")</f>
        <v>yes</v>
      </c>
      <c r="S184" t="str">
        <f>IF(AND('Antibiotics STAR PU 13'!AH184="yes",'Co-amoxiclav etc.'!AH184="yes"),"yes","no")</f>
        <v>yes</v>
      </c>
    </row>
    <row r="185" spans="1:19" x14ac:dyDescent="0.2">
      <c r="A185" t="s">
        <v>480</v>
      </c>
      <c r="B185" t="s">
        <v>481</v>
      </c>
      <c r="C185" s="53" t="s">
        <v>510</v>
      </c>
      <c r="D185" s="54" t="s">
        <v>78</v>
      </c>
      <c r="E185" s="50" t="s">
        <v>395</v>
      </c>
      <c r="F185" s="55" t="s">
        <v>396</v>
      </c>
      <c r="G185" t="str">
        <f>IF(AND('Antibiotics STAR PU 13'!J185="yes",'Co-amoxiclav etc.'!J185="yes"),"yes","no")</f>
        <v>yes</v>
      </c>
      <c r="H185" t="str">
        <f>IF(AND('Antibiotics STAR PU 13'!L185="yes",'Co-amoxiclav etc.'!L185="yes"),"yes","no")</f>
        <v>yes</v>
      </c>
      <c r="I185" t="str">
        <f>IF(AND('Antibiotics STAR PU 13'!N185="yes",'Co-amoxiclav etc.'!N185="yes"),"yes","no")</f>
        <v>yes</v>
      </c>
      <c r="J185" t="str">
        <f>IF(AND('Antibiotics STAR PU 13'!P185="yes",'Co-amoxiclav etc.'!P185="yes"),"yes","no")</f>
        <v>yes</v>
      </c>
      <c r="K185" t="str">
        <f>IF(AND('Antibiotics STAR PU 13'!R185="yes",'Co-amoxiclav etc.'!R185="yes"),"yes","no")</f>
        <v>yes</v>
      </c>
      <c r="L185" t="str">
        <f>IF(AND('Antibiotics STAR PU 13'!T185="yes",'Co-amoxiclav etc.'!T185="yes"),"yes","no")</f>
        <v>yes</v>
      </c>
      <c r="M185" t="str">
        <f>IF(AND('Antibiotics STAR PU 13'!V185="yes",'Co-amoxiclav etc.'!V185="yes"),"yes","no")</f>
        <v>yes</v>
      </c>
      <c r="N185" t="str">
        <f>IF(AND('Antibiotics STAR PU 13'!X185="yes",'Co-amoxiclav etc.'!X185="yes"),"yes","no")</f>
        <v>yes</v>
      </c>
      <c r="O185" t="str">
        <f>IF(AND('Antibiotics STAR PU 13'!Z185="yes",'Co-amoxiclav etc.'!Z185="yes"),"yes","no")</f>
        <v>yes</v>
      </c>
      <c r="P185" t="str">
        <f>IF(AND('Antibiotics STAR PU 13'!AB185="yes",'Co-amoxiclav etc.'!AB185="yes"),"yes","no")</f>
        <v>yes</v>
      </c>
      <c r="Q185" t="str">
        <f>IF(AND('Antibiotics STAR PU 13'!AD185="yes",'Co-amoxiclav etc.'!AD185="yes"),"yes","no")</f>
        <v>yes</v>
      </c>
      <c r="R185" t="str">
        <f>IF(AND('Antibiotics STAR PU 13'!AF185="yes",'Co-amoxiclav etc.'!AF185="yes"),"yes","no")</f>
        <v>yes</v>
      </c>
      <c r="S185" t="str">
        <f>IF(AND('Antibiotics STAR PU 13'!AH185="yes",'Co-amoxiclav etc.'!AH185="yes"),"yes","no")</f>
        <v>yes</v>
      </c>
    </row>
    <row r="186" spans="1:19" x14ac:dyDescent="0.2">
      <c r="A186" t="s">
        <v>466</v>
      </c>
      <c r="B186" t="s">
        <v>467</v>
      </c>
      <c r="C186" s="53" t="s">
        <v>495</v>
      </c>
      <c r="D186" s="54" t="s">
        <v>11</v>
      </c>
      <c r="E186" s="50" t="s">
        <v>397</v>
      </c>
      <c r="F186" s="55" t="s">
        <v>398</v>
      </c>
      <c r="G186" t="str">
        <f>IF(AND('Antibiotics STAR PU 13'!J186="yes",'Co-amoxiclav etc.'!J186="yes"),"yes","no")</f>
        <v>yes</v>
      </c>
      <c r="H186" t="str">
        <f>IF(AND('Antibiotics STAR PU 13'!L186="yes",'Co-amoxiclav etc.'!L186="yes"),"yes","no")</f>
        <v>yes</v>
      </c>
      <c r="I186" t="str">
        <f>IF(AND('Antibiotics STAR PU 13'!N186="yes",'Co-amoxiclav etc.'!N186="yes"),"yes","no")</f>
        <v>yes</v>
      </c>
      <c r="J186" t="str">
        <f>IF(AND('Antibiotics STAR PU 13'!P186="yes",'Co-amoxiclav etc.'!P186="yes"),"yes","no")</f>
        <v>yes</v>
      </c>
      <c r="K186" t="str">
        <f>IF(AND('Antibiotics STAR PU 13'!R186="yes",'Co-amoxiclav etc.'!R186="yes"),"yes","no")</f>
        <v>yes</v>
      </c>
      <c r="L186" t="str">
        <f>IF(AND('Antibiotics STAR PU 13'!T186="yes",'Co-amoxiclav etc.'!T186="yes"),"yes","no")</f>
        <v>yes</v>
      </c>
      <c r="M186" t="str">
        <f>IF(AND('Antibiotics STAR PU 13'!V186="yes",'Co-amoxiclav etc.'!V186="yes"),"yes","no")</f>
        <v>yes</v>
      </c>
      <c r="N186" t="str">
        <f>IF(AND('Antibiotics STAR PU 13'!X186="yes",'Co-amoxiclav etc.'!X186="yes"),"yes","no")</f>
        <v>yes</v>
      </c>
      <c r="O186" t="str">
        <f>IF(AND('Antibiotics STAR PU 13'!Z186="yes",'Co-amoxiclav etc.'!Z186="yes"),"yes","no")</f>
        <v>yes</v>
      </c>
      <c r="P186" t="str">
        <f>IF(AND('Antibiotics STAR PU 13'!AB186="yes",'Co-amoxiclav etc.'!AB186="yes"),"yes","no")</f>
        <v>yes</v>
      </c>
      <c r="Q186" t="str">
        <f>IF(AND('Antibiotics STAR PU 13'!AD186="yes",'Co-amoxiclav etc.'!AD186="yes"),"yes","no")</f>
        <v>yes</v>
      </c>
      <c r="R186" t="str">
        <f>IF(AND('Antibiotics STAR PU 13'!AF186="yes",'Co-amoxiclav etc.'!AF186="yes"),"yes","no")</f>
        <v>yes</v>
      </c>
      <c r="S186" t="str">
        <f>IF(AND('Antibiotics STAR PU 13'!AH186="yes",'Co-amoxiclav etc.'!AH186="yes"),"yes","no")</f>
        <v>yes</v>
      </c>
    </row>
    <row r="187" spans="1:19" x14ac:dyDescent="0.2">
      <c r="A187" t="s">
        <v>472</v>
      </c>
      <c r="B187" t="s">
        <v>473</v>
      </c>
      <c r="C187" s="53" t="s">
        <v>499</v>
      </c>
      <c r="D187" s="54" t="s">
        <v>25</v>
      </c>
      <c r="E187" s="50" t="s">
        <v>399</v>
      </c>
      <c r="F187" s="55" t="s">
        <v>400</v>
      </c>
      <c r="G187" t="str">
        <f>IF(AND('Antibiotics STAR PU 13'!J187="yes",'Co-amoxiclav etc.'!J187="yes"),"yes","no")</f>
        <v>yes</v>
      </c>
      <c r="H187" t="str">
        <f>IF(AND('Antibiotics STAR PU 13'!L187="yes",'Co-amoxiclav etc.'!L187="yes"),"yes","no")</f>
        <v>yes</v>
      </c>
      <c r="I187" t="str">
        <f>IF(AND('Antibiotics STAR PU 13'!N187="yes",'Co-amoxiclav etc.'!N187="yes"),"yes","no")</f>
        <v>yes</v>
      </c>
      <c r="J187" t="str">
        <f>IF(AND('Antibiotics STAR PU 13'!P187="yes",'Co-amoxiclav etc.'!P187="yes"),"yes","no")</f>
        <v>yes</v>
      </c>
      <c r="K187" t="str">
        <f>IF(AND('Antibiotics STAR PU 13'!R187="yes",'Co-amoxiclav etc.'!R187="yes"),"yes","no")</f>
        <v>yes</v>
      </c>
      <c r="L187" t="str">
        <f>IF(AND('Antibiotics STAR PU 13'!T187="yes",'Co-amoxiclav etc.'!T187="yes"),"yes","no")</f>
        <v>yes</v>
      </c>
      <c r="M187" t="str">
        <f>IF(AND('Antibiotics STAR PU 13'!V187="yes",'Co-amoxiclav etc.'!V187="yes"),"yes","no")</f>
        <v>yes</v>
      </c>
      <c r="N187" t="str">
        <f>IF(AND('Antibiotics STAR PU 13'!X187="yes",'Co-amoxiclav etc.'!X187="yes"),"yes","no")</f>
        <v>yes</v>
      </c>
      <c r="O187" t="str">
        <f>IF(AND('Antibiotics STAR PU 13'!Z187="yes",'Co-amoxiclav etc.'!Z187="yes"),"yes","no")</f>
        <v>yes</v>
      </c>
      <c r="P187" t="str">
        <f>IF(AND('Antibiotics STAR PU 13'!AB187="yes",'Co-amoxiclav etc.'!AB187="yes"),"yes","no")</f>
        <v>yes</v>
      </c>
      <c r="Q187" t="str">
        <f>IF(AND('Antibiotics STAR PU 13'!AD187="yes",'Co-amoxiclav etc.'!AD187="yes"),"yes","no")</f>
        <v>yes</v>
      </c>
      <c r="R187" t="str">
        <f>IF(AND('Antibiotics STAR PU 13'!AF187="yes",'Co-amoxiclav etc.'!AF187="yes"),"yes","no")</f>
        <v>yes</v>
      </c>
      <c r="S187" t="str">
        <f>IF(AND('Antibiotics STAR PU 13'!AH187="yes",'Co-amoxiclav etc.'!AH187="yes"),"yes","no")</f>
        <v>yes</v>
      </c>
    </row>
    <row r="188" spans="1:19" x14ac:dyDescent="0.2">
      <c r="A188" t="s">
        <v>470</v>
      </c>
      <c r="B188" t="s">
        <v>471</v>
      </c>
      <c r="C188" s="53" t="s">
        <v>497</v>
      </c>
      <c r="D188" s="54" t="s">
        <v>17</v>
      </c>
      <c r="E188" s="50" t="s">
        <v>401</v>
      </c>
      <c r="F188" s="55" t="s">
        <v>402</v>
      </c>
      <c r="G188" t="str">
        <f>IF(AND('Antibiotics STAR PU 13'!J188="yes",'Co-amoxiclav etc.'!J188="yes"),"yes","no")</f>
        <v>yes</v>
      </c>
      <c r="H188" t="str">
        <f>IF(AND('Antibiotics STAR PU 13'!L188="yes",'Co-amoxiclav etc.'!L188="yes"),"yes","no")</f>
        <v>yes</v>
      </c>
      <c r="I188" t="str">
        <f>IF(AND('Antibiotics STAR PU 13'!N188="yes",'Co-amoxiclav etc.'!N188="yes"),"yes","no")</f>
        <v>yes</v>
      </c>
      <c r="J188" t="str">
        <f>IF(AND('Antibiotics STAR PU 13'!P188="yes",'Co-amoxiclav etc.'!P188="yes"),"yes","no")</f>
        <v>yes</v>
      </c>
      <c r="K188" t="str">
        <f>IF(AND('Antibiotics STAR PU 13'!R188="yes",'Co-amoxiclav etc.'!R188="yes"),"yes","no")</f>
        <v>yes</v>
      </c>
      <c r="L188" t="str">
        <f>IF(AND('Antibiotics STAR PU 13'!T188="yes",'Co-amoxiclav etc.'!T188="yes"),"yes","no")</f>
        <v>yes</v>
      </c>
      <c r="M188" t="str">
        <f>IF(AND('Antibiotics STAR PU 13'!V188="yes",'Co-amoxiclav etc.'!V188="yes"),"yes","no")</f>
        <v>yes</v>
      </c>
      <c r="N188" t="str">
        <f>IF(AND('Antibiotics STAR PU 13'!X188="yes",'Co-amoxiclav etc.'!X188="yes"),"yes","no")</f>
        <v>yes</v>
      </c>
      <c r="O188" t="str">
        <f>IF(AND('Antibiotics STAR PU 13'!Z188="yes",'Co-amoxiclav etc.'!Z188="yes"),"yes","no")</f>
        <v>yes</v>
      </c>
      <c r="P188" t="str">
        <f>IF(AND('Antibiotics STAR PU 13'!AB188="yes",'Co-amoxiclav etc.'!AB188="yes"),"yes","no")</f>
        <v>yes</v>
      </c>
      <c r="Q188" t="str">
        <f>IF(AND('Antibiotics STAR PU 13'!AD188="yes",'Co-amoxiclav etc.'!AD188="yes"),"yes","no")</f>
        <v>yes</v>
      </c>
      <c r="R188" t="str">
        <f>IF(AND('Antibiotics STAR PU 13'!AF188="yes",'Co-amoxiclav etc.'!AF188="yes"),"yes","no")</f>
        <v>yes</v>
      </c>
      <c r="S188" t="str">
        <f>IF(AND('Antibiotics STAR PU 13'!AH188="yes",'Co-amoxiclav etc.'!AH188="yes"),"yes","no")</f>
        <v>yes</v>
      </c>
    </row>
    <row r="189" spans="1:19" x14ac:dyDescent="0.2">
      <c r="A189" t="s">
        <v>570</v>
      </c>
      <c r="B189" t="s">
        <v>569</v>
      </c>
      <c r="C189" s="53" t="s">
        <v>505</v>
      </c>
      <c r="D189" s="54" t="s">
        <v>49</v>
      </c>
      <c r="E189" s="50" t="s">
        <v>403</v>
      </c>
      <c r="F189" s="55" t="s">
        <v>404</v>
      </c>
      <c r="G189" t="str">
        <f>IF(AND('Antibiotics STAR PU 13'!J189="yes",'Co-amoxiclav etc.'!J189="yes"),"yes","no")</f>
        <v>no</v>
      </c>
      <c r="H189" t="str">
        <f>IF(AND('Antibiotics STAR PU 13'!L189="yes",'Co-amoxiclav etc.'!L189="yes"),"yes","no")</f>
        <v>no</v>
      </c>
      <c r="I189" t="str">
        <f>IF(AND('Antibiotics STAR PU 13'!N189="yes",'Co-amoxiclav etc.'!N189="yes"),"yes","no")</f>
        <v>no</v>
      </c>
      <c r="J189" t="str">
        <f>IF(AND('Antibiotics STAR PU 13'!P189="yes",'Co-amoxiclav etc.'!P189="yes"),"yes","no")</f>
        <v>no</v>
      </c>
      <c r="K189" t="str">
        <f>IF(AND('Antibiotics STAR PU 13'!R189="yes",'Co-amoxiclav etc.'!R189="yes"),"yes","no")</f>
        <v>no</v>
      </c>
      <c r="L189" t="str">
        <f>IF(AND('Antibiotics STAR PU 13'!T189="yes",'Co-amoxiclav etc.'!T189="yes"),"yes","no")</f>
        <v>no</v>
      </c>
      <c r="M189" t="str">
        <f>IF(AND('Antibiotics STAR PU 13'!V189="yes",'Co-amoxiclav etc.'!V189="yes"),"yes","no")</f>
        <v>no</v>
      </c>
      <c r="N189" t="str">
        <f>IF(AND('Antibiotics STAR PU 13'!X189="yes",'Co-amoxiclav etc.'!X189="yes"),"yes","no")</f>
        <v>no</v>
      </c>
      <c r="O189" t="str">
        <f>IF(AND('Antibiotics STAR PU 13'!Z189="yes",'Co-amoxiclav etc.'!Z189="yes"),"yes","no")</f>
        <v>no</v>
      </c>
      <c r="P189" t="str">
        <f>IF(AND('Antibiotics STAR PU 13'!AB189="yes",'Co-amoxiclav etc.'!AB189="yes"),"yes","no")</f>
        <v>no</v>
      </c>
      <c r="Q189" t="str">
        <f>IF(AND('Antibiotics STAR PU 13'!AD189="yes",'Co-amoxiclav etc.'!AD189="yes"),"yes","no")</f>
        <v>no</v>
      </c>
      <c r="R189" t="str">
        <f>IF(AND('Antibiotics STAR PU 13'!AF189="yes",'Co-amoxiclav etc.'!AF189="yes"),"yes","no")</f>
        <v>no</v>
      </c>
      <c r="S189" t="str">
        <f>IF(AND('Antibiotics STAR PU 13'!AH189="yes",'Co-amoxiclav etc.'!AH189="yes"),"yes","no")</f>
        <v>no</v>
      </c>
    </row>
    <row r="190" spans="1:19" x14ac:dyDescent="0.2">
      <c r="A190" t="s">
        <v>464</v>
      </c>
      <c r="B190" t="s">
        <v>465</v>
      </c>
      <c r="C190" s="53" t="s">
        <v>516</v>
      </c>
      <c r="D190" s="54" t="s">
        <v>132</v>
      </c>
      <c r="E190" s="50" t="s">
        <v>405</v>
      </c>
      <c r="F190" s="55" t="s">
        <v>406</v>
      </c>
      <c r="G190" t="str">
        <f>IF(AND('Antibiotics STAR PU 13'!J190="yes",'Co-amoxiclav etc.'!J190="yes"),"yes","no")</f>
        <v>yes</v>
      </c>
      <c r="H190" t="str">
        <f>IF(AND('Antibiotics STAR PU 13'!L190="yes",'Co-amoxiclav etc.'!L190="yes"),"yes","no")</f>
        <v>yes</v>
      </c>
      <c r="I190" t="str">
        <f>IF(AND('Antibiotics STAR PU 13'!N190="yes",'Co-amoxiclav etc.'!N190="yes"),"yes","no")</f>
        <v>yes</v>
      </c>
      <c r="J190" t="str">
        <f>IF(AND('Antibiotics STAR PU 13'!P190="yes",'Co-amoxiclav etc.'!P190="yes"),"yes","no")</f>
        <v>yes</v>
      </c>
      <c r="K190" t="str">
        <f>IF(AND('Antibiotics STAR PU 13'!R190="yes",'Co-amoxiclav etc.'!R190="yes"),"yes","no")</f>
        <v>yes</v>
      </c>
      <c r="L190" t="str">
        <f>IF(AND('Antibiotics STAR PU 13'!T190="yes",'Co-amoxiclav etc.'!T190="yes"),"yes","no")</f>
        <v>yes</v>
      </c>
      <c r="M190" t="str">
        <f>IF(AND('Antibiotics STAR PU 13'!V190="yes",'Co-amoxiclav etc.'!V190="yes"),"yes","no")</f>
        <v>yes</v>
      </c>
      <c r="N190" t="str">
        <f>IF(AND('Antibiotics STAR PU 13'!X190="yes",'Co-amoxiclav etc.'!X190="yes"),"yes","no")</f>
        <v>yes</v>
      </c>
      <c r="O190" t="str">
        <f>IF(AND('Antibiotics STAR PU 13'!Z190="yes",'Co-amoxiclav etc.'!Z190="yes"),"yes","no")</f>
        <v>yes</v>
      </c>
      <c r="P190" t="str">
        <f>IF(AND('Antibiotics STAR PU 13'!AB190="yes",'Co-amoxiclav etc.'!AB190="yes"),"yes","no")</f>
        <v>yes</v>
      </c>
      <c r="Q190" t="str">
        <f>IF(AND('Antibiotics STAR PU 13'!AD190="yes",'Co-amoxiclav etc.'!AD190="yes"),"yes","no")</f>
        <v>yes</v>
      </c>
      <c r="R190" t="str">
        <f>IF(AND('Antibiotics STAR PU 13'!AF190="yes",'Co-amoxiclav etc.'!AF190="yes"),"yes","no")</f>
        <v>yes</v>
      </c>
      <c r="S190" t="str">
        <f>IF(AND('Antibiotics STAR PU 13'!AH190="yes",'Co-amoxiclav etc.'!AH190="yes"),"yes","no")</f>
        <v>yes</v>
      </c>
    </row>
    <row r="191" spans="1:19" x14ac:dyDescent="0.2">
      <c r="A191" t="s">
        <v>485</v>
      </c>
      <c r="B191" t="s">
        <v>486</v>
      </c>
      <c r="C191" s="53" t="s">
        <v>517</v>
      </c>
      <c r="D191" s="54" t="s">
        <v>141</v>
      </c>
      <c r="E191" s="50" t="s">
        <v>407</v>
      </c>
      <c r="F191" s="55" t="s">
        <v>408</v>
      </c>
      <c r="G191" t="str">
        <f>IF(AND('Antibiotics STAR PU 13'!J191="yes",'Co-amoxiclav etc.'!J191="yes"),"yes","no")</f>
        <v>yes</v>
      </c>
      <c r="H191" t="str">
        <f>IF(AND('Antibiotics STAR PU 13'!L191="yes",'Co-amoxiclav etc.'!L191="yes"),"yes","no")</f>
        <v>yes</v>
      </c>
      <c r="I191" t="str">
        <f>IF(AND('Antibiotics STAR PU 13'!N191="yes",'Co-amoxiclav etc.'!N191="yes"),"yes","no")</f>
        <v>yes</v>
      </c>
      <c r="J191" t="str">
        <f>IF(AND('Antibiotics STAR PU 13'!P191="yes",'Co-amoxiclav etc.'!P191="yes"),"yes","no")</f>
        <v>yes</v>
      </c>
      <c r="K191" t="str">
        <f>IF(AND('Antibiotics STAR PU 13'!R191="yes",'Co-amoxiclav etc.'!R191="yes"),"yes","no")</f>
        <v>yes</v>
      </c>
      <c r="L191" t="str">
        <f>IF(AND('Antibiotics STAR PU 13'!T191="yes",'Co-amoxiclav etc.'!T191="yes"),"yes","no")</f>
        <v>yes</v>
      </c>
      <c r="M191" t="str">
        <f>IF(AND('Antibiotics STAR PU 13'!V191="yes",'Co-amoxiclav etc.'!V191="yes"),"yes","no")</f>
        <v>yes</v>
      </c>
      <c r="N191" t="str">
        <f>IF(AND('Antibiotics STAR PU 13'!X191="yes",'Co-amoxiclav etc.'!X191="yes"),"yes","no")</f>
        <v>yes</v>
      </c>
      <c r="O191" t="str">
        <f>IF(AND('Antibiotics STAR PU 13'!Z191="yes",'Co-amoxiclav etc.'!Z191="yes"),"yes","no")</f>
        <v>yes</v>
      </c>
      <c r="P191" t="str">
        <f>IF(AND('Antibiotics STAR PU 13'!AB191="yes",'Co-amoxiclav etc.'!AB191="yes"),"yes","no")</f>
        <v>yes</v>
      </c>
      <c r="Q191" t="str">
        <f>IF(AND('Antibiotics STAR PU 13'!AD191="yes",'Co-amoxiclav etc.'!AD191="yes"),"yes","no")</f>
        <v>yes</v>
      </c>
      <c r="R191" t="str">
        <f>IF(AND('Antibiotics STAR PU 13'!AF191="yes",'Co-amoxiclav etc.'!AF191="yes"),"yes","no")</f>
        <v>yes</v>
      </c>
      <c r="S191" t="str">
        <f>IF(AND('Antibiotics STAR PU 13'!AH191="yes",'Co-amoxiclav etc.'!AH191="yes"),"yes","no")</f>
        <v>yes</v>
      </c>
    </row>
    <row r="192" spans="1:19" x14ac:dyDescent="0.2">
      <c r="A192" t="s">
        <v>464</v>
      </c>
      <c r="B192" t="s">
        <v>465</v>
      </c>
      <c r="C192" s="53" t="s">
        <v>494</v>
      </c>
      <c r="D192" s="54" t="s">
        <v>6</v>
      </c>
      <c r="E192" s="50" t="s">
        <v>409</v>
      </c>
      <c r="F192" s="55" t="s">
        <v>410</v>
      </c>
      <c r="G192" t="str">
        <f>IF(AND('Antibiotics STAR PU 13'!J192="yes",'Co-amoxiclav etc.'!J192="yes"),"yes","no")</f>
        <v>yes</v>
      </c>
      <c r="H192" t="str">
        <f>IF(AND('Antibiotics STAR PU 13'!L192="yes",'Co-amoxiclav etc.'!L192="yes"),"yes","no")</f>
        <v>yes</v>
      </c>
      <c r="I192" t="str">
        <f>IF(AND('Antibiotics STAR PU 13'!N192="yes",'Co-amoxiclav etc.'!N192="yes"),"yes","no")</f>
        <v>yes</v>
      </c>
      <c r="J192" t="str">
        <f>IF(AND('Antibiotics STAR PU 13'!P192="yes",'Co-amoxiclav etc.'!P192="yes"),"yes","no")</f>
        <v>yes</v>
      </c>
      <c r="K192" t="str">
        <f>IF(AND('Antibiotics STAR PU 13'!R192="yes",'Co-amoxiclav etc.'!R192="yes"),"yes","no")</f>
        <v>yes</v>
      </c>
      <c r="L192" t="str">
        <f>IF(AND('Antibiotics STAR PU 13'!T192="yes",'Co-amoxiclav etc.'!T192="yes"),"yes","no")</f>
        <v>yes</v>
      </c>
      <c r="M192" t="str">
        <f>IF(AND('Antibiotics STAR PU 13'!V192="yes",'Co-amoxiclav etc.'!V192="yes"),"yes","no")</f>
        <v>yes</v>
      </c>
      <c r="N192" t="str">
        <f>IF(AND('Antibiotics STAR PU 13'!X192="yes",'Co-amoxiclav etc.'!X192="yes"),"yes","no")</f>
        <v>yes</v>
      </c>
      <c r="O192" t="str">
        <f>IF(AND('Antibiotics STAR PU 13'!Z192="yes",'Co-amoxiclav etc.'!Z192="yes"),"yes","no")</f>
        <v>yes</v>
      </c>
      <c r="P192" t="str">
        <f>IF(AND('Antibiotics STAR PU 13'!AB192="yes",'Co-amoxiclav etc.'!AB192="yes"),"yes","no")</f>
        <v>yes</v>
      </c>
      <c r="Q192" t="str">
        <f>IF(AND('Antibiotics STAR PU 13'!AD192="yes",'Co-amoxiclav etc.'!AD192="yes"),"yes","no")</f>
        <v>yes</v>
      </c>
      <c r="R192" t="str">
        <f>IF(AND('Antibiotics STAR PU 13'!AF192="yes",'Co-amoxiclav etc.'!AF192="yes"),"yes","no")</f>
        <v>yes</v>
      </c>
      <c r="S192" t="str">
        <f>IF(AND('Antibiotics STAR PU 13'!AH192="yes",'Co-amoxiclav etc.'!AH192="yes"),"yes","no")</f>
        <v>yes</v>
      </c>
    </row>
    <row r="193" spans="1:19" x14ac:dyDescent="0.2">
      <c r="A193" t="s">
        <v>476</v>
      </c>
      <c r="B193" t="s">
        <v>477</v>
      </c>
      <c r="C193" s="53" t="s">
        <v>503</v>
      </c>
      <c r="D193" s="54" t="s">
        <v>39</v>
      </c>
      <c r="E193" s="50" t="s">
        <v>411</v>
      </c>
      <c r="F193" s="55" t="s">
        <v>412</v>
      </c>
      <c r="G193" t="str">
        <f>IF(AND('Antibiotics STAR PU 13'!J193="yes",'Co-amoxiclav etc.'!J193="yes"),"yes","no")</f>
        <v>yes</v>
      </c>
      <c r="H193" t="str">
        <f>IF(AND('Antibiotics STAR PU 13'!L193="yes",'Co-amoxiclav etc.'!L193="yes"),"yes","no")</f>
        <v>yes</v>
      </c>
      <c r="I193" t="str">
        <f>IF(AND('Antibiotics STAR PU 13'!N193="yes",'Co-amoxiclav etc.'!N193="yes"),"yes","no")</f>
        <v>yes</v>
      </c>
      <c r="J193" t="str">
        <f>IF(AND('Antibiotics STAR PU 13'!P193="yes",'Co-amoxiclav etc.'!P193="yes"),"yes","no")</f>
        <v>yes</v>
      </c>
      <c r="K193" t="str">
        <f>IF(AND('Antibiotics STAR PU 13'!R193="yes",'Co-amoxiclav etc.'!R193="yes"),"yes","no")</f>
        <v>yes</v>
      </c>
      <c r="L193" t="str">
        <f>IF(AND('Antibiotics STAR PU 13'!T193="yes",'Co-amoxiclav etc.'!T193="yes"),"yes","no")</f>
        <v>yes</v>
      </c>
      <c r="M193" t="str">
        <f>IF(AND('Antibiotics STAR PU 13'!V193="yes",'Co-amoxiclav etc.'!V193="yes"),"yes","no")</f>
        <v>yes</v>
      </c>
      <c r="N193" t="str">
        <f>IF(AND('Antibiotics STAR PU 13'!X193="yes",'Co-amoxiclav etc.'!X193="yes"),"yes","no")</f>
        <v>yes</v>
      </c>
      <c r="O193" t="str">
        <f>IF(AND('Antibiotics STAR PU 13'!Z193="yes",'Co-amoxiclav etc.'!Z193="yes"),"yes","no")</f>
        <v>yes</v>
      </c>
      <c r="P193" t="str">
        <f>IF(AND('Antibiotics STAR PU 13'!AB193="yes",'Co-amoxiclav etc.'!AB193="yes"),"yes","no")</f>
        <v>no</v>
      </c>
      <c r="Q193" t="str">
        <f>IF(AND('Antibiotics STAR PU 13'!AD193="yes",'Co-amoxiclav etc.'!AD193="yes"),"yes","no")</f>
        <v>no</v>
      </c>
      <c r="R193" t="str">
        <f>IF(AND('Antibiotics STAR PU 13'!AF193="yes",'Co-amoxiclav etc.'!AF193="yes"),"yes","no")</f>
        <v>no</v>
      </c>
      <c r="S193" t="str">
        <f>IF(AND('Antibiotics STAR PU 13'!AH193="yes",'Co-amoxiclav etc.'!AH193="yes"),"yes","no")</f>
        <v>no</v>
      </c>
    </row>
    <row r="194" spans="1:19" x14ac:dyDescent="0.2">
      <c r="A194" t="s">
        <v>470</v>
      </c>
      <c r="B194" t="s">
        <v>471</v>
      </c>
      <c r="C194" s="53" t="s">
        <v>497</v>
      </c>
      <c r="D194" s="54" t="s">
        <v>17</v>
      </c>
      <c r="E194" s="50" t="s">
        <v>413</v>
      </c>
      <c r="F194" s="55" t="s">
        <v>414</v>
      </c>
      <c r="G194" t="str">
        <f>IF(AND('Antibiotics STAR PU 13'!J194="yes",'Co-amoxiclav etc.'!J194="yes"),"yes","no")</f>
        <v>no</v>
      </c>
      <c r="H194" t="str">
        <f>IF(AND('Antibiotics STAR PU 13'!L194="yes",'Co-amoxiclav etc.'!L194="yes"),"yes","no")</f>
        <v>no</v>
      </c>
      <c r="I194" t="str">
        <f>IF(AND('Antibiotics STAR PU 13'!N194="yes",'Co-amoxiclav etc.'!N194="yes"),"yes","no")</f>
        <v>no</v>
      </c>
      <c r="J194" t="str">
        <f>IF(AND('Antibiotics STAR PU 13'!P194="yes",'Co-amoxiclav etc.'!P194="yes"),"yes","no")</f>
        <v>no</v>
      </c>
      <c r="K194" t="str">
        <f>IF(AND('Antibiotics STAR PU 13'!R194="yes",'Co-amoxiclav etc.'!R194="yes"),"yes","no")</f>
        <v>no</v>
      </c>
      <c r="L194" t="str">
        <f>IF(AND('Antibiotics STAR PU 13'!T194="yes",'Co-amoxiclav etc.'!T194="yes"),"yes","no")</f>
        <v>yes</v>
      </c>
      <c r="M194" t="str">
        <f>IF(AND('Antibiotics STAR PU 13'!V194="yes",'Co-amoxiclav etc.'!V194="yes"),"yes","no")</f>
        <v>yes</v>
      </c>
      <c r="N194" t="str">
        <f>IF(AND('Antibiotics STAR PU 13'!X194="yes",'Co-amoxiclav etc.'!X194="yes"),"yes","no")</f>
        <v>yes</v>
      </c>
      <c r="O194" t="str">
        <f>IF(AND('Antibiotics STAR PU 13'!Z194="yes",'Co-amoxiclav etc.'!Z194="yes"),"yes","no")</f>
        <v>yes</v>
      </c>
      <c r="P194" t="str">
        <f>IF(AND('Antibiotics STAR PU 13'!AB194="yes",'Co-amoxiclav etc.'!AB194="yes"),"yes","no")</f>
        <v>yes</v>
      </c>
      <c r="Q194" t="str">
        <f>IF(AND('Antibiotics STAR PU 13'!AD194="yes",'Co-amoxiclav etc.'!AD194="yes"),"yes","no")</f>
        <v>yes</v>
      </c>
      <c r="R194" t="str">
        <f>IF(AND('Antibiotics STAR PU 13'!AF194="yes",'Co-amoxiclav etc.'!AF194="yes"),"yes","no")</f>
        <v>yes</v>
      </c>
      <c r="S194" t="str">
        <f>IF(AND('Antibiotics STAR PU 13'!AH194="yes",'Co-amoxiclav etc.'!AH194="yes"),"yes","no")</f>
        <v>yes</v>
      </c>
    </row>
    <row r="195" spans="1:19" x14ac:dyDescent="0.2">
      <c r="A195" t="s">
        <v>470</v>
      </c>
      <c r="B195" t="s">
        <v>471</v>
      </c>
      <c r="C195" s="53" t="s">
        <v>502</v>
      </c>
      <c r="D195" s="54" t="s">
        <v>36</v>
      </c>
      <c r="E195" s="50" t="s">
        <v>415</v>
      </c>
      <c r="F195" s="55" t="s">
        <v>416</v>
      </c>
      <c r="G195" t="str">
        <f>IF(AND('Antibiotics STAR PU 13'!J195="yes",'Co-amoxiclav etc.'!J195="yes"),"yes","no")</f>
        <v>yes</v>
      </c>
      <c r="H195" t="str">
        <f>IF(AND('Antibiotics STAR PU 13'!L195="yes",'Co-amoxiclav etc.'!L195="yes"),"yes","no")</f>
        <v>yes</v>
      </c>
      <c r="I195" t="str">
        <f>IF(AND('Antibiotics STAR PU 13'!N195="yes",'Co-amoxiclav etc.'!N195="yes"),"yes","no")</f>
        <v>yes</v>
      </c>
      <c r="J195" t="str">
        <f>IF(AND('Antibiotics STAR PU 13'!P195="yes",'Co-amoxiclav etc.'!P195="yes"),"yes","no")</f>
        <v>yes</v>
      </c>
      <c r="K195" t="str">
        <f>IF(AND('Antibiotics STAR PU 13'!R195="yes",'Co-amoxiclav etc.'!R195="yes"),"yes","no")</f>
        <v>yes</v>
      </c>
      <c r="L195" t="str">
        <f>IF(AND('Antibiotics STAR PU 13'!T195="yes",'Co-amoxiclav etc.'!T195="yes"),"yes","no")</f>
        <v>yes</v>
      </c>
      <c r="M195" t="str">
        <f>IF(AND('Antibiotics STAR PU 13'!V195="yes",'Co-amoxiclav etc.'!V195="yes"),"yes","no")</f>
        <v>yes</v>
      </c>
      <c r="N195" t="str">
        <f>IF(AND('Antibiotics STAR PU 13'!X195="yes",'Co-amoxiclav etc.'!X195="yes"),"yes","no")</f>
        <v>yes</v>
      </c>
      <c r="O195" t="str">
        <f>IF(AND('Antibiotics STAR PU 13'!Z195="yes",'Co-amoxiclav etc.'!Z195="yes"),"yes","no")</f>
        <v>yes</v>
      </c>
      <c r="P195" t="str">
        <f>IF(AND('Antibiotics STAR PU 13'!AB195="yes",'Co-amoxiclav etc.'!AB195="yes"),"yes","no")</f>
        <v>yes</v>
      </c>
      <c r="Q195" t="str">
        <f>IF(AND('Antibiotics STAR PU 13'!AD195="yes",'Co-amoxiclav etc.'!AD195="yes"),"yes","no")</f>
        <v>yes</v>
      </c>
      <c r="R195" t="str">
        <f>IF(AND('Antibiotics STAR PU 13'!AF195="yes",'Co-amoxiclav etc.'!AF195="yes"),"yes","no")</f>
        <v>yes</v>
      </c>
      <c r="S195" t="str">
        <f>IF(AND('Antibiotics STAR PU 13'!AH195="yes",'Co-amoxiclav etc.'!AH195="yes"),"yes","no")</f>
        <v>yes</v>
      </c>
    </row>
    <row r="196" spans="1:19" x14ac:dyDescent="0.2">
      <c r="A196" t="s">
        <v>485</v>
      </c>
      <c r="B196" t="s">
        <v>486</v>
      </c>
      <c r="C196" s="53" t="s">
        <v>517</v>
      </c>
      <c r="D196" s="54" t="s">
        <v>141</v>
      </c>
      <c r="E196" s="50" t="s">
        <v>417</v>
      </c>
      <c r="F196" s="55" t="s">
        <v>418</v>
      </c>
      <c r="G196" t="str">
        <f>IF(AND('Antibiotics STAR PU 13'!J196="yes",'Co-amoxiclav etc.'!J196="yes"),"yes","no")</f>
        <v>yes</v>
      </c>
      <c r="H196" t="str">
        <f>IF(AND('Antibiotics STAR PU 13'!L196="yes",'Co-amoxiclav etc.'!L196="yes"),"yes","no")</f>
        <v>yes</v>
      </c>
      <c r="I196" t="str">
        <f>IF(AND('Antibiotics STAR PU 13'!N196="yes",'Co-amoxiclav etc.'!N196="yes"),"yes","no")</f>
        <v>yes</v>
      </c>
      <c r="J196" t="str">
        <f>IF(AND('Antibiotics STAR PU 13'!P196="yes",'Co-amoxiclav etc.'!P196="yes"),"yes","no")</f>
        <v>yes</v>
      </c>
      <c r="K196" t="str">
        <f>IF(AND('Antibiotics STAR PU 13'!R196="yes",'Co-amoxiclav etc.'!R196="yes"),"yes","no")</f>
        <v>yes</v>
      </c>
      <c r="L196" t="str">
        <f>IF(AND('Antibiotics STAR PU 13'!T196="yes",'Co-amoxiclav etc.'!T196="yes"),"yes","no")</f>
        <v>yes</v>
      </c>
      <c r="M196" t="str">
        <f>IF(AND('Antibiotics STAR PU 13'!V196="yes",'Co-amoxiclav etc.'!V196="yes"),"yes","no")</f>
        <v>yes</v>
      </c>
      <c r="N196" t="str">
        <f>IF(AND('Antibiotics STAR PU 13'!X196="yes",'Co-amoxiclav etc.'!X196="yes"),"yes","no")</f>
        <v>yes</v>
      </c>
      <c r="O196" t="str">
        <f>IF(AND('Antibiotics STAR PU 13'!Z196="yes",'Co-amoxiclav etc.'!Z196="yes"),"yes","no")</f>
        <v>yes</v>
      </c>
      <c r="P196" t="str">
        <f>IF(AND('Antibiotics STAR PU 13'!AB196="yes",'Co-amoxiclav etc.'!AB196="yes"),"yes","no")</f>
        <v>yes</v>
      </c>
      <c r="Q196" t="str">
        <f>IF(AND('Antibiotics STAR PU 13'!AD196="yes",'Co-amoxiclav etc.'!AD196="yes"),"yes","no")</f>
        <v>yes</v>
      </c>
      <c r="R196" t="str">
        <f>IF(AND('Antibiotics STAR PU 13'!AF196="yes",'Co-amoxiclav etc.'!AF196="yes"),"yes","no")</f>
        <v>yes</v>
      </c>
      <c r="S196" t="str">
        <f>IF(AND('Antibiotics STAR PU 13'!AH196="yes",'Co-amoxiclav etc.'!AH196="yes"),"yes","no")</f>
        <v>yes</v>
      </c>
    </row>
    <row r="197" spans="1:19" x14ac:dyDescent="0.2">
      <c r="A197" t="s">
        <v>476</v>
      </c>
      <c r="B197" t="s">
        <v>477</v>
      </c>
      <c r="C197" s="53" t="s">
        <v>511</v>
      </c>
      <c r="D197" s="54" t="s">
        <v>99</v>
      </c>
      <c r="E197" s="50" t="s">
        <v>419</v>
      </c>
      <c r="F197" s="55" t="s">
        <v>420</v>
      </c>
      <c r="G197" t="str">
        <f>IF(AND('Antibiotics STAR PU 13'!J197="yes",'Co-amoxiclav etc.'!J197="yes"),"yes","no")</f>
        <v>no</v>
      </c>
      <c r="H197" t="str">
        <f>IF(AND('Antibiotics STAR PU 13'!L197="yes",'Co-amoxiclav etc.'!L197="yes"),"yes","no")</f>
        <v>no</v>
      </c>
      <c r="I197" t="str">
        <f>IF(AND('Antibiotics STAR PU 13'!N197="yes",'Co-amoxiclav etc.'!N197="yes"),"yes","no")</f>
        <v>no</v>
      </c>
      <c r="J197" t="str">
        <f>IF(AND('Antibiotics STAR PU 13'!P197="yes",'Co-amoxiclav etc.'!P197="yes"),"yes","no")</f>
        <v>no</v>
      </c>
      <c r="K197" t="str">
        <f>IF(AND('Antibiotics STAR PU 13'!R197="yes",'Co-amoxiclav etc.'!R197="yes"),"yes","no")</f>
        <v>no</v>
      </c>
      <c r="L197" t="str">
        <f>IF(AND('Antibiotics STAR PU 13'!T197="yes",'Co-amoxiclav etc.'!T197="yes"),"yes","no")</f>
        <v>yes</v>
      </c>
      <c r="M197" t="str">
        <f>IF(AND('Antibiotics STAR PU 13'!V197="yes",'Co-amoxiclav etc.'!V197="yes"),"yes","no")</f>
        <v>yes</v>
      </c>
      <c r="N197" t="str">
        <f>IF(AND('Antibiotics STAR PU 13'!X197="yes",'Co-amoxiclav etc.'!X197="yes"),"yes","no")</f>
        <v>yes</v>
      </c>
      <c r="O197" t="str">
        <f>IF(AND('Antibiotics STAR PU 13'!Z197="yes",'Co-amoxiclav etc.'!Z197="yes"),"yes","no")</f>
        <v>yes</v>
      </c>
      <c r="P197" t="str">
        <f>IF(AND('Antibiotics STAR PU 13'!AB197="yes",'Co-amoxiclav etc.'!AB197="yes"),"yes","no")</f>
        <v>yes</v>
      </c>
      <c r="Q197" t="str">
        <f>IF(AND('Antibiotics STAR PU 13'!AD197="yes",'Co-amoxiclav etc.'!AD197="yes"),"yes","no")</f>
        <v>yes</v>
      </c>
      <c r="R197" t="str">
        <f>IF(AND('Antibiotics STAR PU 13'!AF197="yes",'Co-amoxiclav etc.'!AF197="yes"),"yes","no")</f>
        <v>yes</v>
      </c>
      <c r="S197" t="str">
        <f>IF(AND('Antibiotics STAR PU 13'!AH197="yes",'Co-amoxiclav etc.'!AH197="yes"),"yes","no")</f>
        <v>yes</v>
      </c>
    </row>
    <row r="198" spans="1:19" x14ac:dyDescent="0.2">
      <c r="A198" t="s">
        <v>485</v>
      </c>
      <c r="B198" t="s">
        <v>486</v>
      </c>
      <c r="C198" s="53" t="s">
        <v>517</v>
      </c>
      <c r="D198" s="54" t="s">
        <v>141</v>
      </c>
      <c r="E198" s="50" t="s">
        <v>421</v>
      </c>
      <c r="F198" s="55" t="s">
        <v>422</v>
      </c>
      <c r="G198" t="str">
        <f>IF(AND('Antibiotics STAR PU 13'!J198="yes",'Co-amoxiclav etc.'!J198="yes"),"yes","no")</f>
        <v>no</v>
      </c>
      <c r="H198" t="str">
        <f>IF(AND('Antibiotics STAR PU 13'!L198="yes",'Co-amoxiclav etc.'!L198="yes"),"yes","no")</f>
        <v>no</v>
      </c>
      <c r="I198" t="str">
        <f>IF(AND('Antibiotics STAR PU 13'!N198="yes",'Co-amoxiclav etc.'!N198="yes"),"yes","no")</f>
        <v>yes</v>
      </c>
      <c r="J198" t="str">
        <f>IF(AND('Antibiotics STAR PU 13'!P198="yes",'Co-amoxiclav etc.'!P198="yes"),"yes","no")</f>
        <v>yes</v>
      </c>
      <c r="K198" t="str">
        <f>IF(AND('Antibiotics STAR PU 13'!R198="yes",'Co-amoxiclav etc.'!R198="yes"),"yes","no")</f>
        <v>yes</v>
      </c>
      <c r="L198" t="str">
        <f>IF(AND('Antibiotics STAR PU 13'!T198="yes",'Co-amoxiclav etc.'!T198="yes"),"yes","no")</f>
        <v>yes</v>
      </c>
      <c r="M198" t="str">
        <f>IF(AND('Antibiotics STAR PU 13'!V198="yes",'Co-amoxiclav etc.'!V198="yes"),"yes","no")</f>
        <v>yes</v>
      </c>
      <c r="N198" t="str">
        <f>IF(AND('Antibiotics STAR PU 13'!X198="yes",'Co-amoxiclav etc.'!X198="yes"),"yes","no")</f>
        <v>yes</v>
      </c>
      <c r="O198" t="str">
        <f>IF(AND('Antibiotics STAR PU 13'!Z198="yes",'Co-amoxiclav etc.'!Z198="yes"),"yes","no")</f>
        <v>yes</v>
      </c>
      <c r="P198" t="str">
        <f>IF(AND('Antibiotics STAR PU 13'!AB198="yes",'Co-amoxiclav etc.'!AB198="yes"),"yes","no")</f>
        <v>yes</v>
      </c>
      <c r="Q198" t="str">
        <f>IF(AND('Antibiotics STAR PU 13'!AD198="yes",'Co-amoxiclav etc.'!AD198="yes"),"yes","no")</f>
        <v>yes</v>
      </c>
      <c r="R198" t="str">
        <f>IF(AND('Antibiotics STAR PU 13'!AF198="yes",'Co-amoxiclav etc.'!AF198="yes"),"yes","no")</f>
        <v>yes</v>
      </c>
      <c r="S198" t="str">
        <f>IF(AND('Antibiotics STAR PU 13'!AH198="yes",'Co-amoxiclav etc.'!AH198="yes"),"yes","no")</f>
        <v>yes</v>
      </c>
    </row>
    <row r="199" spans="1:19" x14ac:dyDescent="0.2">
      <c r="A199" t="s">
        <v>472</v>
      </c>
      <c r="B199" t="s">
        <v>473</v>
      </c>
      <c r="C199" s="53" t="s">
        <v>499</v>
      </c>
      <c r="D199" s="54" t="s">
        <v>25</v>
      </c>
      <c r="E199" s="50" t="s">
        <v>423</v>
      </c>
      <c r="F199" s="55" t="s">
        <v>424</v>
      </c>
      <c r="G199" t="str">
        <f>IF(AND('Antibiotics STAR PU 13'!J199="yes",'Co-amoxiclav etc.'!J199="yes"),"yes","no")</f>
        <v>no</v>
      </c>
      <c r="H199" t="str">
        <f>IF(AND('Antibiotics STAR PU 13'!L199="yes",'Co-amoxiclav etc.'!L199="yes"),"yes","no")</f>
        <v>no</v>
      </c>
      <c r="I199" t="str">
        <f>IF(AND('Antibiotics STAR PU 13'!N199="yes",'Co-amoxiclav etc.'!N199="yes"),"yes","no")</f>
        <v>no</v>
      </c>
      <c r="J199" t="str">
        <f>IF(AND('Antibiotics STAR PU 13'!P199="yes",'Co-amoxiclav etc.'!P199="yes"),"yes","no")</f>
        <v>no</v>
      </c>
      <c r="K199" t="str">
        <f>IF(AND('Antibiotics STAR PU 13'!R199="yes",'Co-amoxiclav etc.'!R199="yes"),"yes","no")</f>
        <v>no</v>
      </c>
      <c r="L199" t="str">
        <f>IF(AND('Antibiotics STAR PU 13'!T199="yes",'Co-amoxiclav etc.'!T199="yes"),"yes","no")</f>
        <v>no</v>
      </c>
      <c r="M199" t="str">
        <f>IF(AND('Antibiotics STAR PU 13'!V199="yes",'Co-amoxiclav etc.'!V199="yes"),"yes","no")</f>
        <v>no</v>
      </c>
      <c r="N199" t="str">
        <f>IF(AND('Antibiotics STAR PU 13'!X199="yes",'Co-amoxiclav etc.'!X199="yes"),"yes","no")</f>
        <v>no</v>
      </c>
      <c r="O199" t="str">
        <f>IF(AND('Antibiotics STAR PU 13'!Z199="yes",'Co-amoxiclav etc.'!Z199="yes"),"yes","no")</f>
        <v>no</v>
      </c>
      <c r="P199" t="str">
        <f>IF(AND('Antibiotics STAR PU 13'!AB199="yes",'Co-amoxiclav etc.'!AB199="yes"),"yes","no")</f>
        <v>no</v>
      </c>
      <c r="Q199" t="str">
        <f>IF(AND('Antibiotics STAR PU 13'!AD199="yes",'Co-amoxiclav etc.'!AD199="yes"),"yes","no")</f>
        <v>no</v>
      </c>
      <c r="R199" t="str">
        <f>IF(AND('Antibiotics STAR PU 13'!AF199="yes",'Co-amoxiclav etc.'!AF199="yes"),"yes","no")</f>
        <v>no</v>
      </c>
      <c r="S199" t="str">
        <f>IF(AND('Antibiotics STAR PU 13'!AH199="yes",'Co-amoxiclav etc.'!AH199="yes"),"yes","no")</f>
        <v>no</v>
      </c>
    </row>
    <row r="200" spans="1:19" x14ac:dyDescent="0.2">
      <c r="A200" t="s">
        <v>484</v>
      </c>
      <c r="B200" t="s">
        <v>116</v>
      </c>
      <c r="C200" s="53" t="s">
        <v>514</v>
      </c>
      <c r="D200" s="54" t="s">
        <v>116</v>
      </c>
      <c r="E200" s="50" t="s">
        <v>425</v>
      </c>
      <c r="F200" s="55" t="s">
        <v>426</v>
      </c>
      <c r="G200" t="str">
        <f>IF(AND('Antibiotics STAR PU 13'!J200="yes",'Co-amoxiclav etc.'!J200="yes"),"yes","no")</f>
        <v>no</v>
      </c>
      <c r="H200" t="str">
        <f>IF(AND('Antibiotics STAR PU 13'!L200="yes",'Co-amoxiclav etc.'!L200="yes"),"yes","no")</f>
        <v>no</v>
      </c>
      <c r="I200" t="str">
        <f>IF(AND('Antibiotics STAR PU 13'!N200="yes",'Co-amoxiclav etc.'!N200="yes"),"yes","no")</f>
        <v>no</v>
      </c>
      <c r="J200" t="str">
        <f>IF(AND('Antibiotics STAR PU 13'!P200="yes",'Co-amoxiclav etc.'!P200="yes"),"yes","no")</f>
        <v>no</v>
      </c>
      <c r="K200" t="str">
        <f>IF(AND('Antibiotics STAR PU 13'!R200="yes",'Co-amoxiclav etc.'!R200="yes"),"yes","no")</f>
        <v>no</v>
      </c>
      <c r="L200" t="str">
        <f>IF(AND('Antibiotics STAR PU 13'!T200="yes",'Co-amoxiclav etc.'!T200="yes"),"yes","no")</f>
        <v>no</v>
      </c>
      <c r="M200" t="str">
        <f>IF(AND('Antibiotics STAR PU 13'!V200="yes",'Co-amoxiclav etc.'!V200="yes"),"yes","no")</f>
        <v>no</v>
      </c>
      <c r="N200" t="str">
        <f>IF(AND('Antibiotics STAR PU 13'!X200="yes",'Co-amoxiclav etc.'!X200="yes"),"yes","no")</f>
        <v>no</v>
      </c>
      <c r="O200" t="str">
        <f>IF(AND('Antibiotics STAR PU 13'!Z200="yes",'Co-amoxiclav etc.'!Z200="yes"),"yes","no")</f>
        <v>no</v>
      </c>
      <c r="P200" t="str">
        <f>IF(AND('Antibiotics STAR PU 13'!AB200="yes",'Co-amoxiclav etc.'!AB200="yes"),"yes","no")</f>
        <v>no</v>
      </c>
      <c r="Q200" t="str">
        <f>IF(AND('Antibiotics STAR PU 13'!AD200="yes",'Co-amoxiclav etc.'!AD200="yes"),"yes","no")</f>
        <v>no</v>
      </c>
      <c r="R200" t="str">
        <f>IF(AND('Antibiotics STAR PU 13'!AF200="yes",'Co-amoxiclav etc.'!AF200="yes"),"yes","no")</f>
        <v>no</v>
      </c>
      <c r="S200" t="str">
        <f>IF(AND('Antibiotics STAR PU 13'!AH200="yes",'Co-amoxiclav etc.'!AH200="yes"),"yes","no")</f>
        <v>no</v>
      </c>
    </row>
    <row r="201" spans="1:19" x14ac:dyDescent="0.2">
      <c r="A201" t="s">
        <v>466</v>
      </c>
      <c r="B201" t="s">
        <v>467</v>
      </c>
      <c r="C201" s="53" t="s">
        <v>495</v>
      </c>
      <c r="D201" s="54" t="s">
        <v>11</v>
      </c>
      <c r="E201" s="50" t="s">
        <v>427</v>
      </c>
      <c r="F201" s="55" t="s">
        <v>428</v>
      </c>
      <c r="G201" t="str">
        <f>IF(AND('Antibiotics STAR PU 13'!J201="yes",'Co-amoxiclav etc.'!J201="yes"),"yes","no")</f>
        <v>no</v>
      </c>
      <c r="H201" t="str">
        <f>IF(AND('Antibiotics STAR PU 13'!L201="yes",'Co-amoxiclav etc.'!L201="yes"),"yes","no")</f>
        <v>no</v>
      </c>
      <c r="I201" t="str">
        <f>IF(AND('Antibiotics STAR PU 13'!N201="yes",'Co-amoxiclav etc.'!N201="yes"),"yes","no")</f>
        <v>yes</v>
      </c>
      <c r="J201" t="str">
        <f>IF(AND('Antibiotics STAR PU 13'!P201="yes",'Co-amoxiclav etc.'!P201="yes"),"yes","no")</f>
        <v>yes</v>
      </c>
      <c r="K201" t="str">
        <f>IF(AND('Antibiotics STAR PU 13'!R201="yes",'Co-amoxiclav etc.'!R201="yes"),"yes","no")</f>
        <v>yes</v>
      </c>
      <c r="L201" t="str">
        <f>IF(AND('Antibiotics STAR PU 13'!T201="yes",'Co-amoxiclav etc.'!T201="yes"),"yes","no")</f>
        <v>yes</v>
      </c>
      <c r="M201" t="str">
        <f>IF(AND('Antibiotics STAR PU 13'!V201="yes",'Co-amoxiclav etc.'!V201="yes"),"yes","no")</f>
        <v>yes</v>
      </c>
      <c r="N201" t="str">
        <f>IF(AND('Antibiotics STAR PU 13'!X201="yes",'Co-amoxiclav etc.'!X201="yes"),"yes","no")</f>
        <v>yes</v>
      </c>
      <c r="O201" t="str">
        <f>IF(AND('Antibiotics STAR PU 13'!Z201="yes",'Co-amoxiclav etc.'!Z201="yes"),"yes","no")</f>
        <v>yes</v>
      </c>
      <c r="P201" t="str">
        <f>IF(AND('Antibiotics STAR PU 13'!AB201="yes",'Co-amoxiclav etc.'!AB201="yes"),"yes","no")</f>
        <v>yes</v>
      </c>
      <c r="Q201" t="str">
        <f>IF(AND('Antibiotics STAR PU 13'!AD201="yes",'Co-amoxiclav etc.'!AD201="yes"),"yes","no")</f>
        <v>yes</v>
      </c>
      <c r="R201" t="str">
        <f>IF(AND('Antibiotics STAR PU 13'!AF201="yes",'Co-amoxiclav etc.'!AF201="yes"),"yes","no")</f>
        <v>yes</v>
      </c>
      <c r="S201" t="str">
        <f>IF(AND('Antibiotics STAR PU 13'!AH201="yes",'Co-amoxiclav etc.'!AH201="yes"),"yes","no")</f>
        <v>yes</v>
      </c>
    </row>
    <row r="202" spans="1:19" x14ac:dyDescent="0.2">
      <c r="A202" t="s">
        <v>572</v>
      </c>
      <c r="B202" t="s">
        <v>571</v>
      </c>
      <c r="C202" s="53" t="s">
        <v>504</v>
      </c>
      <c r="D202" s="54" t="s">
        <v>44</v>
      </c>
      <c r="E202" s="50" t="s">
        <v>429</v>
      </c>
      <c r="F202" s="55" t="s">
        <v>430</v>
      </c>
      <c r="G202" t="str">
        <f>IF(AND('Antibiotics STAR PU 13'!J202="yes",'Co-amoxiclav etc.'!J202="yes"),"yes","no")</f>
        <v>no</v>
      </c>
      <c r="H202" t="str">
        <f>IF(AND('Antibiotics STAR PU 13'!L202="yes",'Co-amoxiclav etc.'!L202="yes"),"yes","no")</f>
        <v>no</v>
      </c>
      <c r="I202" t="str">
        <f>IF(AND('Antibiotics STAR PU 13'!N202="yes",'Co-amoxiclav etc.'!N202="yes"),"yes","no")</f>
        <v>no</v>
      </c>
      <c r="J202" t="str">
        <f>IF(AND('Antibiotics STAR PU 13'!P202="yes",'Co-amoxiclav etc.'!P202="yes"),"yes","no")</f>
        <v>no</v>
      </c>
      <c r="K202" t="str">
        <f>IF(AND('Antibiotics STAR PU 13'!R202="yes",'Co-amoxiclav etc.'!R202="yes"),"yes","no")</f>
        <v>no</v>
      </c>
      <c r="L202" t="str">
        <f>IF(AND('Antibiotics STAR PU 13'!T202="yes",'Co-amoxiclav etc.'!T202="yes"),"yes","no")</f>
        <v>no</v>
      </c>
      <c r="M202" t="str">
        <f>IF(AND('Antibiotics STAR PU 13'!V202="yes",'Co-amoxiclav etc.'!V202="yes"),"yes","no")</f>
        <v>yes</v>
      </c>
      <c r="N202" t="str">
        <f>IF(AND('Antibiotics STAR PU 13'!X202="yes",'Co-amoxiclav etc.'!X202="yes"),"yes","no")</f>
        <v>yes</v>
      </c>
      <c r="O202" t="str">
        <f>IF(AND('Antibiotics STAR PU 13'!Z202="yes",'Co-amoxiclav etc.'!Z202="yes"),"yes","no")</f>
        <v>yes</v>
      </c>
      <c r="P202" t="str">
        <f>IF(AND('Antibiotics STAR PU 13'!AB202="yes",'Co-amoxiclav etc.'!AB202="yes"),"yes","no")</f>
        <v>yes</v>
      </c>
      <c r="Q202" t="str">
        <f>IF(AND('Antibiotics STAR PU 13'!AD202="yes",'Co-amoxiclav etc.'!AD202="yes"),"yes","no")</f>
        <v>yes</v>
      </c>
      <c r="R202" t="str">
        <f>IF(AND('Antibiotics STAR PU 13'!AF202="yes",'Co-amoxiclav etc.'!AF202="yes"),"yes","no")</f>
        <v>yes</v>
      </c>
      <c r="S202" t="str">
        <f>IF(AND('Antibiotics STAR PU 13'!AH202="yes",'Co-amoxiclav etc.'!AH202="yes"),"yes","no")</f>
        <v>yes</v>
      </c>
    </row>
    <row r="203" spans="1:19" x14ac:dyDescent="0.2">
      <c r="A203" t="s">
        <v>474</v>
      </c>
      <c r="B203" t="s">
        <v>475</v>
      </c>
      <c r="C203" s="53" t="s">
        <v>515</v>
      </c>
      <c r="D203" s="54" t="s">
        <v>129</v>
      </c>
      <c r="E203" s="50" t="s">
        <v>431</v>
      </c>
      <c r="F203" s="55" t="s">
        <v>432</v>
      </c>
      <c r="G203" t="str">
        <f>IF(AND('Antibiotics STAR PU 13'!J203="yes",'Co-amoxiclav etc.'!J203="yes"),"yes","no")</f>
        <v>no</v>
      </c>
      <c r="H203" t="str">
        <f>IF(AND('Antibiotics STAR PU 13'!L203="yes",'Co-amoxiclav etc.'!L203="yes"),"yes","no")</f>
        <v>no</v>
      </c>
      <c r="I203" t="str">
        <f>IF(AND('Antibiotics STAR PU 13'!N203="yes",'Co-amoxiclav etc.'!N203="yes"),"yes","no")</f>
        <v>no</v>
      </c>
      <c r="J203" t="str">
        <f>IF(AND('Antibiotics STAR PU 13'!P203="yes",'Co-amoxiclav etc.'!P203="yes"),"yes","no")</f>
        <v>no</v>
      </c>
      <c r="K203" t="str">
        <f>IF(AND('Antibiotics STAR PU 13'!R203="yes",'Co-amoxiclav etc.'!R203="yes"),"yes","no")</f>
        <v>no</v>
      </c>
      <c r="L203" t="str">
        <f>IF(AND('Antibiotics STAR PU 13'!T203="yes",'Co-amoxiclav etc.'!T203="yes"),"yes","no")</f>
        <v>no</v>
      </c>
      <c r="M203" t="str">
        <f>IF(AND('Antibiotics STAR PU 13'!V203="yes",'Co-amoxiclav etc.'!V203="yes"),"yes","no")</f>
        <v>no</v>
      </c>
      <c r="N203" t="str">
        <f>IF(AND('Antibiotics STAR PU 13'!X203="yes",'Co-amoxiclav etc.'!X203="yes"),"yes","no")</f>
        <v>no</v>
      </c>
      <c r="O203" t="str">
        <f>IF(AND('Antibiotics STAR PU 13'!Z203="yes",'Co-amoxiclav etc.'!Z203="yes"),"yes","no")</f>
        <v>no</v>
      </c>
      <c r="P203" t="str">
        <f>IF(AND('Antibiotics STAR PU 13'!AB203="yes",'Co-amoxiclav etc.'!AB203="yes"),"yes","no")</f>
        <v>no</v>
      </c>
      <c r="Q203" t="str">
        <f>IF(AND('Antibiotics STAR PU 13'!AD203="yes",'Co-amoxiclav etc.'!AD203="yes"),"yes","no")</f>
        <v>no</v>
      </c>
      <c r="R203" t="str">
        <f>IF(AND('Antibiotics STAR PU 13'!AF203="yes",'Co-amoxiclav etc.'!AF203="yes"),"yes","no")</f>
        <v>yes</v>
      </c>
      <c r="S203" t="str">
        <f>IF(AND('Antibiotics STAR PU 13'!AH203="yes",'Co-amoxiclav etc.'!AH203="yes"),"yes","no")</f>
        <v>yes</v>
      </c>
    </row>
    <row r="204" spans="1:19" x14ac:dyDescent="0.2">
      <c r="A204" t="s">
        <v>470</v>
      </c>
      <c r="B204" t="s">
        <v>471</v>
      </c>
      <c r="C204" s="53" t="s">
        <v>506</v>
      </c>
      <c r="D204" s="54" t="s">
        <v>58</v>
      </c>
      <c r="E204" s="50" t="s">
        <v>433</v>
      </c>
      <c r="F204" s="55" t="s">
        <v>434</v>
      </c>
      <c r="G204" t="str">
        <f>IF(AND('Antibiotics STAR PU 13'!J204="yes",'Co-amoxiclav etc.'!J204="yes"),"yes","no")</f>
        <v>no</v>
      </c>
      <c r="H204" t="str">
        <f>IF(AND('Antibiotics STAR PU 13'!L204="yes",'Co-amoxiclav etc.'!L204="yes"),"yes","no")</f>
        <v>no</v>
      </c>
      <c r="I204" t="str">
        <f>IF(AND('Antibiotics STAR PU 13'!N204="yes",'Co-amoxiclav etc.'!N204="yes"),"yes","no")</f>
        <v>no</v>
      </c>
      <c r="J204" t="str">
        <f>IF(AND('Antibiotics STAR PU 13'!P204="yes",'Co-amoxiclav etc.'!P204="yes"),"yes","no")</f>
        <v>no</v>
      </c>
      <c r="K204" t="str">
        <f>IF(AND('Antibiotics STAR PU 13'!R204="yes",'Co-amoxiclav etc.'!R204="yes"),"yes","no")</f>
        <v>yes</v>
      </c>
      <c r="L204" t="str">
        <f>IF(AND('Antibiotics STAR PU 13'!T204="yes",'Co-amoxiclav etc.'!T204="yes"),"yes","no")</f>
        <v>no</v>
      </c>
      <c r="M204" t="str">
        <f>IF(AND('Antibiotics STAR PU 13'!V204="yes",'Co-amoxiclav etc.'!V204="yes"),"yes","no")</f>
        <v>no</v>
      </c>
      <c r="N204" t="str">
        <f>IF(AND('Antibiotics STAR PU 13'!X204="yes",'Co-amoxiclav etc.'!X204="yes"),"yes","no")</f>
        <v>no</v>
      </c>
      <c r="O204" t="str">
        <f>IF(AND('Antibiotics STAR PU 13'!Z204="yes",'Co-amoxiclav etc.'!Z204="yes"),"yes","no")</f>
        <v>no</v>
      </c>
      <c r="P204" t="str">
        <f>IF(AND('Antibiotics STAR PU 13'!AB204="yes",'Co-amoxiclav etc.'!AB204="yes"),"yes","no")</f>
        <v>no</v>
      </c>
      <c r="Q204" t="str">
        <f>IF(AND('Antibiotics STAR PU 13'!AD204="yes",'Co-amoxiclav etc.'!AD204="yes"),"yes","no")</f>
        <v>no</v>
      </c>
      <c r="R204" t="str">
        <f>IF(AND('Antibiotics STAR PU 13'!AF204="yes",'Co-amoxiclav etc.'!AF204="yes"),"yes","no")</f>
        <v>no</v>
      </c>
      <c r="S204" t="str">
        <f>IF(AND('Antibiotics STAR PU 13'!AH204="yes",'Co-amoxiclav etc.'!AH204="yes"),"yes","no")</f>
        <v>no</v>
      </c>
    </row>
    <row r="205" spans="1:19" x14ac:dyDescent="0.2">
      <c r="A205" t="s">
        <v>472</v>
      </c>
      <c r="B205" t="s">
        <v>473</v>
      </c>
      <c r="C205" s="53" t="s">
        <v>509</v>
      </c>
      <c r="D205" s="54" t="s">
        <v>73</v>
      </c>
      <c r="E205" s="50" t="s">
        <v>435</v>
      </c>
      <c r="F205" s="55" t="s">
        <v>436</v>
      </c>
      <c r="G205" t="str">
        <f>IF(AND('Antibiotics STAR PU 13'!J205="yes",'Co-amoxiclav etc.'!J205="yes"),"yes","no")</f>
        <v>no</v>
      </c>
      <c r="H205" t="str">
        <f>IF(AND('Antibiotics STAR PU 13'!L205="yes",'Co-amoxiclav etc.'!L205="yes"),"yes","no")</f>
        <v>no</v>
      </c>
      <c r="I205" t="str">
        <f>IF(AND('Antibiotics STAR PU 13'!N205="yes",'Co-amoxiclav etc.'!N205="yes"),"yes","no")</f>
        <v>no</v>
      </c>
      <c r="J205" t="str">
        <f>IF(AND('Antibiotics STAR PU 13'!P205="yes",'Co-amoxiclav etc.'!P205="yes"),"yes","no")</f>
        <v>no</v>
      </c>
      <c r="K205" t="str">
        <f>IF(AND('Antibiotics STAR PU 13'!R205="yes",'Co-amoxiclav etc.'!R205="yes"),"yes","no")</f>
        <v>no</v>
      </c>
      <c r="L205" t="str">
        <f>IF(AND('Antibiotics STAR PU 13'!T205="yes",'Co-amoxiclav etc.'!T205="yes"),"yes","no")</f>
        <v>no</v>
      </c>
      <c r="M205" t="str">
        <f>IF(AND('Antibiotics STAR PU 13'!V205="yes",'Co-amoxiclav etc.'!V205="yes"),"yes","no")</f>
        <v>no</v>
      </c>
      <c r="N205" t="str">
        <f>IF(AND('Antibiotics STAR PU 13'!X205="yes",'Co-amoxiclav etc.'!X205="yes"),"yes","no")</f>
        <v>no</v>
      </c>
      <c r="O205" t="str">
        <f>IF(AND('Antibiotics STAR PU 13'!Z205="yes",'Co-amoxiclav etc.'!Z205="yes"),"yes","no")</f>
        <v>no</v>
      </c>
      <c r="P205" t="str">
        <f>IF(AND('Antibiotics STAR PU 13'!AB205="yes",'Co-amoxiclav etc.'!AB205="yes"),"yes","no")</f>
        <v>no</v>
      </c>
      <c r="Q205" t="str">
        <f>IF(AND('Antibiotics STAR PU 13'!AD205="yes",'Co-amoxiclav etc.'!AD205="yes"),"yes","no")</f>
        <v>no</v>
      </c>
      <c r="R205" t="str">
        <f>IF(AND('Antibiotics STAR PU 13'!AF205="yes",'Co-amoxiclav etc.'!AF205="yes"),"yes","no")</f>
        <v>no</v>
      </c>
      <c r="S205" t="str">
        <f>IF(AND('Antibiotics STAR PU 13'!AH205="yes",'Co-amoxiclav etc.'!AH205="yes"),"yes","no")</f>
        <v>no</v>
      </c>
    </row>
    <row r="206" spans="1:19" x14ac:dyDescent="0.2">
      <c r="A206" t="s">
        <v>472</v>
      </c>
      <c r="B206" t="s">
        <v>473</v>
      </c>
      <c r="C206" s="53" t="s">
        <v>509</v>
      </c>
      <c r="D206" s="54" t="s">
        <v>73</v>
      </c>
      <c r="E206" s="50" t="s">
        <v>437</v>
      </c>
      <c r="F206" s="55" t="s">
        <v>438</v>
      </c>
      <c r="G206" t="str">
        <f>IF(AND('Antibiotics STAR PU 13'!J206="yes",'Co-amoxiclav etc.'!J206="yes"),"yes","no")</f>
        <v>no</v>
      </c>
      <c r="H206" t="str">
        <f>IF(AND('Antibiotics STAR PU 13'!L206="yes",'Co-amoxiclav etc.'!L206="yes"),"yes","no")</f>
        <v>no</v>
      </c>
      <c r="I206" t="str">
        <f>IF(AND('Antibiotics STAR PU 13'!N206="yes",'Co-amoxiclav etc.'!N206="yes"),"yes","no")</f>
        <v>no</v>
      </c>
      <c r="J206" t="str">
        <f>IF(AND('Antibiotics STAR PU 13'!P206="yes",'Co-amoxiclav etc.'!P206="yes"),"yes","no")</f>
        <v>no</v>
      </c>
      <c r="K206" t="str">
        <f>IF(AND('Antibiotics STAR PU 13'!R206="yes",'Co-amoxiclav etc.'!R206="yes"),"yes","no")</f>
        <v>no</v>
      </c>
      <c r="L206" t="str">
        <f>IF(AND('Antibiotics STAR PU 13'!T206="yes",'Co-amoxiclav etc.'!T206="yes"),"yes","no")</f>
        <v>no</v>
      </c>
      <c r="M206" t="str">
        <f>IF(AND('Antibiotics STAR PU 13'!V206="yes",'Co-amoxiclav etc.'!V206="yes"),"yes","no")</f>
        <v>no</v>
      </c>
      <c r="N206" t="str">
        <f>IF(AND('Antibiotics STAR PU 13'!X206="yes",'Co-amoxiclav etc.'!X206="yes"),"yes","no")</f>
        <v>no</v>
      </c>
      <c r="O206" t="str">
        <f>IF(AND('Antibiotics STAR PU 13'!Z206="yes",'Co-amoxiclav etc.'!Z206="yes"),"yes","no")</f>
        <v>no</v>
      </c>
      <c r="P206" t="str">
        <f>IF(AND('Antibiotics STAR PU 13'!AB206="yes",'Co-amoxiclav etc.'!AB206="yes"),"yes","no")</f>
        <v>no</v>
      </c>
      <c r="Q206" t="str">
        <f>IF(AND('Antibiotics STAR PU 13'!AD206="yes",'Co-amoxiclav etc.'!AD206="yes"),"yes","no")</f>
        <v>no</v>
      </c>
      <c r="R206" t="str">
        <f>IF(AND('Antibiotics STAR PU 13'!AF206="yes",'Co-amoxiclav etc.'!AF206="yes"),"yes","no")</f>
        <v>no</v>
      </c>
      <c r="S206" t="str">
        <f>IF(AND('Antibiotics STAR PU 13'!AH206="yes",'Co-amoxiclav etc.'!AH206="yes"),"yes","no")</f>
        <v>no</v>
      </c>
    </row>
    <row r="207" spans="1:19" x14ac:dyDescent="0.2">
      <c r="A207" t="s">
        <v>570</v>
      </c>
      <c r="B207" t="s">
        <v>569</v>
      </c>
      <c r="C207" s="53" t="s">
        <v>505</v>
      </c>
      <c r="D207" s="54" t="s">
        <v>49</v>
      </c>
      <c r="E207" s="50" t="s">
        <v>439</v>
      </c>
      <c r="F207" s="55" t="s">
        <v>440</v>
      </c>
      <c r="G207" t="str">
        <f>IF(AND('Antibiotics STAR PU 13'!J207="yes",'Co-amoxiclav etc.'!J207="yes"),"yes","no")</f>
        <v>yes</v>
      </c>
      <c r="H207" t="str">
        <f>IF(AND('Antibiotics STAR PU 13'!L207="yes",'Co-amoxiclav etc.'!L207="yes"),"yes","no")</f>
        <v>yes</v>
      </c>
      <c r="I207" t="str">
        <f>IF(AND('Antibiotics STAR PU 13'!N207="yes",'Co-amoxiclav etc.'!N207="yes"),"yes","no")</f>
        <v>yes</v>
      </c>
      <c r="J207" t="str">
        <f>IF(AND('Antibiotics STAR PU 13'!P207="yes",'Co-amoxiclav etc.'!P207="yes"),"yes","no")</f>
        <v>yes</v>
      </c>
      <c r="K207" t="str">
        <f>IF(AND('Antibiotics STAR PU 13'!R207="yes",'Co-amoxiclav etc.'!R207="yes"),"yes","no")</f>
        <v>yes</v>
      </c>
      <c r="L207" t="str">
        <f>IF(AND('Antibiotics STAR PU 13'!T207="yes",'Co-amoxiclav etc.'!T207="yes"),"yes","no")</f>
        <v>yes</v>
      </c>
      <c r="M207" t="str">
        <f>IF(AND('Antibiotics STAR PU 13'!V207="yes",'Co-amoxiclav etc.'!V207="yes"),"yes","no")</f>
        <v>yes</v>
      </c>
      <c r="N207" t="str">
        <f>IF(AND('Antibiotics STAR PU 13'!X207="yes",'Co-amoxiclav etc.'!X207="yes"),"yes","no")</f>
        <v>yes</v>
      </c>
      <c r="O207" t="str">
        <f>IF(AND('Antibiotics STAR PU 13'!Z207="yes",'Co-amoxiclav etc.'!Z207="yes"),"yes","no")</f>
        <v>yes</v>
      </c>
      <c r="P207" t="str">
        <f>IF(AND('Antibiotics STAR PU 13'!AB207="yes",'Co-amoxiclav etc.'!AB207="yes"),"yes","no")</f>
        <v>yes</v>
      </c>
      <c r="Q207" t="str">
        <f>IF(AND('Antibiotics STAR PU 13'!AD207="yes",'Co-amoxiclav etc.'!AD207="yes"),"yes","no")</f>
        <v>yes</v>
      </c>
      <c r="R207" t="str">
        <f>IF(AND('Antibiotics STAR PU 13'!AF207="yes",'Co-amoxiclav etc.'!AF207="yes"),"yes","no")</f>
        <v>yes</v>
      </c>
      <c r="S207" t="str">
        <f>IF(AND('Antibiotics STAR PU 13'!AH207="yes",'Co-amoxiclav etc.'!AH207="yes"),"yes","no")</f>
        <v>yes</v>
      </c>
    </row>
    <row r="208" spans="1:19" x14ac:dyDescent="0.2">
      <c r="A208" t="s">
        <v>468</v>
      </c>
      <c r="B208" t="s">
        <v>469</v>
      </c>
      <c r="C208" s="53" t="s">
        <v>500</v>
      </c>
      <c r="D208" s="54" t="s">
        <v>30</v>
      </c>
      <c r="E208" s="50" t="s">
        <v>441</v>
      </c>
      <c r="F208" s="55" t="s">
        <v>442</v>
      </c>
      <c r="G208" t="str">
        <f>IF(AND('Antibiotics STAR PU 13'!J208="yes",'Co-amoxiclav etc.'!J208="yes"),"yes","no")</f>
        <v>no</v>
      </c>
      <c r="H208" t="str">
        <f>IF(AND('Antibiotics STAR PU 13'!L208="yes",'Co-amoxiclav etc.'!L208="yes"),"yes","no")</f>
        <v>no</v>
      </c>
      <c r="I208" t="str">
        <f>IF(AND('Antibiotics STAR PU 13'!N208="yes",'Co-amoxiclav etc.'!N208="yes"),"yes","no")</f>
        <v>no</v>
      </c>
      <c r="J208" t="str">
        <f>IF(AND('Antibiotics STAR PU 13'!P208="yes",'Co-amoxiclav etc.'!P208="yes"),"yes","no")</f>
        <v>no</v>
      </c>
      <c r="K208" t="str">
        <f>IF(AND('Antibiotics STAR PU 13'!R208="yes",'Co-amoxiclav etc.'!R208="yes"),"yes","no")</f>
        <v>no</v>
      </c>
      <c r="L208" t="str">
        <f>IF(AND('Antibiotics STAR PU 13'!T208="yes",'Co-amoxiclav etc.'!T208="yes"),"yes","no")</f>
        <v>no</v>
      </c>
      <c r="M208" t="str">
        <f>IF(AND('Antibiotics STAR PU 13'!V208="yes",'Co-amoxiclav etc.'!V208="yes"),"yes","no")</f>
        <v>no</v>
      </c>
      <c r="N208" t="str">
        <f>IF(AND('Antibiotics STAR PU 13'!X208="yes",'Co-amoxiclav etc.'!X208="yes"),"yes","no")</f>
        <v>no</v>
      </c>
      <c r="O208" t="str">
        <f>IF(AND('Antibiotics STAR PU 13'!Z208="yes",'Co-amoxiclav etc.'!Z208="yes"),"yes","no")</f>
        <v>yes</v>
      </c>
      <c r="P208" t="str">
        <f>IF(AND('Antibiotics STAR PU 13'!AB208="yes",'Co-amoxiclav etc.'!AB208="yes"),"yes","no")</f>
        <v>yes</v>
      </c>
      <c r="Q208" t="str">
        <f>IF(AND('Antibiotics STAR PU 13'!AD208="yes",'Co-amoxiclav etc.'!AD208="yes"),"yes","no")</f>
        <v>yes</v>
      </c>
      <c r="R208" t="str">
        <f>IF(AND('Antibiotics STAR PU 13'!AF208="yes",'Co-amoxiclav etc.'!AF208="yes"),"yes","no")</f>
        <v>yes</v>
      </c>
      <c r="S208" t="str">
        <f>IF(AND('Antibiotics STAR PU 13'!AH208="yes",'Co-amoxiclav etc.'!AH208="yes"),"yes","no")</f>
        <v>yes</v>
      </c>
    </row>
    <row r="209" spans="1:19" x14ac:dyDescent="0.2">
      <c r="A209" t="s">
        <v>468</v>
      </c>
      <c r="B209" t="s">
        <v>469</v>
      </c>
      <c r="C209" s="53" t="s">
        <v>496</v>
      </c>
      <c r="D209" s="54" t="s">
        <v>14</v>
      </c>
      <c r="E209" s="50" t="s">
        <v>443</v>
      </c>
      <c r="F209" s="55" t="s">
        <v>444</v>
      </c>
      <c r="G209" t="str">
        <f>IF(AND('Antibiotics STAR PU 13'!J209="yes",'Co-amoxiclav etc.'!J209="yes"),"yes","no")</f>
        <v>no</v>
      </c>
      <c r="H209" t="str">
        <f>IF(AND('Antibiotics STAR PU 13'!L209="yes",'Co-amoxiclav etc.'!L209="yes"),"yes","no")</f>
        <v>no</v>
      </c>
      <c r="I209" t="str">
        <f>IF(AND('Antibiotics STAR PU 13'!N209="yes",'Co-amoxiclav etc.'!N209="yes"),"yes","no")</f>
        <v>no</v>
      </c>
      <c r="J209" t="str">
        <f>IF(AND('Antibiotics STAR PU 13'!P209="yes",'Co-amoxiclav etc.'!P209="yes"),"yes","no")</f>
        <v>no</v>
      </c>
      <c r="K209" t="str">
        <f>IF(AND('Antibiotics STAR PU 13'!R209="yes",'Co-amoxiclav etc.'!R209="yes"),"yes","no")</f>
        <v>yes</v>
      </c>
      <c r="L209" t="str">
        <f>IF(AND('Antibiotics STAR PU 13'!T209="yes",'Co-amoxiclav etc.'!T209="yes"),"yes","no")</f>
        <v>yes</v>
      </c>
      <c r="M209" t="str">
        <f>IF(AND('Antibiotics STAR PU 13'!V209="yes",'Co-amoxiclav etc.'!V209="yes"),"yes","no")</f>
        <v>yes</v>
      </c>
      <c r="N209" t="str">
        <f>IF(AND('Antibiotics STAR PU 13'!X209="yes",'Co-amoxiclav etc.'!X209="yes"),"yes","no")</f>
        <v>yes</v>
      </c>
      <c r="O209" t="str">
        <f>IF(AND('Antibiotics STAR PU 13'!Z209="yes",'Co-amoxiclav etc.'!Z209="yes"),"yes","no")</f>
        <v>yes</v>
      </c>
      <c r="P209" t="str">
        <f>IF(AND('Antibiotics STAR PU 13'!AB209="yes",'Co-amoxiclav etc.'!AB209="yes"),"yes","no")</f>
        <v>yes</v>
      </c>
      <c r="Q209" t="str">
        <f>IF(AND('Antibiotics STAR PU 13'!AD209="yes",'Co-amoxiclav etc.'!AD209="yes"),"yes","no")</f>
        <v>yes</v>
      </c>
      <c r="R209" t="str">
        <f>IF(AND('Antibiotics STAR PU 13'!AF209="yes",'Co-amoxiclav etc.'!AF209="yes"),"yes","no")</f>
        <v>yes</v>
      </c>
      <c r="S209" t="str">
        <f>IF(AND('Antibiotics STAR PU 13'!AH209="yes",'Co-amoxiclav etc.'!AH209="yes"),"yes","no")</f>
        <v>yes</v>
      </c>
    </row>
    <row r="210" spans="1:19" x14ac:dyDescent="0.2">
      <c r="A210" t="s">
        <v>485</v>
      </c>
      <c r="B210" t="s">
        <v>486</v>
      </c>
      <c r="C210" s="53" t="s">
        <v>517</v>
      </c>
      <c r="D210" s="54" t="s">
        <v>141</v>
      </c>
      <c r="E210" s="50" t="s">
        <v>445</v>
      </c>
      <c r="F210" s="55" t="s">
        <v>446</v>
      </c>
      <c r="G210" t="str">
        <f>IF(AND('Antibiotics STAR PU 13'!J210="yes",'Co-amoxiclav etc.'!J210="yes"),"yes","no")</f>
        <v>no</v>
      </c>
      <c r="H210" t="str">
        <f>IF(AND('Antibiotics STAR PU 13'!L210="yes",'Co-amoxiclav etc.'!L210="yes"),"yes","no")</f>
        <v>no</v>
      </c>
      <c r="I210" t="str">
        <f>IF(AND('Antibiotics STAR PU 13'!N210="yes",'Co-amoxiclav etc.'!N210="yes"),"yes","no")</f>
        <v>no</v>
      </c>
      <c r="J210" t="str">
        <f>IF(AND('Antibiotics STAR PU 13'!P210="yes",'Co-amoxiclav etc.'!P210="yes"),"yes","no")</f>
        <v>no</v>
      </c>
      <c r="K210" t="str">
        <f>IF(AND('Antibiotics STAR PU 13'!R210="yes",'Co-amoxiclav etc.'!R210="yes"),"yes","no")</f>
        <v>no</v>
      </c>
      <c r="L210" t="str">
        <f>IF(AND('Antibiotics STAR PU 13'!T210="yes",'Co-amoxiclav etc.'!T210="yes"),"yes","no")</f>
        <v>no</v>
      </c>
      <c r="M210" t="str">
        <f>IF(AND('Antibiotics STAR PU 13'!V210="yes",'Co-amoxiclav etc.'!V210="yes"),"yes","no")</f>
        <v>no</v>
      </c>
      <c r="N210" t="str">
        <f>IF(AND('Antibiotics STAR PU 13'!X210="yes",'Co-amoxiclav etc.'!X210="yes"),"yes","no")</f>
        <v>no</v>
      </c>
      <c r="O210" t="str">
        <f>IF(AND('Antibiotics STAR PU 13'!Z210="yes",'Co-amoxiclav etc.'!Z210="yes"),"yes","no")</f>
        <v>no</v>
      </c>
      <c r="P210" t="str">
        <f>IF(AND('Antibiotics STAR PU 13'!AB210="yes",'Co-amoxiclav etc.'!AB210="yes"),"yes","no")</f>
        <v>no</v>
      </c>
      <c r="Q210" t="str">
        <f>IF(AND('Antibiotics STAR PU 13'!AD210="yes",'Co-amoxiclav etc.'!AD210="yes"),"yes","no")</f>
        <v>no</v>
      </c>
      <c r="R210" t="str">
        <f>IF(AND('Antibiotics STAR PU 13'!AF210="yes",'Co-amoxiclav etc.'!AF210="yes"),"yes","no")</f>
        <v>no</v>
      </c>
      <c r="S210" t="str">
        <f>IF(AND('Antibiotics STAR PU 13'!AH210="yes",'Co-amoxiclav etc.'!AH210="yes"),"yes","no")</f>
        <v>no</v>
      </c>
    </row>
    <row r="211" spans="1:19" x14ac:dyDescent="0.2">
      <c r="A211" t="s">
        <v>468</v>
      </c>
      <c r="B211" t="s">
        <v>469</v>
      </c>
      <c r="C211" s="53" t="s">
        <v>496</v>
      </c>
      <c r="D211" s="54" t="s">
        <v>14</v>
      </c>
      <c r="E211" s="50" t="s">
        <v>447</v>
      </c>
      <c r="F211" s="55" t="s">
        <v>448</v>
      </c>
      <c r="G211" t="str">
        <f>IF(AND('Antibiotics STAR PU 13'!J211="yes",'Co-amoxiclav etc.'!J211="yes"),"yes","no")</f>
        <v>yes</v>
      </c>
      <c r="H211" t="str">
        <f>IF(AND('Antibiotics STAR PU 13'!L211="yes",'Co-amoxiclav etc.'!L211="yes"),"yes","no")</f>
        <v>yes</v>
      </c>
      <c r="I211" t="str">
        <f>IF(AND('Antibiotics STAR PU 13'!N211="yes",'Co-amoxiclav etc.'!N211="yes"),"yes","no")</f>
        <v>yes</v>
      </c>
      <c r="J211" t="str">
        <f>IF(AND('Antibiotics STAR PU 13'!P211="yes",'Co-amoxiclav etc.'!P211="yes"),"yes","no")</f>
        <v>yes</v>
      </c>
      <c r="K211" t="str">
        <f>IF(AND('Antibiotics STAR PU 13'!R211="yes",'Co-amoxiclav etc.'!R211="yes"),"yes","no")</f>
        <v>yes</v>
      </c>
      <c r="L211" t="str">
        <f>IF(AND('Antibiotics STAR PU 13'!T211="yes",'Co-amoxiclav etc.'!T211="yes"),"yes","no")</f>
        <v>yes</v>
      </c>
      <c r="M211" t="str">
        <f>IF(AND('Antibiotics STAR PU 13'!V211="yes",'Co-amoxiclav etc.'!V211="yes"),"yes","no")</f>
        <v>yes</v>
      </c>
      <c r="N211" t="str">
        <f>IF(AND('Antibiotics STAR PU 13'!X211="yes",'Co-amoxiclav etc.'!X211="yes"),"yes","no")</f>
        <v>yes</v>
      </c>
      <c r="O211" t="str">
        <f>IF(AND('Antibiotics STAR PU 13'!Z211="yes",'Co-amoxiclav etc.'!Z211="yes"),"yes","no")</f>
        <v>yes</v>
      </c>
      <c r="P211" t="str">
        <f>IF(AND('Antibiotics STAR PU 13'!AB211="yes",'Co-amoxiclav etc.'!AB211="yes"),"yes","no")</f>
        <v>yes</v>
      </c>
      <c r="Q211" t="str">
        <f>IF(AND('Antibiotics STAR PU 13'!AD211="yes",'Co-amoxiclav etc.'!AD211="yes"),"yes","no")</f>
        <v>yes</v>
      </c>
      <c r="R211" t="str">
        <f>IF(AND('Antibiotics STAR PU 13'!AF211="yes",'Co-amoxiclav etc.'!AF211="yes"),"yes","no")</f>
        <v>yes</v>
      </c>
      <c r="S211" t="str">
        <f>IF(AND('Antibiotics STAR PU 13'!AH211="yes",'Co-amoxiclav etc.'!AH211="yes"),"yes","no")</f>
        <v>yes</v>
      </c>
    </row>
    <row r="212" spans="1:19" x14ac:dyDescent="0.2">
      <c r="A212" t="s">
        <v>476</v>
      </c>
      <c r="B212" t="s">
        <v>477</v>
      </c>
      <c r="C212" s="53" t="s">
        <v>503</v>
      </c>
      <c r="D212" s="54" t="s">
        <v>39</v>
      </c>
      <c r="E212" s="50" t="s">
        <v>449</v>
      </c>
      <c r="F212" s="55" t="s">
        <v>450</v>
      </c>
      <c r="G212" t="str">
        <f>IF(AND('Antibiotics STAR PU 13'!J212="yes",'Co-amoxiclav etc.'!J212="yes"),"yes","no")</f>
        <v>yes</v>
      </c>
      <c r="H212" t="str">
        <f>IF(AND('Antibiotics STAR PU 13'!L212="yes",'Co-amoxiclav etc.'!L212="yes"),"yes","no")</f>
        <v>yes</v>
      </c>
      <c r="I212" t="str">
        <f>IF(AND('Antibiotics STAR PU 13'!N212="yes",'Co-amoxiclav etc.'!N212="yes"),"yes","no")</f>
        <v>yes</v>
      </c>
      <c r="J212" t="str">
        <f>IF(AND('Antibiotics STAR PU 13'!P212="yes",'Co-amoxiclav etc.'!P212="yes"),"yes","no")</f>
        <v>yes</v>
      </c>
      <c r="K212" t="str">
        <f>IF(AND('Antibiotics STAR PU 13'!R212="yes",'Co-amoxiclav etc.'!R212="yes"),"yes","no")</f>
        <v>yes</v>
      </c>
      <c r="L212" t="str">
        <f>IF(AND('Antibiotics STAR PU 13'!T212="yes",'Co-amoxiclav etc.'!T212="yes"),"yes","no")</f>
        <v>yes</v>
      </c>
      <c r="M212" t="str">
        <f>IF(AND('Antibiotics STAR PU 13'!V212="yes",'Co-amoxiclav etc.'!V212="yes"),"yes","no")</f>
        <v>yes</v>
      </c>
      <c r="N212" t="str">
        <f>IF(AND('Antibiotics STAR PU 13'!X212="yes",'Co-amoxiclav etc.'!X212="yes"),"yes","no")</f>
        <v>yes</v>
      </c>
      <c r="O212" t="str">
        <f>IF(AND('Antibiotics STAR PU 13'!Z212="yes",'Co-amoxiclav etc.'!Z212="yes"),"yes","no")</f>
        <v>yes</v>
      </c>
      <c r="P212" t="str">
        <f>IF(AND('Antibiotics STAR PU 13'!AB212="yes",'Co-amoxiclav etc.'!AB212="yes"),"yes","no")</f>
        <v>yes</v>
      </c>
      <c r="Q212" t="str">
        <f>IF(AND('Antibiotics STAR PU 13'!AD212="yes",'Co-amoxiclav etc.'!AD212="yes"),"yes","no")</f>
        <v>yes</v>
      </c>
      <c r="R212" t="str">
        <f>IF(AND('Antibiotics STAR PU 13'!AF212="yes",'Co-amoxiclav etc.'!AF212="yes"),"yes","no")</f>
        <v>yes</v>
      </c>
      <c r="S212" t="str">
        <f>IF(AND('Antibiotics STAR PU 13'!AH212="yes",'Co-amoxiclav etc.'!AH212="yes"),"yes","no")</f>
        <v>yes</v>
      </c>
    </row>
    <row r="213" spans="1:19" x14ac:dyDescent="0.2">
      <c r="A213" t="s">
        <v>476</v>
      </c>
      <c r="B213" t="s">
        <v>477</v>
      </c>
      <c r="C213" s="53" t="s">
        <v>511</v>
      </c>
      <c r="D213" s="54" t="s">
        <v>99</v>
      </c>
      <c r="E213" s="50" t="s">
        <v>451</v>
      </c>
      <c r="F213" s="55" t="s">
        <v>452</v>
      </c>
      <c r="G213" t="str">
        <f>IF(AND('Antibiotics STAR PU 13'!J213="yes",'Co-amoxiclav etc.'!J213="yes"),"yes","no")</f>
        <v>yes</v>
      </c>
      <c r="H213" t="str">
        <f>IF(AND('Antibiotics STAR PU 13'!L213="yes",'Co-amoxiclav etc.'!L213="yes"),"yes","no")</f>
        <v>yes</v>
      </c>
      <c r="I213" t="str">
        <f>IF(AND('Antibiotics STAR PU 13'!N213="yes",'Co-amoxiclav etc.'!N213="yes"),"yes","no")</f>
        <v>yes</v>
      </c>
      <c r="J213" t="str">
        <f>IF(AND('Antibiotics STAR PU 13'!P213="yes",'Co-amoxiclav etc.'!P213="yes"),"yes","no")</f>
        <v>yes</v>
      </c>
      <c r="K213" t="str">
        <f>IF(AND('Antibiotics STAR PU 13'!R213="yes",'Co-amoxiclav etc.'!R213="yes"),"yes","no")</f>
        <v>yes</v>
      </c>
      <c r="L213" t="str">
        <f>IF(AND('Antibiotics STAR PU 13'!T213="yes",'Co-amoxiclav etc.'!T213="yes"),"yes","no")</f>
        <v>yes</v>
      </c>
      <c r="M213" t="str">
        <f>IF(AND('Antibiotics STAR PU 13'!V213="yes",'Co-amoxiclav etc.'!V213="yes"),"yes","no")</f>
        <v>yes</v>
      </c>
      <c r="N213" t="str">
        <f>IF(AND('Antibiotics STAR PU 13'!X213="yes",'Co-amoxiclav etc.'!X213="yes"),"yes","no")</f>
        <v>yes</v>
      </c>
      <c r="O213" t="str">
        <f>IF(AND('Antibiotics STAR PU 13'!Z213="yes",'Co-amoxiclav etc.'!Z213="yes"),"yes","no")</f>
        <v>yes</v>
      </c>
      <c r="P213" t="str">
        <f>IF(AND('Antibiotics STAR PU 13'!AB213="yes",'Co-amoxiclav etc.'!AB213="yes"),"yes","no")</f>
        <v>yes</v>
      </c>
      <c r="Q213" t="str">
        <f>IF(AND('Antibiotics STAR PU 13'!AD213="yes",'Co-amoxiclav etc.'!AD213="yes"),"yes","no")</f>
        <v>yes</v>
      </c>
      <c r="R213" t="str">
        <f>IF(AND('Antibiotics STAR PU 13'!AF213="yes",'Co-amoxiclav etc.'!AF213="yes"),"yes","no")</f>
        <v>yes</v>
      </c>
      <c r="S213" t="str">
        <f>IF(AND('Antibiotics STAR PU 13'!AH213="yes",'Co-amoxiclav etc.'!AH213="yes"),"yes","no")</f>
        <v>yes</v>
      </c>
    </row>
    <row r="215" spans="1:19" x14ac:dyDescent="0.2">
      <c r="E215" s="56" t="s">
        <v>562</v>
      </c>
      <c r="G215">
        <f t="shared" ref="G215:S215" si="0">COUNTIF(G5:G213,"yes")</f>
        <v>106</v>
      </c>
      <c r="H215">
        <f t="shared" si="0"/>
        <v>108</v>
      </c>
      <c r="I215">
        <f t="shared" si="0"/>
        <v>115</v>
      </c>
      <c r="J215">
        <f t="shared" si="0"/>
        <v>123</v>
      </c>
      <c r="K215">
        <f t="shared" si="0"/>
        <v>135</v>
      </c>
      <c r="L215">
        <f t="shared" si="0"/>
        <v>133</v>
      </c>
      <c r="M215">
        <f t="shared" si="0"/>
        <v>140</v>
      </c>
      <c r="N215">
        <f t="shared" si="0"/>
        <v>140</v>
      </c>
      <c r="O215">
        <f t="shared" si="0"/>
        <v>143</v>
      </c>
      <c r="P215">
        <f t="shared" si="0"/>
        <v>144</v>
      </c>
      <c r="Q215">
        <f t="shared" si="0"/>
        <v>142</v>
      </c>
      <c r="R215">
        <f t="shared" si="0"/>
        <v>145</v>
      </c>
      <c r="S215">
        <f t="shared" si="0"/>
        <v>150</v>
      </c>
    </row>
  </sheetData>
  <autoFilter ref="A4:T213"/>
  <dataConsolidate/>
  <customSheetViews>
    <customSheetView guid="{0B466410-FB7E-451A-AFD3-95886095C000}" showAutoFilter="1" hiddenColumns="1" topLeftCell="E1">
      <pane ySplit="4" topLeftCell="A5" activePane="bottomLeft" state="frozen"/>
      <selection pane="bottomLeft" activeCell="M2" sqref="M2"/>
      <pageMargins left="0.7" right="0.7" top="0.75" bottom="0.75" header="0.3" footer="0.3"/>
      <pageSetup paperSize="9" orientation="portrait" r:id="rId1"/>
      <autoFilter ref="A4:I213"/>
    </customSheetView>
  </customSheetViews>
  <conditionalFormatting sqref="E5:E213">
    <cfRule type="expression" dxfId="50" priority="31">
      <formula>S5="yes"</formula>
    </cfRule>
  </conditionalFormatting>
  <conditionalFormatting sqref="G5:G213">
    <cfRule type="expression" dxfId="49" priority="15">
      <formula>G5="yes"</formula>
    </cfRule>
  </conditionalFormatting>
  <conditionalFormatting sqref="I5:I213">
    <cfRule type="expression" dxfId="48" priority="14">
      <formula>I5="yes"</formula>
    </cfRule>
  </conditionalFormatting>
  <conditionalFormatting sqref="H5:H213">
    <cfRule type="expression" dxfId="47" priority="13">
      <formula>H5="yes"</formula>
    </cfRule>
  </conditionalFormatting>
  <conditionalFormatting sqref="J5:J213">
    <cfRule type="expression" dxfId="46" priority="12">
      <formula>J5="yes"</formula>
    </cfRule>
  </conditionalFormatting>
  <conditionalFormatting sqref="K5:K213">
    <cfRule type="expression" dxfId="45" priority="11">
      <formula>K5="yes"</formula>
    </cfRule>
  </conditionalFormatting>
  <conditionalFormatting sqref="L5:L213">
    <cfRule type="expression" dxfId="44" priority="10">
      <formula>L5="yes"</formula>
    </cfRule>
  </conditionalFormatting>
  <conditionalFormatting sqref="M5:M213">
    <cfRule type="expression" dxfId="43" priority="9">
      <formula>M5="yes"</formula>
    </cfRule>
  </conditionalFormatting>
  <conditionalFormatting sqref="N5:N213">
    <cfRule type="expression" dxfId="42" priority="8">
      <formula>N5="yes"</formula>
    </cfRule>
  </conditionalFormatting>
  <conditionalFormatting sqref="O5:O213">
    <cfRule type="expression" dxfId="41" priority="6">
      <formula>O5="yes"</formula>
    </cfRule>
  </conditionalFormatting>
  <conditionalFormatting sqref="P5:P213">
    <cfRule type="expression" dxfId="40" priority="4">
      <formula>P5="yes"</formula>
    </cfRule>
  </conditionalFormatting>
  <conditionalFormatting sqref="Q5:Q213">
    <cfRule type="expression" dxfId="39" priority="3">
      <formula>Q5="yes"</formula>
    </cfRule>
  </conditionalFormatting>
  <conditionalFormatting sqref="R5:R213">
    <cfRule type="expression" dxfId="38" priority="2">
      <formula>R5="yes"</formula>
    </cfRule>
  </conditionalFormatting>
  <conditionalFormatting sqref="S5:S213">
    <cfRule type="expression" dxfId="37" priority="1">
      <formula>S5="yes"</formula>
    </cfRule>
  </conditionalFormatting>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215"/>
  <sheetViews>
    <sheetView topLeftCell="E1" workbookViewId="0">
      <pane xSplit="2" ySplit="4" topLeftCell="G5" activePane="bottomRight" state="frozen"/>
      <selection activeCell="E1" sqref="E1"/>
      <selection pane="topRight" activeCell="G1" sqref="G1"/>
      <selection pane="bottomLeft" activeCell="E5" sqref="E5"/>
      <selection pane="bottomRight" activeCell="E1" sqref="E1"/>
    </sheetView>
  </sheetViews>
  <sheetFormatPr defaultRowHeight="11.25" x14ac:dyDescent="0.2"/>
  <cols>
    <col min="1" max="1" width="42.83203125" hidden="1" customWidth="1"/>
    <col min="2" max="2" width="21.83203125" hidden="1" customWidth="1"/>
    <col min="3" max="3" width="33.6640625" hidden="1" customWidth="1"/>
    <col min="4" max="4" width="15.5" hidden="1" customWidth="1"/>
    <col min="5" max="5" width="45" customWidth="1"/>
    <col min="6" max="6" width="11.5" customWidth="1"/>
    <col min="7" max="7" width="24.6640625" bestFit="1" customWidth="1"/>
    <col min="8" max="8" width="24.5" bestFit="1" customWidth="1"/>
    <col min="9" max="9" width="24.83203125" bestFit="1" customWidth="1"/>
    <col min="10" max="12" width="24.83203125" customWidth="1"/>
    <col min="13" max="13" width="27.6640625" customWidth="1"/>
    <col min="14" max="14" width="28.6640625" bestFit="1" customWidth="1"/>
    <col min="15" max="16" width="31" bestFit="1" customWidth="1"/>
    <col min="17" max="18" width="31" customWidth="1"/>
    <col min="19" max="19" width="25.1640625" customWidth="1"/>
    <col min="20" max="20" width="3.83203125" customWidth="1"/>
  </cols>
  <sheetData>
    <row r="1" spans="1:19" ht="20.25" customHeight="1" x14ac:dyDescent="0.2">
      <c r="E1" s="12" t="s">
        <v>591</v>
      </c>
    </row>
    <row r="2" spans="1:19" ht="15.75" customHeight="1" x14ac:dyDescent="0.2"/>
    <row r="3" spans="1:19" ht="17.25" customHeight="1" x14ac:dyDescent="0.2">
      <c r="E3" s="1" t="s">
        <v>648</v>
      </c>
      <c r="G3" s="138" t="s">
        <v>551</v>
      </c>
      <c r="H3" s="138" t="s">
        <v>551</v>
      </c>
      <c r="I3" s="138" t="s">
        <v>551</v>
      </c>
      <c r="J3" s="138" t="s">
        <v>551</v>
      </c>
      <c r="K3" s="138" t="s">
        <v>551</v>
      </c>
      <c r="L3" s="138" t="s">
        <v>551</v>
      </c>
      <c r="M3" s="138" t="s">
        <v>551</v>
      </c>
      <c r="N3" s="138" t="s">
        <v>551</v>
      </c>
      <c r="O3" s="138" t="s">
        <v>551</v>
      </c>
      <c r="P3" s="138" t="s">
        <v>551</v>
      </c>
      <c r="Q3" s="138" t="s">
        <v>551</v>
      </c>
      <c r="R3" s="138" t="s">
        <v>551</v>
      </c>
      <c r="S3" s="138" t="s">
        <v>551</v>
      </c>
    </row>
    <row r="4" spans="1:19" ht="25.5" customHeight="1" x14ac:dyDescent="0.2">
      <c r="A4" s="10" t="s">
        <v>614</v>
      </c>
      <c r="B4" s="10" t="s">
        <v>615</v>
      </c>
      <c r="C4" s="10" t="s">
        <v>462</v>
      </c>
      <c r="D4" s="10" t="s">
        <v>463</v>
      </c>
      <c r="E4" s="10" t="s">
        <v>0</v>
      </c>
      <c r="F4" s="10" t="s">
        <v>1</v>
      </c>
      <c r="G4" s="10" t="s">
        <v>565</v>
      </c>
      <c r="H4" s="10" t="s">
        <v>594</v>
      </c>
      <c r="I4" s="10" t="s">
        <v>598</v>
      </c>
      <c r="J4" s="10" t="s">
        <v>602</v>
      </c>
      <c r="K4" s="10" t="s">
        <v>606</v>
      </c>
      <c r="L4" s="10" t="s">
        <v>610</v>
      </c>
      <c r="M4" s="10" t="s">
        <v>616</v>
      </c>
      <c r="N4" s="10" t="s">
        <v>625</v>
      </c>
      <c r="O4" s="10" t="s">
        <v>629</v>
      </c>
      <c r="P4" s="10" t="s">
        <v>633</v>
      </c>
      <c r="Q4" s="10" t="s">
        <v>636</v>
      </c>
      <c r="R4" s="10" t="s">
        <v>639</v>
      </c>
      <c r="S4" s="10" t="s">
        <v>645</v>
      </c>
    </row>
    <row r="5" spans="1:19" x14ac:dyDescent="0.2">
      <c r="A5" t="s">
        <v>464</v>
      </c>
      <c r="B5" t="s">
        <v>465</v>
      </c>
      <c r="C5" s="50" t="s">
        <v>494</v>
      </c>
      <c r="D5" s="51" t="s">
        <v>6</v>
      </c>
      <c r="E5" s="50" t="s">
        <v>7</v>
      </c>
      <c r="F5" s="52" t="s">
        <v>8</v>
      </c>
      <c r="G5" s="189" t="str">
        <f>IF(AND('Antibiotics STAR PU 13'!J5="no",'Co-amoxiclav etc.'!J5="no"),"yes","no")</f>
        <v>no</v>
      </c>
      <c r="H5" s="14" t="str">
        <f>IF(AND('Antibiotics STAR PU 13'!L5="no",'Co-amoxiclav etc.'!L5="no"),"yes","no")</f>
        <v>no</v>
      </c>
      <c r="I5" s="14" t="str">
        <f>IF(AND('Antibiotics STAR PU 13'!N5="no",'Co-amoxiclav etc.'!N5="no"),"yes","no")</f>
        <v>no</v>
      </c>
      <c r="J5" s="14" t="str">
        <f>IF(AND('Antibiotics STAR PU 13'!P5="no",'Co-amoxiclav etc.'!P5="no"),"yes","no")</f>
        <v>no</v>
      </c>
      <c r="K5" s="14" t="str">
        <f>IF(AND('Antibiotics STAR PU 13'!R5="no",'Co-amoxiclav etc.'!R5="no"),"yes","no")</f>
        <v>no</v>
      </c>
      <c r="L5" s="14" t="str">
        <f>IF(AND('Antibiotics STAR PU 13'!T5="no",'Co-amoxiclav etc.'!T5="no"),"yes","no")</f>
        <v>no</v>
      </c>
      <c r="M5" s="14" t="str">
        <f>IF(AND('Antibiotics STAR PU 13'!V5="no",'Co-amoxiclav etc.'!V5="no"),"yes","no")</f>
        <v>no</v>
      </c>
      <c r="N5" s="14" t="str">
        <f>IF(AND('Antibiotics STAR PU 13'!X5="no",'Co-amoxiclav etc.'!X5="no"),"yes","no")</f>
        <v>no</v>
      </c>
      <c r="O5" s="14" t="str">
        <f>IF(AND('Antibiotics STAR PU 13'!Z5="no",'Co-amoxiclav etc.'!Z5="no"),"yes","no")</f>
        <v>no</v>
      </c>
      <c r="P5" s="14" t="str">
        <f>IF(AND('Antibiotics STAR PU 13'!AB5="no",'Co-amoxiclav etc.'!AB5="no"),"yes","no")</f>
        <v>no</v>
      </c>
      <c r="Q5" s="14" t="str">
        <f>IF(AND('Antibiotics STAR PU 13'!AD5="no",'Co-amoxiclav etc.'!AD5="no"),"yes","no")</f>
        <v>no</v>
      </c>
      <c r="R5" s="14" t="str">
        <f>IF(AND('Antibiotics STAR PU 13'!AF5="no",'Co-amoxiclav etc.'!AF5="no"),"yes","no")</f>
        <v>no</v>
      </c>
      <c r="S5" s="14" t="str">
        <f>IF(AND('Antibiotics STAR PU 13'!AH5="no",'Co-amoxiclav etc.'!AH5="no"),"yes","no")</f>
        <v>no</v>
      </c>
    </row>
    <row r="6" spans="1:19" x14ac:dyDescent="0.2">
      <c r="A6" t="s">
        <v>466</v>
      </c>
      <c r="B6" t="s">
        <v>467</v>
      </c>
      <c r="C6" s="53" t="s">
        <v>495</v>
      </c>
      <c r="D6" s="54" t="s">
        <v>11</v>
      </c>
      <c r="E6" s="50" t="s">
        <v>12</v>
      </c>
      <c r="F6" s="55" t="s">
        <v>13</v>
      </c>
      <c r="G6" s="190" t="str">
        <f>IF(AND('Antibiotics STAR PU 13'!J6="no",'Co-amoxiclav etc.'!J6="no"),"yes","no")</f>
        <v>no</v>
      </c>
      <c r="H6" s="14" t="str">
        <f>IF(AND('Antibiotics STAR PU 13'!L6="no",'Co-amoxiclav etc.'!L6="no"),"yes","no")</f>
        <v>no</v>
      </c>
      <c r="I6" s="14" t="str">
        <f>IF(AND('Antibiotics STAR PU 13'!N6="no",'Co-amoxiclav etc.'!N6="no"),"yes","no")</f>
        <v>no</v>
      </c>
      <c r="J6" s="14" t="str">
        <f>IF(AND('Antibiotics STAR PU 13'!P6="no",'Co-amoxiclav etc.'!P6="no"),"yes","no")</f>
        <v>no</v>
      </c>
      <c r="K6" s="14" t="str">
        <f>IF(AND('Antibiotics STAR PU 13'!R6="no",'Co-amoxiclav etc.'!R6="no"),"yes","no")</f>
        <v>no</v>
      </c>
      <c r="L6" s="14" t="str">
        <f>IF(AND('Antibiotics STAR PU 13'!T6="no",'Co-amoxiclav etc.'!T6="no"),"yes","no")</f>
        <v>no</v>
      </c>
      <c r="M6" s="14" t="str">
        <f>IF(AND('Antibiotics STAR PU 13'!V6="no",'Co-amoxiclav etc.'!V6="no"),"yes","no")</f>
        <v>no</v>
      </c>
      <c r="N6" s="14" t="str">
        <f>IF(AND('Antibiotics STAR PU 13'!X6="no",'Co-amoxiclav etc.'!X6="no"),"yes","no")</f>
        <v>no</v>
      </c>
      <c r="O6" s="14" t="str">
        <f>IF(AND('Antibiotics STAR PU 13'!Z6="no",'Co-amoxiclav etc.'!Z6="no"),"yes","no")</f>
        <v>no</v>
      </c>
      <c r="P6" s="14" t="str">
        <f>IF(AND('Antibiotics STAR PU 13'!AB6="no",'Co-amoxiclav etc.'!AB6="no"),"yes","no")</f>
        <v>no</v>
      </c>
      <c r="Q6" s="14" t="str">
        <f>IF(AND('Antibiotics STAR PU 13'!AD6="no",'Co-amoxiclav etc.'!AD6="no"),"yes","no")</f>
        <v>no</v>
      </c>
      <c r="R6" s="14" t="str">
        <f>IF(AND('Antibiotics STAR PU 13'!AF6="no",'Co-amoxiclav etc.'!AF6="no"),"yes","no")</f>
        <v>no</v>
      </c>
      <c r="S6" s="14" t="str">
        <f>IF(AND('Antibiotics STAR PU 13'!AH6="no",'Co-amoxiclav etc.'!AH6="no"),"yes","no")</f>
        <v>no</v>
      </c>
    </row>
    <row r="7" spans="1:19" x14ac:dyDescent="0.2">
      <c r="A7" t="s">
        <v>468</v>
      </c>
      <c r="B7" t="s">
        <v>469</v>
      </c>
      <c r="C7" s="53" t="s">
        <v>496</v>
      </c>
      <c r="D7" s="54" t="s">
        <v>14</v>
      </c>
      <c r="E7" s="50" t="s">
        <v>15</v>
      </c>
      <c r="F7" s="55" t="s">
        <v>16</v>
      </c>
      <c r="G7" s="190" t="str">
        <f>IF(AND('Antibiotics STAR PU 13'!J7="no",'Co-amoxiclav etc.'!J7="no"),"yes","no")</f>
        <v>no</v>
      </c>
      <c r="H7" s="14" t="str">
        <f>IF(AND('Antibiotics STAR PU 13'!L7="no",'Co-amoxiclav etc.'!L7="no"),"yes","no")</f>
        <v>no</v>
      </c>
      <c r="I7" s="14" t="str">
        <f>IF(AND('Antibiotics STAR PU 13'!N7="no",'Co-amoxiclav etc.'!N7="no"),"yes","no")</f>
        <v>no</v>
      </c>
      <c r="J7" s="14" t="str">
        <f>IF(AND('Antibiotics STAR PU 13'!P7="no",'Co-amoxiclav etc.'!P7="no"),"yes","no")</f>
        <v>no</v>
      </c>
      <c r="K7" s="14" t="str">
        <f>IF(AND('Antibiotics STAR PU 13'!R7="no",'Co-amoxiclav etc.'!R7="no"),"yes","no")</f>
        <v>no</v>
      </c>
      <c r="L7" s="14" t="str">
        <f>IF(AND('Antibiotics STAR PU 13'!T7="no",'Co-amoxiclav etc.'!T7="no"),"yes","no")</f>
        <v>no</v>
      </c>
      <c r="M7" s="14" t="str">
        <f>IF(AND('Antibiotics STAR PU 13'!V7="no",'Co-amoxiclav etc.'!V7="no"),"yes","no")</f>
        <v>no</v>
      </c>
      <c r="N7" s="14" t="str">
        <f>IF(AND('Antibiotics STAR PU 13'!X7="no",'Co-amoxiclav etc.'!X7="no"),"yes","no")</f>
        <v>no</v>
      </c>
      <c r="O7" s="14" t="str">
        <f>IF(AND('Antibiotics STAR PU 13'!Z7="no",'Co-amoxiclav etc.'!Z7="no"),"yes","no")</f>
        <v>no</v>
      </c>
      <c r="P7" s="14" t="str">
        <f>IF(AND('Antibiotics STAR PU 13'!AB7="no",'Co-amoxiclav etc.'!AB7="no"),"yes","no")</f>
        <v>no</v>
      </c>
      <c r="Q7" s="14" t="str">
        <f>IF(AND('Antibiotics STAR PU 13'!AD7="no",'Co-amoxiclav etc.'!AD7="no"),"yes","no")</f>
        <v>no</v>
      </c>
      <c r="R7" s="14" t="str">
        <f>IF(AND('Antibiotics STAR PU 13'!AF7="no",'Co-amoxiclav etc.'!AF7="no"),"yes","no")</f>
        <v>no</v>
      </c>
      <c r="S7" s="14" t="str">
        <f>IF(AND('Antibiotics STAR PU 13'!AH7="no",'Co-amoxiclav etc.'!AH7="no"),"yes","no")</f>
        <v>no</v>
      </c>
    </row>
    <row r="8" spans="1:19" x14ac:dyDescent="0.2">
      <c r="A8" t="s">
        <v>470</v>
      </c>
      <c r="B8" t="s">
        <v>471</v>
      </c>
      <c r="C8" s="53" t="s">
        <v>497</v>
      </c>
      <c r="D8" s="54" t="s">
        <v>17</v>
      </c>
      <c r="E8" s="50" t="s">
        <v>18</v>
      </c>
      <c r="F8" s="55" t="s">
        <v>19</v>
      </c>
      <c r="G8" s="190" t="str">
        <f>IF(AND('Antibiotics STAR PU 13'!J8="no",'Co-amoxiclav etc.'!J8="no"),"yes","no")</f>
        <v>no</v>
      </c>
      <c r="H8" s="14" t="str">
        <f>IF(AND('Antibiotics STAR PU 13'!L8="no",'Co-amoxiclav etc.'!L8="no"),"yes","no")</f>
        <v>no</v>
      </c>
      <c r="I8" s="14" t="str">
        <f>IF(AND('Antibiotics STAR PU 13'!N8="no",'Co-amoxiclav etc.'!N8="no"),"yes","no")</f>
        <v>no</v>
      </c>
      <c r="J8" s="14" t="str">
        <f>IF(AND('Antibiotics STAR PU 13'!P8="no",'Co-amoxiclav etc.'!P8="no"),"yes","no")</f>
        <v>no</v>
      </c>
      <c r="K8" s="14" t="str">
        <f>IF(AND('Antibiotics STAR PU 13'!R8="no",'Co-amoxiclav etc.'!R8="no"),"yes","no")</f>
        <v>no</v>
      </c>
      <c r="L8" s="14" t="str">
        <f>IF(AND('Antibiotics STAR PU 13'!T8="no",'Co-amoxiclav etc.'!T8="no"),"yes","no")</f>
        <v>no</v>
      </c>
      <c r="M8" s="14" t="str">
        <f>IF(AND('Antibiotics STAR PU 13'!V8="no",'Co-amoxiclav etc.'!V8="no"),"yes","no")</f>
        <v>no</v>
      </c>
      <c r="N8" s="14" t="str">
        <f>IF(AND('Antibiotics STAR PU 13'!X8="no",'Co-amoxiclav etc.'!X8="no"),"yes","no")</f>
        <v>no</v>
      </c>
      <c r="O8" s="14" t="str">
        <f>IF(AND('Antibiotics STAR PU 13'!Z8="no",'Co-amoxiclav etc.'!Z8="no"),"yes","no")</f>
        <v>no</v>
      </c>
      <c r="P8" s="14" t="str">
        <f>IF(AND('Antibiotics STAR PU 13'!AB8="no",'Co-amoxiclav etc.'!AB8="no"),"yes","no")</f>
        <v>no</v>
      </c>
      <c r="Q8" s="14" t="str">
        <f>IF(AND('Antibiotics STAR PU 13'!AD8="no",'Co-amoxiclav etc.'!AD8="no"),"yes","no")</f>
        <v>no</v>
      </c>
      <c r="R8" s="14" t="str">
        <f>IF(AND('Antibiotics STAR PU 13'!AF8="no",'Co-amoxiclav etc.'!AF8="no"),"yes","no")</f>
        <v>no</v>
      </c>
      <c r="S8" s="14" t="str">
        <f>IF(AND('Antibiotics STAR PU 13'!AH8="no",'Co-amoxiclav etc.'!AH8="no"),"yes","no")</f>
        <v>no</v>
      </c>
    </row>
    <row r="9" spans="1:19" x14ac:dyDescent="0.2">
      <c r="A9" t="s">
        <v>470</v>
      </c>
      <c r="B9" t="s">
        <v>471</v>
      </c>
      <c r="C9" s="53" t="s">
        <v>497</v>
      </c>
      <c r="D9" s="54" t="s">
        <v>17</v>
      </c>
      <c r="E9" s="50" t="s">
        <v>20</v>
      </c>
      <c r="F9" s="55" t="s">
        <v>21</v>
      </c>
      <c r="G9" s="190" t="str">
        <f>IF(AND('Antibiotics STAR PU 13'!J9="no",'Co-amoxiclav etc.'!J9="no"),"yes","no")</f>
        <v>no</v>
      </c>
      <c r="H9" s="14" t="str">
        <f>IF(AND('Antibiotics STAR PU 13'!L9="no",'Co-amoxiclav etc.'!L9="no"),"yes","no")</f>
        <v>no</v>
      </c>
      <c r="I9" s="14" t="str">
        <f>IF(AND('Antibiotics STAR PU 13'!N9="no",'Co-amoxiclav etc.'!N9="no"),"yes","no")</f>
        <v>no</v>
      </c>
      <c r="J9" s="14" t="str">
        <f>IF(AND('Antibiotics STAR PU 13'!P9="no",'Co-amoxiclav etc.'!P9="no"),"yes","no")</f>
        <v>no</v>
      </c>
      <c r="K9" s="14" t="str">
        <f>IF(AND('Antibiotics STAR PU 13'!R9="no",'Co-amoxiclav etc.'!R9="no"),"yes","no")</f>
        <v>no</v>
      </c>
      <c r="L9" s="14" t="str">
        <f>IF(AND('Antibiotics STAR PU 13'!T9="no",'Co-amoxiclav etc.'!T9="no"),"yes","no")</f>
        <v>no</v>
      </c>
      <c r="M9" s="14" t="str">
        <f>IF(AND('Antibiotics STAR PU 13'!V9="no",'Co-amoxiclav etc.'!V9="no"),"yes","no")</f>
        <v>no</v>
      </c>
      <c r="N9" s="14" t="str">
        <f>IF(AND('Antibiotics STAR PU 13'!X9="no",'Co-amoxiclav etc.'!X9="no"),"yes","no")</f>
        <v>no</v>
      </c>
      <c r="O9" s="14" t="str">
        <f>IF(AND('Antibiotics STAR PU 13'!Z9="no",'Co-amoxiclav etc.'!Z9="no"),"yes","no")</f>
        <v>no</v>
      </c>
      <c r="P9" s="14" t="str">
        <f>IF(AND('Antibiotics STAR PU 13'!AB9="no",'Co-amoxiclav etc.'!AB9="no"),"yes","no")</f>
        <v>no</v>
      </c>
      <c r="Q9" s="14" t="str">
        <f>IF(AND('Antibiotics STAR PU 13'!AD9="no",'Co-amoxiclav etc.'!AD9="no"),"yes","no")</f>
        <v>no</v>
      </c>
      <c r="R9" s="14" t="str">
        <f>IF(AND('Antibiotics STAR PU 13'!AF9="no",'Co-amoxiclav etc.'!AF9="no"),"yes","no")</f>
        <v>no</v>
      </c>
      <c r="S9" s="14" t="str">
        <f>IF(AND('Antibiotics STAR PU 13'!AH9="no",'Co-amoxiclav etc.'!AH9="no"),"yes","no")</f>
        <v>no</v>
      </c>
    </row>
    <row r="10" spans="1:19" x14ac:dyDescent="0.2">
      <c r="A10" t="s">
        <v>464</v>
      </c>
      <c r="B10" t="s">
        <v>465</v>
      </c>
      <c r="C10" s="53" t="s">
        <v>498</v>
      </c>
      <c r="D10" s="54" t="s">
        <v>22</v>
      </c>
      <c r="E10" s="50" t="s">
        <v>23</v>
      </c>
      <c r="F10" s="55" t="s">
        <v>24</v>
      </c>
      <c r="G10" s="190" t="str">
        <f>IF(AND('Antibiotics STAR PU 13'!J10="no",'Co-amoxiclav etc.'!J10="no"),"yes","no")</f>
        <v>no</v>
      </c>
      <c r="H10" s="14" t="str">
        <f>IF(AND('Antibiotics STAR PU 13'!L10="no",'Co-amoxiclav etc.'!L10="no"),"yes","no")</f>
        <v>no</v>
      </c>
      <c r="I10" s="14" t="str">
        <f>IF(AND('Antibiotics STAR PU 13'!N10="no",'Co-amoxiclav etc.'!N10="no"),"yes","no")</f>
        <v>no</v>
      </c>
      <c r="J10" s="14" t="str">
        <f>IF(AND('Antibiotics STAR PU 13'!P10="no",'Co-amoxiclav etc.'!P10="no"),"yes","no")</f>
        <v>no</v>
      </c>
      <c r="K10" s="14" t="str">
        <f>IF(AND('Antibiotics STAR PU 13'!R10="no",'Co-amoxiclav etc.'!R10="no"),"yes","no")</f>
        <v>no</v>
      </c>
      <c r="L10" s="14" t="str">
        <f>IF(AND('Antibiotics STAR PU 13'!T10="no",'Co-amoxiclav etc.'!T10="no"),"yes","no")</f>
        <v>no</v>
      </c>
      <c r="M10" s="14" t="str">
        <f>IF(AND('Antibiotics STAR PU 13'!V10="no",'Co-amoxiclav etc.'!V10="no"),"yes","no")</f>
        <v>no</v>
      </c>
      <c r="N10" s="14" t="str">
        <f>IF(AND('Antibiotics STAR PU 13'!X10="no",'Co-amoxiclav etc.'!X10="no"),"yes","no")</f>
        <v>no</v>
      </c>
      <c r="O10" s="14" t="str">
        <f>IF(AND('Antibiotics STAR PU 13'!Z10="no",'Co-amoxiclav etc.'!Z10="no"),"yes","no")</f>
        <v>no</v>
      </c>
      <c r="P10" s="14" t="str">
        <f>IF(AND('Antibiotics STAR PU 13'!AB10="no",'Co-amoxiclav etc.'!AB10="no"),"yes","no")</f>
        <v>no</v>
      </c>
      <c r="Q10" s="14" t="str">
        <f>IF(AND('Antibiotics STAR PU 13'!AD10="no",'Co-amoxiclav etc.'!AD10="no"),"yes","no")</f>
        <v>no</v>
      </c>
      <c r="R10" s="14" t="str">
        <f>IF(AND('Antibiotics STAR PU 13'!AF10="no",'Co-amoxiclav etc.'!AF10="no"),"yes","no")</f>
        <v>no</v>
      </c>
      <c r="S10" s="14" t="str">
        <f>IF(AND('Antibiotics STAR PU 13'!AH10="no",'Co-amoxiclav etc.'!AH10="no"),"yes","no")</f>
        <v>no</v>
      </c>
    </row>
    <row r="11" spans="1:19" x14ac:dyDescent="0.2">
      <c r="A11" t="s">
        <v>472</v>
      </c>
      <c r="B11" t="s">
        <v>473</v>
      </c>
      <c r="C11" s="53" t="s">
        <v>499</v>
      </c>
      <c r="D11" s="54" t="s">
        <v>25</v>
      </c>
      <c r="E11" s="50" t="s">
        <v>26</v>
      </c>
      <c r="F11" s="55" t="s">
        <v>27</v>
      </c>
      <c r="G11" s="190" t="str">
        <f>IF(AND('Antibiotics STAR PU 13'!J11="no",'Co-amoxiclav etc.'!J11="no"),"yes","no")</f>
        <v>no</v>
      </c>
      <c r="H11" s="14" t="str">
        <f>IF(AND('Antibiotics STAR PU 13'!L11="no",'Co-amoxiclav etc.'!L11="no"),"yes","no")</f>
        <v>no</v>
      </c>
      <c r="I11" s="14" t="str">
        <f>IF(AND('Antibiotics STAR PU 13'!N11="no",'Co-amoxiclav etc.'!N11="no"),"yes","no")</f>
        <v>no</v>
      </c>
      <c r="J11" s="14" t="str">
        <f>IF(AND('Antibiotics STAR PU 13'!P11="no",'Co-amoxiclav etc.'!P11="no"),"yes","no")</f>
        <v>no</v>
      </c>
      <c r="K11" s="14" t="str">
        <f>IF(AND('Antibiotics STAR PU 13'!R11="no",'Co-amoxiclav etc.'!R11="no"),"yes","no")</f>
        <v>no</v>
      </c>
      <c r="L11" s="14" t="str">
        <f>IF(AND('Antibiotics STAR PU 13'!T11="no",'Co-amoxiclav etc.'!T11="no"),"yes","no")</f>
        <v>no</v>
      </c>
      <c r="M11" s="14" t="str">
        <f>IF(AND('Antibiotics STAR PU 13'!V11="no",'Co-amoxiclav etc.'!V11="no"),"yes","no")</f>
        <v>no</v>
      </c>
      <c r="N11" s="14" t="str">
        <f>IF(AND('Antibiotics STAR PU 13'!X11="no",'Co-amoxiclav etc.'!X11="no"),"yes","no")</f>
        <v>no</v>
      </c>
      <c r="O11" s="14" t="str">
        <f>IF(AND('Antibiotics STAR PU 13'!Z11="no",'Co-amoxiclav etc.'!Z11="no"),"yes","no")</f>
        <v>no</v>
      </c>
      <c r="P11" s="14" t="str">
        <f>IF(AND('Antibiotics STAR PU 13'!AB11="no",'Co-amoxiclav etc.'!AB11="no"),"yes","no")</f>
        <v>no</v>
      </c>
      <c r="Q11" s="14" t="str">
        <f>IF(AND('Antibiotics STAR PU 13'!AD11="no",'Co-amoxiclav etc.'!AD11="no"),"yes","no")</f>
        <v>no</v>
      </c>
      <c r="R11" s="14" t="str">
        <f>IF(AND('Antibiotics STAR PU 13'!AF11="no",'Co-amoxiclav etc.'!AF11="no"),"yes","no")</f>
        <v>no</v>
      </c>
      <c r="S11" s="14" t="str">
        <f>IF(AND('Antibiotics STAR PU 13'!AH11="no",'Co-amoxiclav etc.'!AH11="no"),"yes","no")</f>
        <v>no</v>
      </c>
    </row>
    <row r="12" spans="1:19" x14ac:dyDescent="0.2">
      <c r="A12" t="s">
        <v>464</v>
      </c>
      <c r="B12" t="s">
        <v>465</v>
      </c>
      <c r="C12" s="53" t="s">
        <v>498</v>
      </c>
      <c r="D12" s="54" t="s">
        <v>22</v>
      </c>
      <c r="E12" s="50" t="s">
        <v>28</v>
      </c>
      <c r="F12" s="55" t="s">
        <v>29</v>
      </c>
      <c r="G12" s="190" t="str">
        <f>IF(AND('Antibiotics STAR PU 13'!J12="no",'Co-amoxiclav etc.'!J12="no"),"yes","no")</f>
        <v>no</v>
      </c>
      <c r="H12" s="14" t="str">
        <f>IF(AND('Antibiotics STAR PU 13'!L12="no",'Co-amoxiclav etc.'!L12="no"),"yes","no")</f>
        <v>no</v>
      </c>
      <c r="I12" s="14" t="str">
        <f>IF(AND('Antibiotics STAR PU 13'!N12="no",'Co-amoxiclav etc.'!N12="no"),"yes","no")</f>
        <v>no</v>
      </c>
      <c r="J12" s="14" t="str">
        <f>IF(AND('Antibiotics STAR PU 13'!P12="no",'Co-amoxiclav etc.'!P12="no"),"yes","no")</f>
        <v>no</v>
      </c>
      <c r="K12" s="14" t="str">
        <f>IF(AND('Antibiotics STAR PU 13'!R12="no",'Co-amoxiclav etc.'!R12="no"),"yes","no")</f>
        <v>no</v>
      </c>
      <c r="L12" s="14" t="str">
        <f>IF(AND('Antibiotics STAR PU 13'!T12="no",'Co-amoxiclav etc.'!T12="no"),"yes","no")</f>
        <v>no</v>
      </c>
      <c r="M12" s="14" t="str">
        <f>IF(AND('Antibiotics STAR PU 13'!V12="no",'Co-amoxiclav etc.'!V12="no"),"yes","no")</f>
        <v>no</v>
      </c>
      <c r="N12" s="14" t="str">
        <f>IF(AND('Antibiotics STAR PU 13'!X12="no",'Co-amoxiclav etc.'!X12="no"),"yes","no")</f>
        <v>no</v>
      </c>
      <c r="O12" s="14" t="str">
        <f>IF(AND('Antibiotics STAR PU 13'!Z12="no",'Co-amoxiclav etc.'!Z12="no"),"yes","no")</f>
        <v>no</v>
      </c>
      <c r="P12" s="14" t="str">
        <f>IF(AND('Antibiotics STAR PU 13'!AB12="no",'Co-amoxiclav etc.'!AB12="no"),"yes","no")</f>
        <v>no</v>
      </c>
      <c r="Q12" s="14" t="str">
        <f>IF(AND('Antibiotics STAR PU 13'!AD12="no",'Co-amoxiclav etc.'!AD12="no"),"yes","no")</f>
        <v>no</v>
      </c>
      <c r="R12" s="14" t="str">
        <f>IF(AND('Antibiotics STAR PU 13'!AF12="no",'Co-amoxiclav etc.'!AF12="no"),"yes","no")</f>
        <v>no</v>
      </c>
      <c r="S12" s="14" t="str">
        <f>IF(AND('Antibiotics STAR PU 13'!AH12="no",'Co-amoxiclav etc.'!AH12="no"),"yes","no")</f>
        <v>no</v>
      </c>
    </row>
    <row r="13" spans="1:19" x14ac:dyDescent="0.2">
      <c r="A13" t="s">
        <v>468</v>
      </c>
      <c r="B13" t="s">
        <v>469</v>
      </c>
      <c r="C13" s="53" t="s">
        <v>500</v>
      </c>
      <c r="D13" s="54" t="s">
        <v>30</v>
      </c>
      <c r="E13" s="50" t="s">
        <v>31</v>
      </c>
      <c r="F13" s="55" t="s">
        <v>32</v>
      </c>
      <c r="G13" s="190" t="str">
        <f>IF(AND('Antibiotics STAR PU 13'!J13="no",'Co-amoxiclav etc.'!J13="no"),"yes","no")</f>
        <v>no</v>
      </c>
      <c r="H13" s="14" t="str">
        <f>IF(AND('Antibiotics STAR PU 13'!L13="no",'Co-amoxiclav etc.'!L13="no"),"yes","no")</f>
        <v>no</v>
      </c>
      <c r="I13" s="14" t="str">
        <f>IF(AND('Antibiotics STAR PU 13'!N13="no",'Co-amoxiclav etc.'!N13="no"),"yes","no")</f>
        <v>no</v>
      </c>
      <c r="J13" s="14" t="str">
        <f>IF(AND('Antibiotics STAR PU 13'!P13="no",'Co-amoxiclav etc.'!P13="no"),"yes","no")</f>
        <v>no</v>
      </c>
      <c r="K13" s="14" t="str">
        <f>IF(AND('Antibiotics STAR PU 13'!R13="no",'Co-amoxiclav etc.'!R13="no"),"yes","no")</f>
        <v>no</v>
      </c>
      <c r="L13" s="14" t="str">
        <f>IF(AND('Antibiotics STAR PU 13'!T13="no",'Co-amoxiclav etc.'!T13="no"),"yes","no")</f>
        <v>no</v>
      </c>
      <c r="M13" s="14" t="str">
        <f>IF(AND('Antibiotics STAR PU 13'!V13="no",'Co-amoxiclav etc.'!V13="no"),"yes","no")</f>
        <v>no</v>
      </c>
      <c r="N13" s="14" t="str">
        <f>IF(AND('Antibiotics STAR PU 13'!X13="no",'Co-amoxiclav etc.'!X13="no"),"yes","no")</f>
        <v>no</v>
      </c>
      <c r="O13" s="14" t="str">
        <f>IF(AND('Antibiotics STAR PU 13'!Z13="no",'Co-amoxiclav etc.'!Z13="no"),"yes","no")</f>
        <v>no</v>
      </c>
      <c r="P13" s="14" t="str">
        <f>IF(AND('Antibiotics STAR PU 13'!AB13="no",'Co-amoxiclav etc.'!AB13="no"),"yes","no")</f>
        <v>no</v>
      </c>
      <c r="Q13" s="14" t="str">
        <f>IF(AND('Antibiotics STAR PU 13'!AD13="no",'Co-amoxiclav etc.'!AD13="no"),"yes","no")</f>
        <v>no</v>
      </c>
      <c r="R13" s="14" t="str">
        <f>IF(AND('Antibiotics STAR PU 13'!AF13="no",'Co-amoxiclav etc.'!AF13="no"),"yes","no")</f>
        <v>no</v>
      </c>
      <c r="S13" s="14" t="str">
        <f>IF(AND('Antibiotics STAR PU 13'!AH13="no",'Co-amoxiclav etc.'!AH13="no"),"yes","no")</f>
        <v>no</v>
      </c>
    </row>
    <row r="14" spans="1:19" x14ac:dyDescent="0.2">
      <c r="A14" t="s">
        <v>474</v>
      </c>
      <c r="B14" t="s">
        <v>475</v>
      </c>
      <c r="C14" s="53" t="s">
        <v>501</v>
      </c>
      <c r="D14" s="54" t="s">
        <v>33</v>
      </c>
      <c r="E14" s="50" t="s">
        <v>34</v>
      </c>
      <c r="F14" s="55" t="s">
        <v>35</v>
      </c>
      <c r="G14" s="190" t="str">
        <f>IF(AND('Antibiotics STAR PU 13'!J14="no",'Co-amoxiclav etc.'!J14="no"),"yes","no")</f>
        <v>no</v>
      </c>
      <c r="H14" s="14" t="str">
        <f>IF(AND('Antibiotics STAR PU 13'!L14="no",'Co-amoxiclav etc.'!L14="no"),"yes","no")</f>
        <v>no</v>
      </c>
      <c r="I14" s="14" t="str">
        <f>IF(AND('Antibiotics STAR PU 13'!N14="no",'Co-amoxiclav etc.'!N14="no"),"yes","no")</f>
        <v>no</v>
      </c>
      <c r="J14" s="14" t="str">
        <f>IF(AND('Antibiotics STAR PU 13'!P14="no",'Co-amoxiclav etc.'!P14="no"),"yes","no")</f>
        <v>no</v>
      </c>
      <c r="K14" s="14" t="str">
        <f>IF(AND('Antibiotics STAR PU 13'!R14="no",'Co-amoxiclav etc.'!R14="no"),"yes","no")</f>
        <v>no</v>
      </c>
      <c r="L14" s="14" t="str">
        <f>IF(AND('Antibiotics STAR PU 13'!T14="no",'Co-amoxiclav etc.'!T14="no"),"yes","no")</f>
        <v>no</v>
      </c>
      <c r="M14" s="14" t="str">
        <f>IF(AND('Antibiotics STAR PU 13'!V14="no",'Co-amoxiclav etc.'!V14="no"),"yes","no")</f>
        <v>no</v>
      </c>
      <c r="N14" s="14" t="str">
        <f>IF(AND('Antibiotics STAR PU 13'!X14="no",'Co-amoxiclav etc.'!X14="no"),"yes","no")</f>
        <v>no</v>
      </c>
      <c r="O14" s="14" t="str">
        <f>IF(AND('Antibiotics STAR PU 13'!Z14="no",'Co-amoxiclav etc.'!Z14="no"),"yes","no")</f>
        <v>no</v>
      </c>
      <c r="P14" s="14" t="str">
        <f>IF(AND('Antibiotics STAR PU 13'!AB14="no",'Co-amoxiclav etc.'!AB14="no"),"yes","no")</f>
        <v>no</v>
      </c>
      <c r="Q14" s="14" t="str">
        <f>IF(AND('Antibiotics STAR PU 13'!AD14="no",'Co-amoxiclav etc.'!AD14="no"),"yes","no")</f>
        <v>no</v>
      </c>
      <c r="R14" s="14" t="str">
        <f>IF(AND('Antibiotics STAR PU 13'!AF14="no",'Co-amoxiclav etc.'!AF14="no"),"yes","no")</f>
        <v>no</v>
      </c>
      <c r="S14" s="14" t="str">
        <f>IF(AND('Antibiotics STAR PU 13'!AH14="no",'Co-amoxiclav etc.'!AH14="no"),"yes","no")</f>
        <v>no</v>
      </c>
    </row>
    <row r="15" spans="1:19" x14ac:dyDescent="0.2">
      <c r="A15" t="s">
        <v>470</v>
      </c>
      <c r="B15" t="s">
        <v>471</v>
      </c>
      <c r="C15" s="53" t="s">
        <v>502</v>
      </c>
      <c r="D15" s="54" t="s">
        <v>36</v>
      </c>
      <c r="E15" s="50" t="s">
        <v>37</v>
      </c>
      <c r="F15" s="55" t="s">
        <v>38</v>
      </c>
      <c r="G15" s="190" t="str">
        <f>IF(AND('Antibiotics STAR PU 13'!J15="no",'Co-amoxiclav etc.'!J15="no"),"yes","no")</f>
        <v>no</v>
      </c>
      <c r="H15" s="14" t="str">
        <f>IF(AND('Antibiotics STAR PU 13'!L15="no",'Co-amoxiclav etc.'!L15="no"),"yes","no")</f>
        <v>no</v>
      </c>
      <c r="I15" s="14" t="str">
        <f>IF(AND('Antibiotics STAR PU 13'!N15="no",'Co-amoxiclav etc.'!N15="no"),"yes","no")</f>
        <v>no</v>
      </c>
      <c r="J15" s="14" t="str">
        <f>IF(AND('Antibiotics STAR PU 13'!P15="no",'Co-amoxiclav etc.'!P15="no"),"yes","no")</f>
        <v>no</v>
      </c>
      <c r="K15" s="14" t="str">
        <f>IF(AND('Antibiotics STAR PU 13'!R15="no",'Co-amoxiclav etc.'!R15="no"),"yes","no")</f>
        <v>no</v>
      </c>
      <c r="L15" s="14" t="str">
        <f>IF(AND('Antibiotics STAR PU 13'!T15="no",'Co-amoxiclav etc.'!T15="no"),"yes","no")</f>
        <v>no</v>
      </c>
      <c r="M15" s="14" t="str">
        <f>IF(AND('Antibiotics STAR PU 13'!V15="no",'Co-amoxiclav etc.'!V15="no"),"yes","no")</f>
        <v>no</v>
      </c>
      <c r="N15" s="14" t="str">
        <f>IF(AND('Antibiotics STAR PU 13'!X15="no",'Co-amoxiclav etc.'!X15="no"),"yes","no")</f>
        <v>no</v>
      </c>
      <c r="O15" s="14" t="str">
        <f>IF(AND('Antibiotics STAR PU 13'!Z15="no",'Co-amoxiclav etc.'!Z15="no"),"yes","no")</f>
        <v>no</v>
      </c>
      <c r="P15" s="14" t="str">
        <f>IF(AND('Antibiotics STAR PU 13'!AB15="no",'Co-amoxiclav etc.'!AB15="no"),"yes","no")</f>
        <v>no</v>
      </c>
      <c r="Q15" s="14" t="str">
        <f>IF(AND('Antibiotics STAR PU 13'!AD15="no",'Co-amoxiclav etc.'!AD15="no"),"yes","no")</f>
        <v>no</v>
      </c>
      <c r="R15" s="14" t="str">
        <f>IF(AND('Antibiotics STAR PU 13'!AF15="no",'Co-amoxiclav etc.'!AF15="no"),"yes","no")</f>
        <v>no</v>
      </c>
      <c r="S15" s="14" t="str">
        <f>IF(AND('Antibiotics STAR PU 13'!AH15="no",'Co-amoxiclav etc.'!AH15="no"),"yes","no")</f>
        <v>no</v>
      </c>
    </row>
    <row r="16" spans="1:19" x14ac:dyDescent="0.2">
      <c r="A16" t="s">
        <v>476</v>
      </c>
      <c r="B16" t="s">
        <v>477</v>
      </c>
      <c r="C16" s="53" t="s">
        <v>503</v>
      </c>
      <c r="D16" s="54" t="s">
        <v>39</v>
      </c>
      <c r="E16" s="50" t="s">
        <v>40</v>
      </c>
      <c r="F16" s="55" t="s">
        <v>41</v>
      </c>
      <c r="G16" s="190" t="str">
        <f>IF(AND('Antibiotics STAR PU 13'!J16="no",'Co-amoxiclav etc.'!J16="no"),"yes","no")</f>
        <v>no</v>
      </c>
      <c r="H16" s="14" t="str">
        <f>IF(AND('Antibiotics STAR PU 13'!L16="no",'Co-amoxiclav etc.'!L16="no"),"yes","no")</f>
        <v>no</v>
      </c>
      <c r="I16" s="14" t="str">
        <f>IF(AND('Antibiotics STAR PU 13'!N16="no",'Co-amoxiclav etc.'!N16="no"),"yes","no")</f>
        <v>no</v>
      </c>
      <c r="J16" s="14" t="str">
        <f>IF(AND('Antibiotics STAR PU 13'!P16="no",'Co-amoxiclav etc.'!P16="no"),"yes","no")</f>
        <v>no</v>
      </c>
      <c r="K16" s="14" t="str">
        <f>IF(AND('Antibiotics STAR PU 13'!R16="no",'Co-amoxiclav etc.'!R16="no"),"yes","no")</f>
        <v>no</v>
      </c>
      <c r="L16" s="14" t="str">
        <f>IF(AND('Antibiotics STAR PU 13'!T16="no",'Co-amoxiclav etc.'!T16="no"),"yes","no")</f>
        <v>no</v>
      </c>
      <c r="M16" s="14" t="str">
        <f>IF(AND('Antibiotics STAR PU 13'!V16="no",'Co-amoxiclav etc.'!V16="no"),"yes","no")</f>
        <v>no</v>
      </c>
      <c r="N16" s="14" t="str">
        <f>IF(AND('Antibiotics STAR PU 13'!X16="no",'Co-amoxiclav etc.'!X16="no"),"yes","no")</f>
        <v>no</v>
      </c>
      <c r="O16" s="14" t="str">
        <f>IF(AND('Antibiotics STAR PU 13'!Z16="no",'Co-amoxiclav etc.'!Z16="no"),"yes","no")</f>
        <v>no</v>
      </c>
      <c r="P16" s="14" t="str">
        <f>IF(AND('Antibiotics STAR PU 13'!AB16="no",'Co-amoxiclav etc.'!AB16="no"),"yes","no")</f>
        <v>no</v>
      </c>
      <c r="Q16" s="14" t="str">
        <f>IF(AND('Antibiotics STAR PU 13'!AD16="no",'Co-amoxiclav etc.'!AD16="no"),"yes","no")</f>
        <v>no</v>
      </c>
      <c r="R16" s="14" t="str">
        <f>IF(AND('Antibiotics STAR PU 13'!AF16="no",'Co-amoxiclav etc.'!AF16="no"),"yes","no")</f>
        <v>no</v>
      </c>
      <c r="S16" s="14" t="str">
        <f>IF(AND('Antibiotics STAR PU 13'!AH16="no",'Co-amoxiclav etc.'!AH16="no"),"yes","no")</f>
        <v>no</v>
      </c>
    </row>
    <row r="17" spans="1:19" x14ac:dyDescent="0.2">
      <c r="A17" t="s">
        <v>476</v>
      </c>
      <c r="B17" t="s">
        <v>477</v>
      </c>
      <c r="C17" s="53" t="s">
        <v>503</v>
      </c>
      <c r="D17" s="54" t="s">
        <v>39</v>
      </c>
      <c r="E17" s="50" t="s">
        <v>42</v>
      </c>
      <c r="F17" s="55" t="s">
        <v>43</v>
      </c>
      <c r="G17" s="190" t="str">
        <f>IF(AND('Antibiotics STAR PU 13'!J17="no",'Co-amoxiclav etc.'!J17="no"),"yes","no")</f>
        <v>no</v>
      </c>
      <c r="H17" s="14" t="str">
        <f>IF(AND('Antibiotics STAR PU 13'!L17="no",'Co-amoxiclav etc.'!L17="no"),"yes","no")</f>
        <v>no</v>
      </c>
      <c r="I17" s="14" t="str">
        <f>IF(AND('Antibiotics STAR PU 13'!N17="no",'Co-amoxiclav etc.'!N17="no"),"yes","no")</f>
        <v>no</v>
      </c>
      <c r="J17" s="14" t="str">
        <f>IF(AND('Antibiotics STAR PU 13'!P17="no",'Co-amoxiclav etc.'!P17="no"),"yes","no")</f>
        <v>no</v>
      </c>
      <c r="K17" s="14" t="str">
        <f>IF(AND('Antibiotics STAR PU 13'!R17="no",'Co-amoxiclav etc.'!R17="no"),"yes","no")</f>
        <v>no</v>
      </c>
      <c r="L17" s="14" t="str">
        <f>IF(AND('Antibiotics STAR PU 13'!T17="no",'Co-amoxiclav etc.'!T17="no"),"yes","no")</f>
        <v>no</v>
      </c>
      <c r="M17" s="14" t="str">
        <f>IF(AND('Antibiotics STAR PU 13'!V17="no",'Co-amoxiclav etc.'!V17="no"),"yes","no")</f>
        <v>no</v>
      </c>
      <c r="N17" s="14" t="str">
        <f>IF(AND('Antibiotics STAR PU 13'!X17="no",'Co-amoxiclav etc.'!X17="no"),"yes","no")</f>
        <v>no</v>
      </c>
      <c r="O17" s="14" t="str">
        <f>IF(AND('Antibiotics STAR PU 13'!Z17="no",'Co-amoxiclav etc.'!Z17="no"),"yes","no")</f>
        <v>no</v>
      </c>
      <c r="P17" s="14" t="str">
        <f>IF(AND('Antibiotics STAR PU 13'!AB17="no",'Co-amoxiclav etc.'!AB17="no"),"yes","no")</f>
        <v>no</v>
      </c>
      <c r="Q17" s="14" t="str">
        <f>IF(AND('Antibiotics STAR PU 13'!AD17="no",'Co-amoxiclav etc.'!AD17="no"),"yes","no")</f>
        <v>no</v>
      </c>
      <c r="R17" s="14" t="str">
        <f>IF(AND('Antibiotics STAR PU 13'!AF17="no",'Co-amoxiclav etc.'!AF17="no"),"yes","no")</f>
        <v>no</v>
      </c>
      <c r="S17" s="14" t="str">
        <f>IF(AND('Antibiotics STAR PU 13'!AH17="no",'Co-amoxiclav etc.'!AH17="no"),"yes","no")</f>
        <v>no</v>
      </c>
    </row>
    <row r="18" spans="1:19" x14ac:dyDescent="0.2">
      <c r="A18" t="s">
        <v>572</v>
      </c>
      <c r="B18" t="s">
        <v>571</v>
      </c>
      <c r="C18" s="53" t="s">
        <v>504</v>
      </c>
      <c r="D18" s="54" t="s">
        <v>44</v>
      </c>
      <c r="E18" s="50" t="s">
        <v>45</v>
      </c>
      <c r="F18" s="55" t="s">
        <v>46</v>
      </c>
      <c r="G18" s="190" t="str">
        <f>IF(AND('Antibiotics STAR PU 13'!J18="no",'Co-amoxiclav etc.'!J18="no"),"yes","no")</f>
        <v>no</v>
      </c>
      <c r="H18" s="14" t="str">
        <f>IF(AND('Antibiotics STAR PU 13'!L18="no",'Co-amoxiclav etc.'!L18="no"),"yes","no")</f>
        <v>no</v>
      </c>
      <c r="I18" s="14" t="str">
        <f>IF(AND('Antibiotics STAR PU 13'!N18="no",'Co-amoxiclav etc.'!N18="no"),"yes","no")</f>
        <v>no</v>
      </c>
      <c r="J18" s="14" t="str">
        <f>IF(AND('Antibiotics STAR PU 13'!P18="no",'Co-amoxiclav etc.'!P18="no"),"yes","no")</f>
        <v>no</v>
      </c>
      <c r="K18" s="14" t="str">
        <f>IF(AND('Antibiotics STAR PU 13'!R18="no",'Co-amoxiclav etc.'!R18="no"),"yes","no")</f>
        <v>no</v>
      </c>
      <c r="L18" s="14" t="str">
        <f>IF(AND('Antibiotics STAR PU 13'!T18="no",'Co-amoxiclav etc.'!T18="no"),"yes","no")</f>
        <v>no</v>
      </c>
      <c r="M18" s="14" t="str">
        <f>IF(AND('Antibiotics STAR PU 13'!V18="no",'Co-amoxiclav etc.'!V18="no"),"yes","no")</f>
        <v>no</v>
      </c>
      <c r="N18" s="14" t="str">
        <f>IF(AND('Antibiotics STAR PU 13'!X18="no",'Co-amoxiclav etc.'!X18="no"),"yes","no")</f>
        <v>no</v>
      </c>
      <c r="O18" s="14" t="str">
        <f>IF(AND('Antibiotics STAR PU 13'!Z18="no",'Co-amoxiclav etc.'!Z18="no"),"yes","no")</f>
        <v>no</v>
      </c>
      <c r="P18" s="14" t="str">
        <f>IF(AND('Antibiotics STAR PU 13'!AB18="no",'Co-amoxiclav etc.'!AB18="no"),"yes","no")</f>
        <v>no</v>
      </c>
      <c r="Q18" s="14" t="str">
        <f>IF(AND('Antibiotics STAR PU 13'!AD18="no",'Co-amoxiclav etc.'!AD18="no"),"yes","no")</f>
        <v>no</v>
      </c>
      <c r="R18" s="14" t="str">
        <f>IF(AND('Antibiotics STAR PU 13'!AF18="no",'Co-amoxiclav etc.'!AF18="no"),"yes","no")</f>
        <v>no</v>
      </c>
      <c r="S18" s="14" t="str">
        <f>IF(AND('Antibiotics STAR PU 13'!AH18="no",'Co-amoxiclav etc.'!AH18="no"),"yes","no")</f>
        <v>no</v>
      </c>
    </row>
    <row r="19" spans="1:19" x14ac:dyDescent="0.2">
      <c r="A19" t="s">
        <v>572</v>
      </c>
      <c r="B19" t="s">
        <v>571</v>
      </c>
      <c r="C19" s="53" t="s">
        <v>504</v>
      </c>
      <c r="D19" s="54" t="s">
        <v>44</v>
      </c>
      <c r="E19" s="50" t="s">
        <v>47</v>
      </c>
      <c r="F19" s="55" t="s">
        <v>48</v>
      </c>
      <c r="G19" s="190" t="str">
        <f>IF(AND('Antibiotics STAR PU 13'!J19="no",'Co-amoxiclav etc.'!J19="no"),"yes","no")</f>
        <v>no</v>
      </c>
      <c r="H19" s="14" t="str">
        <f>IF(AND('Antibiotics STAR PU 13'!L19="no",'Co-amoxiclav etc.'!L19="no"),"yes","no")</f>
        <v>no</v>
      </c>
      <c r="I19" s="14" t="str">
        <f>IF(AND('Antibiotics STAR PU 13'!N19="no",'Co-amoxiclav etc.'!N19="no"),"yes","no")</f>
        <v>no</v>
      </c>
      <c r="J19" s="14" t="str">
        <f>IF(AND('Antibiotics STAR PU 13'!P19="no",'Co-amoxiclav etc.'!P19="no"),"yes","no")</f>
        <v>no</v>
      </c>
      <c r="K19" s="14" t="str">
        <f>IF(AND('Antibiotics STAR PU 13'!R19="no",'Co-amoxiclav etc.'!R19="no"),"yes","no")</f>
        <v>no</v>
      </c>
      <c r="L19" s="14" t="str">
        <f>IF(AND('Antibiotics STAR PU 13'!T19="no",'Co-amoxiclav etc.'!T19="no"),"yes","no")</f>
        <v>no</v>
      </c>
      <c r="M19" s="14" t="str">
        <f>IF(AND('Antibiotics STAR PU 13'!V19="no",'Co-amoxiclav etc.'!V19="no"),"yes","no")</f>
        <v>no</v>
      </c>
      <c r="N19" s="14" t="str">
        <f>IF(AND('Antibiotics STAR PU 13'!X19="no",'Co-amoxiclav etc.'!X19="no"),"yes","no")</f>
        <v>no</v>
      </c>
      <c r="O19" s="14" t="str">
        <f>IF(AND('Antibiotics STAR PU 13'!Z19="no",'Co-amoxiclav etc.'!Z19="no"),"yes","no")</f>
        <v>no</v>
      </c>
      <c r="P19" s="14" t="str">
        <f>IF(AND('Antibiotics STAR PU 13'!AB19="no",'Co-amoxiclav etc.'!AB19="no"),"yes","no")</f>
        <v>no</v>
      </c>
      <c r="Q19" s="14" t="str">
        <f>IF(AND('Antibiotics STAR PU 13'!AD19="no",'Co-amoxiclav etc.'!AD19="no"),"yes","no")</f>
        <v>no</v>
      </c>
      <c r="R19" s="14" t="str">
        <f>IF(AND('Antibiotics STAR PU 13'!AF19="no",'Co-amoxiclav etc.'!AF19="no"),"yes","no")</f>
        <v>no</v>
      </c>
      <c r="S19" s="14" t="str">
        <f>IF(AND('Antibiotics STAR PU 13'!AH19="no",'Co-amoxiclav etc.'!AH19="no"),"yes","no")</f>
        <v>no</v>
      </c>
    </row>
    <row r="20" spans="1:19" x14ac:dyDescent="0.2">
      <c r="A20" t="s">
        <v>570</v>
      </c>
      <c r="B20" t="s">
        <v>569</v>
      </c>
      <c r="C20" s="53" t="s">
        <v>505</v>
      </c>
      <c r="D20" s="54" t="s">
        <v>49</v>
      </c>
      <c r="E20" s="50" t="s">
        <v>50</v>
      </c>
      <c r="F20" s="55" t="s">
        <v>51</v>
      </c>
      <c r="G20" s="190" t="str">
        <f>IF(AND('Antibiotics STAR PU 13'!J20="no",'Co-amoxiclav etc.'!J20="no"),"yes","no")</f>
        <v>no</v>
      </c>
      <c r="H20" s="14" t="str">
        <f>IF(AND('Antibiotics STAR PU 13'!L20="no",'Co-amoxiclav etc.'!L20="no"),"yes","no")</f>
        <v>no</v>
      </c>
      <c r="I20" s="14" t="str">
        <f>IF(AND('Antibiotics STAR PU 13'!N20="no",'Co-amoxiclav etc.'!N20="no"),"yes","no")</f>
        <v>no</v>
      </c>
      <c r="J20" s="14" t="str">
        <f>IF(AND('Antibiotics STAR PU 13'!P20="no",'Co-amoxiclav etc.'!P20="no"),"yes","no")</f>
        <v>no</v>
      </c>
      <c r="K20" s="14" t="str">
        <f>IF(AND('Antibiotics STAR PU 13'!R20="no",'Co-amoxiclav etc.'!R20="no"),"yes","no")</f>
        <v>no</v>
      </c>
      <c r="L20" s="14" t="str">
        <f>IF(AND('Antibiotics STAR PU 13'!T20="no",'Co-amoxiclav etc.'!T20="no"),"yes","no")</f>
        <v>no</v>
      </c>
      <c r="M20" s="14" t="str">
        <f>IF(AND('Antibiotics STAR PU 13'!V20="no",'Co-amoxiclav etc.'!V20="no"),"yes","no")</f>
        <v>no</v>
      </c>
      <c r="N20" s="14" t="str">
        <f>IF(AND('Antibiotics STAR PU 13'!X20="no",'Co-amoxiclav etc.'!X20="no"),"yes","no")</f>
        <v>no</v>
      </c>
      <c r="O20" s="14" t="str">
        <f>IF(AND('Antibiotics STAR PU 13'!Z20="no",'Co-amoxiclav etc.'!Z20="no"),"yes","no")</f>
        <v>no</v>
      </c>
      <c r="P20" s="14" t="str">
        <f>IF(AND('Antibiotics STAR PU 13'!AB20="no",'Co-amoxiclav etc.'!AB20="no"),"yes","no")</f>
        <v>no</v>
      </c>
      <c r="Q20" s="14" t="str">
        <f>IF(AND('Antibiotics STAR PU 13'!AD20="no",'Co-amoxiclav etc.'!AD20="no"),"yes","no")</f>
        <v>no</v>
      </c>
      <c r="R20" s="14" t="str">
        <f>IF(AND('Antibiotics STAR PU 13'!AF20="no",'Co-amoxiclav etc.'!AF20="no"),"yes","no")</f>
        <v>no</v>
      </c>
      <c r="S20" s="14" t="str">
        <f>IF(AND('Antibiotics STAR PU 13'!AH20="no",'Co-amoxiclav etc.'!AH20="no"),"yes","no")</f>
        <v>no</v>
      </c>
    </row>
    <row r="21" spans="1:19" x14ac:dyDescent="0.2">
      <c r="A21" t="s">
        <v>468</v>
      </c>
      <c r="B21" t="s">
        <v>469</v>
      </c>
      <c r="C21" s="53" t="s">
        <v>496</v>
      </c>
      <c r="D21" s="54" t="s">
        <v>14</v>
      </c>
      <c r="E21" s="50" t="s">
        <v>52</v>
      </c>
      <c r="F21" s="55" t="s">
        <v>53</v>
      </c>
      <c r="G21" s="190" t="str">
        <f>IF(AND('Antibiotics STAR PU 13'!J21="no",'Co-amoxiclav etc.'!J21="no"),"yes","no")</f>
        <v>no</v>
      </c>
      <c r="H21" s="14" t="str">
        <f>IF(AND('Antibiotics STAR PU 13'!L21="no",'Co-amoxiclav etc.'!L21="no"),"yes","no")</f>
        <v>no</v>
      </c>
      <c r="I21" s="14" t="str">
        <f>IF(AND('Antibiotics STAR PU 13'!N21="no",'Co-amoxiclav etc.'!N21="no"),"yes","no")</f>
        <v>no</v>
      </c>
      <c r="J21" s="14" t="str">
        <f>IF(AND('Antibiotics STAR PU 13'!P21="no",'Co-amoxiclav etc.'!P21="no"),"yes","no")</f>
        <v>no</v>
      </c>
      <c r="K21" s="14" t="str">
        <f>IF(AND('Antibiotics STAR PU 13'!R21="no",'Co-amoxiclav etc.'!R21="no"),"yes","no")</f>
        <v>no</v>
      </c>
      <c r="L21" s="14" t="str">
        <f>IF(AND('Antibiotics STAR PU 13'!T21="no",'Co-amoxiclav etc.'!T21="no"),"yes","no")</f>
        <v>no</v>
      </c>
      <c r="M21" s="14" t="str">
        <f>IF(AND('Antibiotics STAR PU 13'!V21="no",'Co-amoxiclav etc.'!V21="no"),"yes","no")</f>
        <v>no</v>
      </c>
      <c r="N21" s="14" t="str">
        <f>IF(AND('Antibiotics STAR PU 13'!X21="no",'Co-amoxiclav etc.'!X21="no"),"yes","no")</f>
        <v>no</v>
      </c>
      <c r="O21" s="14" t="str">
        <f>IF(AND('Antibiotics STAR PU 13'!Z21="no",'Co-amoxiclav etc.'!Z21="no"),"yes","no")</f>
        <v>no</v>
      </c>
      <c r="P21" s="14" t="str">
        <f>IF(AND('Antibiotics STAR PU 13'!AB21="no",'Co-amoxiclav etc.'!AB21="no"),"yes","no")</f>
        <v>no</v>
      </c>
      <c r="Q21" s="14" t="str">
        <f>IF(AND('Antibiotics STAR PU 13'!AD21="no",'Co-amoxiclav etc.'!AD21="no"),"yes","no")</f>
        <v>no</v>
      </c>
      <c r="R21" s="14" t="str">
        <f>IF(AND('Antibiotics STAR PU 13'!AF21="no",'Co-amoxiclav etc.'!AF21="no"),"yes","no")</f>
        <v>no</v>
      </c>
      <c r="S21" s="14" t="str">
        <f>IF(AND('Antibiotics STAR PU 13'!AH21="no",'Co-amoxiclav etc.'!AH21="no"),"yes","no")</f>
        <v>no</v>
      </c>
    </row>
    <row r="22" spans="1:19" x14ac:dyDescent="0.2">
      <c r="A22" t="s">
        <v>464</v>
      </c>
      <c r="B22" t="s">
        <v>465</v>
      </c>
      <c r="C22" s="53" t="s">
        <v>494</v>
      </c>
      <c r="D22" s="54" t="s">
        <v>6</v>
      </c>
      <c r="E22" s="50" t="s">
        <v>54</v>
      </c>
      <c r="F22" s="55" t="s">
        <v>55</v>
      </c>
      <c r="G22" s="190" t="str">
        <f>IF(AND('Antibiotics STAR PU 13'!J22="no",'Co-amoxiclav etc.'!J22="no"),"yes","no")</f>
        <v>no</v>
      </c>
      <c r="H22" s="14" t="str">
        <f>IF(AND('Antibiotics STAR PU 13'!L22="no",'Co-amoxiclav etc.'!L22="no"),"yes","no")</f>
        <v>no</v>
      </c>
      <c r="I22" s="14" t="str">
        <f>IF(AND('Antibiotics STAR PU 13'!N22="no",'Co-amoxiclav etc.'!N22="no"),"yes","no")</f>
        <v>no</v>
      </c>
      <c r="J22" s="14" t="str">
        <f>IF(AND('Antibiotics STAR PU 13'!P22="no",'Co-amoxiclav etc.'!P22="no"),"yes","no")</f>
        <v>no</v>
      </c>
      <c r="K22" s="14" t="str">
        <f>IF(AND('Antibiotics STAR PU 13'!R22="no",'Co-amoxiclav etc.'!R22="no"),"yes","no")</f>
        <v>no</v>
      </c>
      <c r="L22" s="14" t="str">
        <f>IF(AND('Antibiotics STAR PU 13'!T22="no",'Co-amoxiclav etc.'!T22="no"),"yes","no")</f>
        <v>no</v>
      </c>
      <c r="M22" s="14" t="str">
        <f>IF(AND('Antibiotics STAR PU 13'!V22="no",'Co-amoxiclav etc.'!V22="no"),"yes","no")</f>
        <v>no</v>
      </c>
      <c r="N22" s="14" t="str">
        <f>IF(AND('Antibiotics STAR PU 13'!X22="no",'Co-amoxiclav etc.'!X22="no"),"yes","no")</f>
        <v>no</v>
      </c>
      <c r="O22" s="14" t="str">
        <f>IF(AND('Antibiotics STAR PU 13'!Z22="no",'Co-amoxiclav etc.'!Z22="no"),"yes","no")</f>
        <v>no</v>
      </c>
      <c r="P22" s="14" t="str">
        <f>IF(AND('Antibiotics STAR PU 13'!AB22="no",'Co-amoxiclav etc.'!AB22="no"),"yes","no")</f>
        <v>no</v>
      </c>
      <c r="Q22" s="14" t="str">
        <f>IF(AND('Antibiotics STAR PU 13'!AD22="no",'Co-amoxiclav etc.'!AD22="no"),"yes","no")</f>
        <v>no</v>
      </c>
      <c r="R22" s="14" t="str">
        <f>IF(AND('Antibiotics STAR PU 13'!AF22="no",'Co-amoxiclav etc.'!AF22="no"),"yes","no")</f>
        <v>no</v>
      </c>
      <c r="S22" s="14" t="str">
        <f>IF(AND('Antibiotics STAR PU 13'!AH22="no",'Co-amoxiclav etc.'!AH22="no"),"yes","no")</f>
        <v>no</v>
      </c>
    </row>
    <row r="23" spans="1:19" x14ac:dyDescent="0.2">
      <c r="A23" t="s">
        <v>464</v>
      </c>
      <c r="B23" t="s">
        <v>465</v>
      </c>
      <c r="C23" s="53" t="s">
        <v>494</v>
      </c>
      <c r="D23" s="54" t="s">
        <v>6</v>
      </c>
      <c r="E23" s="50" t="s">
        <v>56</v>
      </c>
      <c r="F23" s="55" t="s">
        <v>57</v>
      </c>
      <c r="G23" s="190" t="str">
        <f>IF(AND('Antibiotics STAR PU 13'!J23="no",'Co-amoxiclav etc.'!J23="no"),"yes","no")</f>
        <v>no</v>
      </c>
      <c r="H23" s="14" t="str">
        <f>IF(AND('Antibiotics STAR PU 13'!L23="no",'Co-amoxiclav etc.'!L23="no"),"yes","no")</f>
        <v>no</v>
      </c>
      <c r="I23" s="14" t="str">
        <f>IF(AND('Antibiotics STAR PU 13'!N23="no",'Co-amoxiclav etc.'!N23="no"),"yes","no")</f>
        <v>no</v>
      </c>
      <c r="J23" s="14" t="str">
        <f>IF(AND('Antibiotics STAR PU 13'!P23="no",'Co-amoxiclav etc.'!P23="no"),"yes","no")</f>
        <v>no</v>
      </c>
      <c r="K23" s="14" t="str">
        <f>IF(AND('Antibiotics STAR PU 13'!R23="no",'Co-amoxiclav etc.'!R23="no"),"yes","no")</f>
        <v>no</v>
      </c>
      <c r="L23" s="14" t="str">
        <f>IF(AND('Antibiotics STAR PU 13'!T23="no",'Co-amoxiclav etc.'!T23="no"),"yes","no")</f>
        <v>no</v>
      </c>
      <c r="M23" s="14" t="str">
        <f>IF(AND('Antibiotics STAR PU 13'!V23="no",'Co-amoxiclav etc.'!V23="no"),"yes","no")</f>
        <v>no</v>
      </c>
      <c r="N23" s="14" t="str">
        <f>IF(AND('Antibiotics STAR PU 13'!X23="no",'Co-amoxiclav etc.'!X23="no"),"yes","no")</f>
        <v>no</v>
      </c>
      <c r="O23" s="14" t="str">
        <f>IF(AND('Antibiotics STAR PU 13'!Z23="no",'Co-amoxiclav etc.'!Z23="no"),"yes","no")</f>
        <v>no</v>
      </c>
      <c r="P23" s="14" t="str">
        <f>IF(AND('Antibiotics STAR PU 13'!AB23="no",'Co-amoxiclav etc.'!AB23="no"),"yes","no")</f>
        <v>no</v>
      </c>
      <c r="Q23" s="14" t="str">
        <f>IF(AND('Antibiotics STAR PU 13'!AD23="no",'Co-amoxiclav etc.'!AD23="no"),"yes","no")</f>
        <v>no</v>
      </c>
      <c r="R23" s="14" t="str">
        <f>IF(AND('Antibiotics STAR PU 13'!AF23="no",'Co-amoxiclav etc.'!AF23="no"),"yes","no")</f>
        <v>no</v>
      </c>
      <c r="S23" s="14" t="str">
        <f>IF(AND('Antibiotics STAR PU 13'!AH23="no",'Co-amoxiclav etc.'!AH23="no"),"yes","no")</f>
        <v>no</v>
      </c>
    </row>
    <row r="24" spans="1:19" x14ac:dyDescent="0.2">
      <c r="A24" t="s">
        <v>470</v>
      </c>
      <c r="B24" t="s">
        <v>471</v>
      </c>
      <c r="C24" s="53" t="s">
        <v>506</v>
      </c>
      <c r="D24" s="54" t="s">
        <v>58</v>
      </c>
      <c r="E24" s="50" t="s">
        <v>59</v>
      </c>
      <c r="F24" s="55" t="s">
        <v>60</v>
      </c>
      <c r="G24" s="190" t="str">
        <f>IF(AND('Antibiotics STAR PU 13'!J24="no",'Co-amoxiclav etc.'!J24="no"),"yes","no")</f>
        <v>no</v>
      </c>
      <c r="H24" s="14" t="str">
        <f>IF(AND('Antibiotics STAR PU 13'!L24="no",'Co-amoxiclav etc.'!L24="no"),"yes","no")</f>
        <v>no</v>
      </c>
      <c r="I24" s="14" t="str">
        <f>IF(AND('Antibiotics STAR PU 13'!N24="no",'Co-amoxiclav etc.'!N24="no"),"yes","no")</f>
        <v>no</v>
      </c>
      <c r="J24" s="14" t="str">
        <f>IF(AND('Antibiotics STAR PU 13'!P24="no",'Co-amoxiclav etc.'!P24="no"),"yes","no")</f>
        <v>no</v>
      </c>
      <c r="K24" s="14" t="str">
        <f>IF(AND('Antibiotics STAR PU 13'!R24="no",'Co-amoxiclav etc.'!R24="no"),"yes","no")</f>
        <v>no</v>
      </c>
      <c r="L24" s="14" t="str">
        <f>IF(AND('Antibiotics STAR PU 13'!T24="no",'Co-amoxiclav etc.'!T24="no"),"yes","no")</f>
        <v>no</v>
      </c>
      <c r="M24" s="14" t="str">
        <f>IF(AND('Antibiotics STAR PU 13'!V24="no",'Co-amoxiclav etc.'!V24="no"),"yes","no")</f>
        <v>no</v>
      </c>
      <c r="N24" s="14" t="str">
        <f>IF(AND('Antibiotics STAR PU 13'!X24="no",'Co-amoxiclav etc.'!X24="no"),"yes","no")</f>
        <v>no</v>
      </c>
      <c r="O24" s="14" t="str">
        <f>IF(AND('Antibiotics STAR PU 13'!Z24="no",'Co-amoxiclav etc.'!Z24="no"),"yes","no")</f>
        <v>no</v>
      </c>
      <c r="P24" s="14" t="str">
        <f>IF(AND('Antibiotics STAR PU 13'!AB24="no",'Co-amoxiclav etc.'!AB24="no"),"yes","no")</f>
        <v>no</v>
      </c>
      <c r="Q24" s="14" t="str">
        <f>IF(AND('Antibiotics STAR PU 13'!AD24="no",'Co-amoxiclav etc.'!AD24="no"),"yes","no")</f>
        <v>no</v>
      </c>
      <c r="R24" s="14" t="str">
        <f>IF(AND('Antibiotics STAR PU 13'!AF24="no",'Co-amoxiclav etc.'!AF24="no"),"yes","no")</f>
        <v>no</v>
      </c>
      <c r="S24" s="14" t="str">
        <f>IF(AND('Antibiotics STAR PU 13'!AH24="no",'Co-amoxiclav etc.'!AH24="no"),"yes","no")</f>
        <v>no</v>
      </c>
    </row>
    <row r="25" spans="1:19" x14ac:dyDescent="0.2">
      <c r="A25" t="s">
        <v>466</v>
      </c>
      <c r="B25" t="s">
        <v>467</v>
      </c>
      <c r="C25" s="53" t="s">
        <v>507</v>
      </c>
      <c r="D25" s="54" t="s">
        <v>61</v>
      </c>
      <c r="E25" s="50" t="s">
        <v>62</v>
      </c>
      <c r="F25" s="55" t="s">
        <v>63</v>
      </c>
      <c r="G25" s="190" t="str">
        <f>IF(AND('Antibiotics STAR PU 13'!J25="no",'Co-amoxiclav etc.'!J25="no"),"yes","no")</f>
        <v>no</v>
      </c>
      <c r="H25" s="14" t="str">
        <f>IF(AND('Antibiotics STAR PU 13'!L25="no",'Co-amoxiclav etc.'!L25="no"),"yes","no")</f>
        <v>no</v>
      </c>
      <c r="I25" s="14" t="str">
        <f>IF(AND('Antibiotics STAR PU 13'!N25="no",'Co-amoxiclav etc.'!N25="no"),"yes","no")</f>
        <v>no</v>
      </c>
      <c r="J25" s="14" t="str">
        <f>IF(AND('Antibiotics STAR PU 13'!P25="no",'Co-amoxiclav etc.'!P25="no"),"yes","no")</f>
        <v>no</v>
      </c>
      <c r="K25" s="14" t="str">
        <f>IF(AND('Antibiotics STAR PU 13'!R25="no",'Co-amoxiclav etc.'!R25="no"),"yes","no")</f>
        <v>no</v>
      </c>
      <c r="L25" s="14" t="str">
        <f>IF(AND('Antibiotics STAR PU 13'!T25="no",'Co-amoxiclav etc.'!T25="no"),"yes","no")</f>
        <v>no</v>
      </c>
      <c r="M25" s="14" t="str">
        <f>IF(AND('Antibiotics STAR PU 13'!V25="no",'Co-amoxiclav etc.'!V25="no"),"yes","no")</f>
        <v>no</v>
      </c>
      <c r="N25" s="14" t="str">
        <f>IF(AND('Antibiotics STAR PU 13'!X25="no",'Co-amoxiclav etc.'!X25="no"),"yes","no")</f>
        <v>no</v>
      </c>
      <c r="O25" s="14" t="str">
        <f>IF(AND('Antibiotics STAR PU 13'!Z25="no",'Co-amoxiclav etc.'!Z25="no"),"yes","no")</f>
        <v>no</v>
      </c>
      <c r="P25" s="14" t="str">
        <f>IF(AND('Antibiotics STAR PU 13'!AB25="no",'Co-amoxiclav etc.'!AB25="no"),"yes","no")</f>
        <v>no</v>
      </c>
      <c r="Q25" s="14" t="str">
        <f>IF(AND('Antibiotics STAR PU 13'!AD25="no",'Co-amoxiclav etc.'!AD25="no"),"yes","no")</f>
        <v>no</v>
      </c>
      <c r="R25" s="14" t="str">
        <f>IF(AND('Antibiotics STAR PU 13'!AF25="no",'Co-amoxiclav etc.'!AF25="no"),"yes","no")</f>
        <v>no</v>
      </c>
      <c r="S25" s="14" t="str">
        <f>IF(AND('Antibiotics STAR PU 13'!AH25="no",'Co-amoxiclav etc.'!AH25="no"),"yes","no")</f>
        <v>no</v>
      </c>
    </row>
    <row r="26" spans="1:19" x14ac:dyDescent="0.2">
      <c r="A26" t="s">
        <v>478</v>
      </c>
      <c r="B26" t="s">
        <v>479</v>
      </c>
      <c r="C26" s="53" t="s">
        <v>508</v>
      </c>
      <c r="D26" s="54" t="s">
        <v>64</v>
      </c>
      <c r="E26" s="50" t="s">
        <v>65</v>
      </c>
      <c r="F26" s="55" t="s">
        <v>66</v>
      </c>
      <c r="G26" s="190" t="str">
        <f>IF(AND('Antibiotics STAR PU 13'!J26="no",'Co-amoxiclav etc.'!J26="no"),"yes","no")</f>
        <v>no</v>
      </c>
      <c r="H26" s="14" t="str">
        <f>IF(AND('Antibiotics STAR PU 13'!L26="no",'Co-amoxiclav etc.'!L26="no"),"yes","no")</f>
        <v>no</v>
      </c>
      <c r="I26" s="14" t="str">
        <f>IF(AND('Antibiotics STAR PU 13'!N26="no",'Co-amoxiclav etc.'!N26="no"),"yes","no")</f>
        <v>no</v>
      </c>
      <c r="J26" s="14" t="str">
        <f>IF(AND('Antibiotics STAR PU 13'!P26="no",'Co-amoxiclav etc.'!P26="no"),"yes","no")</f>
        <v>no</v>
      </c>
      <c r="K26" s="14" t="str">
        <f>IF(AND('Antibiotics STAR PU 13'!R26="no",'Co-amoxiclav etc.'!R26="no"),"yes","no")</f>
        <v>no</v>
      </c>
      <c r="L26" s="14" t="str">
        <f>IF(AND('Antibiotics STAR PU 13'!T26="no",'Co-amoxiclav etc.'!T26="no"),"yes","no")</f>
        <v>no</v>
      </c>
      <c r="M26" s="14" t="str">
        <f>IF(AND('Antibiotics STAR PU 13'!V26="no",'Co-amoxiclav etc.'!V26="no"),"yes","no")</f>
        <v>no</v>
      </c>
      <c r="N26" s="14" t="str">
        <f>IF(AND('Antibiotics STAR PU 13'!X26="no",'Co-amoxiclav etc.'!X26="no"),"yes","no")</f>
        <v>no</v>
      </c>
      <c r="O26" s="14" t="str">
        <f>IF(AND('Antibiotics STAR PU 13'!Z26="no",'Co-amoxiclav etc.'!Z26="no"),"yes","no")</f>
        <v>no</v>
      </c>
      <c r="P26" s="14" t="str">
        <f>IF(AND('Antibiotics STAR PU 13'!AB26="no",'Co-amoxiclav etc.'!AB26="no"),"yes","no")</f>
        <v>no</v>
      </c>
      <c r="Q26" s="14" t="str">
        <f>IF(AND('Antibiotics STAR PU 13'!AD26="no",'Co-amoxiclav etc.'!AD26="no"),"yes","no")</f>
        <v>no</v>
      </c>
      <c r="R26" s="14" t="str">
        <f>IF(AND('Antibiotics STAR PU 13'!AF26="no",'Co-amoxiclav etc.'!AF26="no"),"yes","no")</f>
        <v>no</v>
      </c>
      <c r="S26" s="14" t="str">
        <f>IF(AND('Antibiotics STAR PU 13'!AH26="no",'Co-amoxiclav etc.'!AH26="no"),"yes","no")</f>
        <v>no</v>
      </c>
    </row>
    <row r="27" spans="1:19" x14ac:dyDescent="0.2">
      <c r="A27" t="s">
        <v>470</v>
      </c>
      <c r="B27" t="s">
        <v>471</v>
      </c>
      <c r="C27" s="53" t="s">
        <v>502</v>
      </c>
      <c r="D27" s="54" t="s">
        <v>36</v>
      </c>
      <c r="E27" s="50" t="s">
        <v>67</v>
      </c>
      <c r="F27" s="55" t="s">
        <v>68</v>
      </c>
      <c r="G27" s="190" t="str">
        <f>IF(AND('Antibiotics STAR PU 13'!J27="no",'Co-amoxiclav etc.'!J27="no"),"yes","no")</f>
        <v>no</v>
      </c>
      <c r="H27" s="14" t="str">
        <f>IF(AND('Antibiotics STAR PU 13'!L27="no",'Co-amoxiclav etc.'!L27="no"),"yes","no")</f>
        <v>no</v>
      </c>
      <c r="I27" s="14" t="str">
        <f>IF(AND('Antibiotics STAR PU 13'!N27="no",'Co-amoxiclav etc.'!N27="no"),"yes","no")</f>
        <v>no</v>
      </c>
      <c r="J27" s="14" t="str">
        <f>IF(AND('Antibiotics STAR PU 13'!P27="no",'Co-amoxiclav etc.'!P27="no"),"yes","no")</f>
        <v>no</v>
      </c>
      <c r="K27" s="14" t="str">
        <f>IF(AND('Antibiotics STAR PU 13'!R27="no",'Co-amoxiclav etc.'!R27="no"),"yes","no")</f>
        <v>no</v>
      </c>
      <c r="L27" s="14" t="str">
        <f>IF(AND('Antibiotics STAR PU 13'!T27="no",'Co-amoxiclav etc.'!T27="no"),"yes","no")</f>
        <v>no</v>
      </c>
      <c r="M27" s="14" t="str">
        <f>IF(AND('Antibiotics STAR PU 13'!V27="no",'Co-amoxiclav etc.'!V27="no"),"yes","no")</f>
        <v>no</v>
      </c>
      <c r="N27" s="14" t="str">
        <f>IF(AND('Antibiotics STAR PU 13'!X27="no",'Co-amoxiclav etc.'!X27="no"),"yes","no")</f>
        <v>no</v>
      </c>
      <c r="O27" s="14" t="str">
        <f>IF(AND('Antibiotics STAR PU 13'!Z27="no",'Co-amoxiclav etc.'!Z27="no"),"yes","no")</f>
        <v>no</v>
      </c>
      <c r="P27" s="14" t="str">
        <f>IF(AND('Antibiotics STAR PU 13'!AB27="no",'Co-amoxiclav etc.'!AB27="no"),"yes","no")</f>
        <v>no</v>
      </c>
      <c r="Q27" s="14" t="str">
        <f>IF(AND('Antibiotics STAR PU 13'!AD27="no",'Co-amoxiclav etc.'!AD27="no"),"yes","no")</f>
        <v>no</v>
      </c>
      <c r="R27" s="14" t="str">
        <f>IF(AND('Antibiotics STAR PU 13'!AF27="no",'Co-amoxiclav etc.'!AF27="no"),"yes","no")</f>
        <v>no</v>
      </c>
      <c r="S27" s="14" t="str">
        <f>IF(AND('Antibiotics STAR PU 13'!AH27="no",'Co-amoxiclav etc.'!AH27="no"),"yes","no")</f>
        <v>no</v>
      </c>
    </row>
    <row r="28" spans="1:19" x14ac:dyDescent="0.2">
      <c r="A28" t="s">
        <v>570</v>
      </c>
      <c r="B28" t="s">
        <v>569</v>
      </c>
      <c r="C28" s="53" t="s">
        <v>505</v>
      </c>
      <c r="D28" s="54" t="s">
        <v>49</v>
      </c>
      <c r="E28" s="50" t="s">
        <v>69</v>
      </c>
      <c r="F28" s="55" t="s">
        <v>70</v>
      </c>
      <c r="G28" s="190" t="str">
        <f>IF(AND('Antibiotics STAR PU 13'!J28="no",'Co-amoxiclav etc.'!J28="no"),"yes","no")</f>
        <v>no</v>
      </c>
      <c r="H28" s="14" t="str">
        <f>IF(AND('Antibiotics STAR PU 13'!L28="no",'Co-amoxiclav etc.'!L28="no"),"yes","no")</f>
        <v>no</v>
      </c>
      <c r="I28" s="14" t="str">
        <f>IF(AND('Antibiotics STAR PU 13'!N28="no",'Co-amoxiclav etc.'!N28="no"),"yes","no")</f>
        <v>no</v>
      </c>
      <c r="J28" s="14" t="str">
        <f>IF(AND('Antibiotics STAR PU 13'!P28="no",'Co-amoxiclav etc.'!P28="no"),"yes","no")</f>
        <v>no</v>
      </c>
      <c r="K28" s="14" t="str">
        <f>IF(AND('Antibiotics STAR PU 13'!R28="no",'Co-amoxiclav etc.'!R28="no"),"yes","no")</f>
        <v>no</v>
      </c>
      <c r="L28" s="14" t="str">
        <f>IF(AND('Antibiotics STAR PU 13'!T28="no",'Co-amoxiclav etc.'!T28="no"),"yes","no")</f>
        <v>no</v>
      </c>
      <c r="M28" s="14" t="str">
        <f>IF(AND('Antibiotics STAR PU 13'!V28="no",'Co-amoxiclav etc.'!V28="no"),"yes","no")</f>
        <v>no</v>
      </c>
      <c r="N28" s="14" t="str">
        <f>IF(AND('Antibiotics STAR PU 13'!X28="no",'Co-amoxiclav etc.'!X28="no"),"yes","no")</f>
        <v>no</v>
      </c>
      <c r="O28" s="14" t="str">
        <f>IF(AND('Antibiotics STAR PU 13'!Z28="no",'Co-amoxiclav etc.'!Z28="no"),"yes","no")</f>
        <v>no</v>
      </c>
      <c r="P28" s="14" t="str">
        <f>IF(AND('Antibiotics STAR PU 13'!AB28="no",'Co-amoxiclav etc.'!AB28="no"),"yes","no")</f>
        <v>no</v>
      </c>
      <c r="Q28" s="14" t="str">
        <f>IF(AND('Antibiotics STAR PU 13'!AD28="no",'Co-amoxiclav etc.'!AD28="no"),"yes","no")</f>
        <v>no</v>
      </c>
      <c r="R28" s="14" t="str">
        <f>IF(AND('Antibiotics STAR PU 13'!AF28="no",'Co-amoxiclav etc.'!AF28="no"),"yes","no")</f>
        <v>no</v>
      </c>
      <c r="S28" s="14" t="str">
        <f>IF(AND('Antibiotics STAR PU 13'!AH28="no",'Co-amoxiclav etc.'!AH28="no"),"yes","no")</f>
        <v>no</v>
      </c>
    </row>
    <row r="29" spans="1:19" x14ac:dyDescent="0.2">
      <c r="A29" t="s">
        <v>464</v>
      </c>
      <c r="B29" t="s">
        <v>465</v>
      </c>
      <c r="C29" s="53" t="s">
        <v>494</v>
      </c>
      <c r="D29" s="54" t="s">
        <v>6</v>
      </c>
      <c r="E29" s="50" t="s">
        <v>71</v>
      </c>
      <c r="F29" s="55" t="s">
        <v>72</v>
      </c>
      <c r="G29" s="190" t="str">
        <f>IF(AND('Antibiotics STAR PU 13'!J29="no",'Co-amoxiclav etc.'!J29="no"),"yes","no")</f>
        <v>no</v>
      </c>
      <c r="H29" s="14" t="str">
        <f>IF(AND('Antibiotics STAR PU 13'!L29="no",'Co-amoxiclav etc.'!L29="no"),"yes","no")</f>
        <v>no</v>
      </c>
      <c r="I29" s="14" t="str">
        <f>IF(AND('Antibiotics STAR PU 13'!N29="no",'Co-amoxiclav etc.'!N29="no"),"yes","no")</f>
        <v>no</v>
      </c>
      <c r="J29" s="14" t="str">
        <f>IF(AND('Antibiotics STAR PU 13'!P29="no",'Co-amoxiclav etc.'!P29="no"),"yes","no")</f>
        <v>no</v>
      </c>
      <c r="K29" s="14" t="str">
        <f>IF(AND('Antibiotics STAR PU 13'!R29="no",'Co-amoxiclav etc.'!R29="no"),"yes","no")</f>
        <v>no</v>
      </c>
      <c r="L29" s="14" t="str">
        <f>IF(AND('Antibiotics STAR PU 13'!T29="no",'Co-amoxiclav etc.'!T29="no"),"yes","no")</f>
        <v>no</v>
      </c>
      <c r="M29" s="14" t="str">
        <f>IF(AND('Antibiotics STAR PU 13'!V29="no",'Co-amoxiclav etc.'!V29="no"),"yes","no")</f>
        <v>no</v>
      </c>
      <c r="N29" s="14" t="str">
        <f>IF(AND('Antibiotics STAR PU 13'!X29="no",'Co-amoxiclav etc.'!X29="no"),"yes","no")</f>
        <v>no</v>
      </c>
      <c r="O29" s="14" t="str">
        <f>IF(AND('Antibiotics STAR PU 13'!Z29="no",'Co-amoxiclav etc.'!Z29="no"),"yes","no")</f>
        <v>no</v>
      </c>
      <c r="P29" s="14" t="str">
        <f>IF(AND('Antibiotics STAR PU 13'!AB29="no",'Co-amoxiclav etc.'!AB29="no"),"yes","no")</f>
        <v>no</v>
      </c>
      <c r="Q29" s="14" t="str">
        <f>IF(AND('Antibiotics STAR PU 13'!AD29="no",'Co-amoxiclav etc.'!AD29="no"),"yes","no")</f>
        <v>no</v>
      </c>
      <c r="R29" s="14" t="str">
        <f>IF(AND('Antibiotics STAR PU 13'!AF29="no",'Co-amoxiclav etc.'!AF29="no"),"yes","no")</f>
        <v>no</v>
      </c>
      <c r="S29" s="14" t="str">
        <f>IF(AND('Antibiotics STAR PU 13'!AH29="no",'Co-amoxiclav etc.'!AH29="no"),"yes","no")</f>
        <v>no</v>
      </c>
    </row>
    <row r="30" spans="1:19" x14ac:dyDescent="0.2">
      <c r="A30" t="s">
        <v>472</v>
      </c>
      <c r="B30" t="s">
        <v>473</v>
      </c>
      <c r="C30" s="53" t="s">
        <v>509</v>
      </c>
      <c r="D30" s="54" t="s">
        <v>73</v>
      </c>
      <c r="E30" s="50" t="s">
        <v>74</v>
      </c>
      <c r="F30" s="55" t="s">
        <v>75</v>
      </c>
      <c r="G30" s="190" t="str">
        <f>IF(AND('Antibiotics STAR PU 13'!J30="no",'Co-amoxiclav etc.'!J30="no"),"yes","no")</f>
        <v>no</v>
      </c>
      <c r="H30" s="14" t="str">
        <f>IF(AND('Antibiotics STAR PU 13'!L30="no",'Co-amoxiclav etc.'!L30="no"),"yes","no")</f>
        <v>no</v>
      </c>
      <c r="I30" s="14" t="str">
        <f>IF(AND('Antibiotics STAR PU 13'!N30="no",'Co-amoxiclav etc.'!N30="no"),"yes","no")</f>
        <v>no</v>
      </c>
      <c r="J30" s="14" t="str">
        <f>IF(AND('Antibiotics STAR PU 13'!P30="no",'Co-amoxiclav etc.'!P30="no"),"yes","no")</f>
        <v>no</v>
      </c>
      <c r="K30" s="14" t="str">
        <f>IF(AND('Antibiotics STAR PU 13'!R30="no",'Co-amoxiclav etc.'!R30="no"),"yes","no")</f>
        <v>no</v>
      </c>
      <c r="L30" s="14" t="str">
        <f>IF(AND('Antibiotics STAR PU 13'!T30="no",'Co-amoxiclav etc.'!T30="no"),"yes","no")</f>
        <v>no</v>
      </c>
      <c r="M30" s="14" t="str">
        <f>IF(AND('Antibiotics STAR PU 13'!V30="no",'Co-amoxiclav etc.'!V30="no"),"yes","no")</f>
        <v>no</v>
      </c>
      <c r="N30" s="14" t="str">
        <f>IF(AND('Antibiotics STAR PU 13'!X30="no",'Co-amoxiclav etc.'!X30="no"),"yes","no")</f>
        <v>no</v>
      </c>
      <c r="O30" s="14" t="str">
        <f>IF(AND('Antibiotics STAR PU 13'!Z30="no",'Co-amoxiclav etc.'!Z30="no"),"yes","no")</f>
        <v>no</v>
      </c>
      <c r="P30" s="14" t="str">
        <f>IF(AND('Antibiotics STAR PU 13'!AB30="no",'Co-amoxiclav etc.'!AB30="no"),"yes","no")</f>
        <v>no</v>
      </c>
      <c r="Q30" s="14" t="str">
        <f>IF(AND('Antibiotics STAR PU 13'!AD30="no",'Co-amoxiclav etc.'!AD30="no"),"yes","no")</f>
        <v>no</v>
      </c>
      <c r="R30" s="14" t="str">
        <f>IF(AND('Antibiotics STAR PU 13'!AF30="no",'Co-amoxiclav etc.'!AF30="no"),"yes","no")</f>
        <v>no</v>
      </c>
      <c r="S30" s="14" t="str">
        <f>IF(AND('Antibiotics STAR PU 13'!AH30="no",'Co-amoxiclav etc.'!AH30="no"),"yes","no")</f>
        <v>no</v>
      </c>
    </row>
    <row r="31" spans="1:19" x14ac:dyDescent="0.2">
      <c r="A31" t="s">
        <v>470</v>
      </c>
      <c r="B31" t="s">
        <v>471</v>
      </c>
      <c r="C31" s="53" t="s">
        <v>497</v>
      </c>
      <c r="D31" s="54" t="s">
        <v>17</v>
      </c>
      <c r="E31" s="50" t="s">
        <v>76</v>
      </c>
      <c r="F31" s="55" t="s">
        <v>77</v>
      </c>
      <c r="G31" s="190" t="str">
        <f>IF(AND('Antibiotics STAR PU 13'!J31="no",'Co-amoxiclav etc.'!J31="no"),"yes","no")</f>
        <v>no</v>
      </c>
      <c r="H31" s="14" t="str">
        <f>IF(AND('Antibiotics STAR PU 13'!L31="no",'Co-amoxiclav etc.'!L31="no"),"yes","no")</f>
        <v>no</v>
      </c>
      <c r="I31" s="14" t="str">
        <f>IF(AND('Antibiotics STAR PU 13'!N31="no",'Co-amoxiclav etc.'!N31="no"),"yes","no")</f>
        <v>no</v>
      </c>
      <c r="J31" s="14" t="str">
        <f>IF(AND('Antibiotics STAR PU 13'!P31="no",'Co-amoxiclav etc.'!P31="no"),"yes","no")</f>
        <v>no</v>
      </c>
      <c r="K31" s="14" t="str">
        <f>IF(AND('Antibiotics STAR PU 13'!R31="no",'Co-amoxiclav etc.'!R31="no"),"yes","no")</f>
        <v>no</v>
      </c>
      <c r="L31" s="14" t="str">
        <f>IF(AND('Antibiotics STAR PU 13'!T31="no",'Co-amoxiclav etc.'!T31="no"),"yes","no")</f>
        <v>no</v>
      </c>
      <c r="M31" s="14" t="str">
        <f>IF(AND('Antibiotics STAR PU 13'!V31="no",'Co-amoxiclav etc.'!V31="no"),"yes","no")</f>
        <v>no</v>
      </c>
      <c r="N31" s="14" t="str">
        <f>IF(AND('Antibiotics STAR PU 13'!X31="no",'Co-amoxiclav etc.'!X31="no"),"yes","no")</f>
        <v>no</v>
      </c>
      <c r="O31" s="14" t="str">
        <f>IF(AND('Antibiotics STAR PU 13'!Z31="no",'Co-amoxiclav etc.'!Z31="no"),"yes","no")</f>
        <v>no</v>
      </c>
      <c r="P31" s="14" t="str">
        <f>IF(AND('Antibiotics STAR PU 13'!AB31="no",'Co-amoxiclav etc.'!AB31="no"),"yes","no")</f>
        <v>no</v>
      </c>
      <c r="Q31" s="14" t="str">
        <f>IF(AND('Antibiotics STAR PU 13'!AD31="no",'Co-amoxiclav etc.'!AD31="no"),"yes","no")</f>
        <v>no</v>
      </c>
      <c r="R31" s="14" t="str">
        <f>IF(AND('Antibiotics STAR PU 13'!AF31="no",'Co-amoxiclav etc.'!AF31="no"),"yes","no")</f>
        <v>no</v>
      </c>
      <c r="S31" s="14" t="str">
        <f>IF(AND('Antibiotics STAR PU 13'!AH31="no",'Co-amoxiclav etc.'!AH31="no"),"yes","no")</f>
        <v>no</v>
      </c>
    </row>
    <row r="32" spans="1:19" x14ac:dyDescent="0.2">
      <c r="A32" t="s">
        <v>480</v>
      </c>
      <c r="B32" t="s">
        <v>481</v>
      </c>
      <c r="C32" s="53" t="s">
        <v>510</v>
      </c>
      <c r="D32" s="54" t="s">
        <v>78</v>
      </c>
      <c r="E32" s="50" t="s">
        <v>79</v>
      </c>
      <c r="F32" s="55" t="s">
        <v>80</v>
      </c>
      <c r="G32" s="190" t="str">
        <f>IF(AND('Antibiotics STAR PU 13'!J32="no",'Co-amoxiclav etc.'!J32="no"),"yes","no")</f>
        <v>no</v>
      </c>
      <c r="H32" s="14" t="str">
        <f>IF(AND('Antibiotics STAR PU 13'!L32="no",'Co-amoxiclav etc.'!L32="no"),"yes","no")</f>
        <v>no</v>
      </c>
      <c r="I32" s="14" t="str">
        <f>IF(AND('Antibiotics STAR PU 13'!N32="no",'Co-amoxiclav etc.'!N32="no"),"yes","no")</f>
        <v>no</v>
      </c>
      <c r="J32" s="14" t="str">
        <f>IF(AND('Antibiotics STAR PU 13'!P32="no",'Co-amoxiclav etc.'!P32="no"),"yes","no")</f>
        <v>no</v>
      </c>
      <c r="K32" s="14" t="str">
        <f>IF(AND('Antibiotics STAR PU 13'!R32="no",'Co-amoxiclav etc.'!R32="no"),"yes","no")</f>
        <v>no</v>
      </c>
      <c r="L32" s="14" t="str">
        <f>IF(AND('Antibiotics STAR PU 13'!T32="no",'Co-amoxiclav etc.'!T32="no"),"yes","no")</f>
        <v>no</v>
      </c>
      <c r="M32" s="14" t="str">
        <f>IF(AND('Antibiotics STAR PU 13'!V32="no",'Co-amoxiclav etc.'!V32="no"),"yes","no")</f>
        <v>no</v>
      </c>
      <c r="N32" s="14" t="str">
        <f>IF(AND('Antibiotics STAR PU 13'!X32="no",'Co-amoxiclav etc.'!X32="no"),"yes","no")</f>
        <v>no</v>
      </c>
      <c r="O32" s="14" t="str">
        <f>IF(AND('Antibiotics STAR PU 13'!Z32="no",'Co-amoxiclav etc.'!Z32="no"),"yes","no")</f>
        <v>no</v>
      </c>
      <c r="P32" s="14" t="str">
        <f>IF(AND('Antibiotics STAR PU 13'!AB32="no",'Co-amoxiclav etc.'!AB32="no"),"yes","no")</f>
        <v>no</v>
      </c>
      <c r="Q32" s="14" t="str">
        <f>IF(AND('Antibiotics STAR PU 13'!AD32="no",'Co-amoxiclav etc.'!AD32="no"),"yes","no")</f>
        <v>no</v>
      </c>
      <c r="R32" s="14" t="str">
        <f>IF(AND('Antibiotics STAR PU 13'!AF32="no",'Co-amoxiclav etc.'!AF32="no"),"yes","no")</f>
        <v>no</v>
      </c>
      <c r="S32" s="14" t="str">
        <f>IF(AND('Antibiotics STAR PU 13'!AH32="no",'Co-amoxiclav etc.'!AH32="no"),"yes","no")</f>
        <v>no</v>
      </c>
    </row>
    <row r="33" spans="1:19" x14ac:dyDescent="0.2">
      <c r="A33" t="s">
        <v>466</v>
      </c>
      <c r="B33" t="s">
        <v>467</v>
      </c>
      <c r="C33" s="53" t="s">
        <v>495</v>
      </c>
      <c r="D33" s="54" t="s">
        <v>11</v>
      </c>
      <c r="E33" s="50" t="s">
        <v>81</v>
      </c>
      <c r="F33" s="55" t="s">
        <v>82</v>
      </c>
      <c r="G33" s="190" t="str">
        <f>IF(AND('Antibiotics STAR PU 13'!J33="no",'Co-amoxiclav etc.'!J33="no"),"yes","no")</f>
        <v>no</v>
      </c>
      <c r="H33" s="14" t="str">
        <f>IF(AND('Antibiotics STAR PU 13'!L33="no",'Co-amoxiclav etc.'!L33="no"),"yes","no")</f>
        <v>no</v>
      </c>
      <c r="I33" s="14" t="str">
        <f>IF(AND('Antibiotics STAR PU 13'!N33="no",'Co-amoxiclav etc.'!N33="no"),"yes","no")</f>
        <v>no</v>
      </c>
      <c r="J33" s="14" t="str">
        <f>IF(AND('Antibiotics STAR PU 13'!P33="no",'Co-amoxiclav etc.'!P33="no"),"yes","no")</f>
        <v>no</v>
      </c>
      <c r="K33" s="14" t="str">
        <f>IF(AND('Antibiotics STAR PU 13'!R33="no",'Co-amoxiclav etc.'!R33="no"),"yes","no")</f>
        <v>no</v>
      </c>
      <c r="L33" s="14" t="str">
        <f>IF(AND('Antibiotics STAR PU 13'!T33="no",'Co-amoxiclav etc.'!T33="no"),"yes","no")</f>
        <v>no</v>
      </c>
      <c r="M33" s="14" t="str">
        <f>IF(AND('Antibiotics STAR PU 13'!V33="no",'Co-amoxiclav etc.'!V33="no"),"yes","no")</f>
        <v>no</v>
      </c>
      <c r="N33" s="14" t="str">
        <f>IF(AND('Antibiotics STAR PU 13'!X33="no",'Co-amoxiclav etc.'!X33="no"),"yes","no")</f>
        <v>no</v>
      </c>
      <c r="O33" s="14" t="str">
        <f>IF(AND('Antibiotics STAR PU 13'!Z33="no",'Co-amoxiclav etc.'!Z33="no"),"yes","no")</f>
        <v>no</v>
      </c>
      <c r="P33" s="14" t="str">
        <f>IF(AND('Antibiotics STAR PU 13'!AB33="no",'Co-amoxiclav etc.'!AB33="no"),"yes","no")</f>
        <v>no</v>
      </c>
      <c r="Q33" s="14" t="str">
        <f>IF(AND('Antibiotics STAR PU 13'!AD33="no",'Co-amoxiclav etc.'!AD33="no"),"yes","no")</f>
        <v>no</v>
      </c>
      <c r="R33" s="14" t="str">
        <f>IF(AND('Antibiotics STAR PU 13'!AF33="no",'Co-amoxiclav etc.'!AF33="no"),"yes","no")</f>
        <v>no</v>
      </c>
      <c r="S33" s="14" t="str">
        <f>IF(AND('Antibiotics STAR PU 13'!AH33="no",'Co-amoxiclav etc.'!AH33="no"),"yes","no")</f>
        <v>no</v>
      </c>
    </row>
    <row r="34" spans="1:19" x14ac:dyDescent="0.2">
      <c r="A34" t="s">
        <v>472</v>
      </c>
      <c r="B34" t="s">
        <v>473</v>
      </c>
      <c r="C34" s="53" t="s">
        <v>499</v>
      </c>
      <c r="D34" s="54" t="s">
        <v>25</v>
      </c>
      <c r="E34" s="50" t="s">
        <v>83</v>
      </c>
      <c r="F34" s="55" t="s">
        <v>84</v>
      </c>
      <c r="G34" s="190" t="str">
        <f>IF(AND('Antibiotics STAR PU 13'!J34="no",'Co-amoxiclav etc.'!J34="no"),"yes","no")</f>
        <v>no</v>
      </c>
      <c r="H34" s="14" t="str">
        <f>IF(AND('Antibiotics STAR PU 13'!L34="no",'Co-amoxiclav etc.'!L34="no"),"yes","no")</f>
        <v>no</v>
      </c>
      <c r="I34" s="14" t="str">
        <f>IF(AND('Antibiotics STAR PU 13'!N34="no",'Co-amoxiclav etc.'!N34="no"),"yes","no")</f>
        <v>no</v>
      </c>
      <c r="J34" s="14" t="str">
        <f>IF(AND('Antibiotics STAR PU 13'!P34="no",'Co-amoxiclav etc.'!P34="no"),"yes","no")</f>
        <v>no</v>
      </c>
      <c r="K34" s="14" t="str">
        <f>IF(AND('Antibiotics STAR PU 13'!R34="no",'Co-amoxiclav etc.'!R34="no"),"yes","no")</f>
        <v>no</v>
      </c>
      <c r="L34" s="14" t="str">
        <f>IF(AND('Antibiotics STAR PU 13'!T34="no",'Co-amoxiclav etc.'!T34="no"),"yes","no")</f>
        <v>no</v>
      </c>
      <c r="M34" s="14" t="str">
        <f>IF(AND('Antibiotics STAR PU 13'!V34="no",'Co-amoxiclav etc.'!V34="no"),"yes","no")</f>
        <v>no</v>
      </c>
      <c r="N34" s="14" t="str">
        <f>IF(AND('Antibiotics STAR PU 13'!X34="no",'Co-amoxiclav etc.'!X34="no"),"yes","no")</f>
        <v>no</v>
      </c>
      <c r="O34" s="14" t="str">
        <f>IF(AND('Antibiotics STAR PU 13'!Z34="no",'Co-amoxiclav etc.'!Z34="no"),"yes","no")</f>
        <v>no</v>
      </c>
      <c r="P34" s="14" t="str">
        <f>IF(AND('Antibiotics STAR PU 13'!AB34="no",'Co-amoxiclav etc.'!AB34="no"),"yes","no")</f>
        <v>no</v>
      </c>
      <c r="Q34" s="14" t="str">
        <f>IF(AND('Antibiotics STAR PU 13'!AD34="no",'Co-amoxiclav etc.'!AD34="no"),"yes","no")</f>
        <v>no</v>
      </c>
      <c r="R34" s="14" t="str">
        <f>IF(AND('Antibiotics STAR PU 13'!AF34="no",'Co-amoxiclav etc.'!AF34="no"),"yes","no")</f>
        <v>no</v>
      </c>
      <c r="S34" s="14" t="str">
        <f>IF(AND('Antibiotics STAR PU 13'!AH34="no",'Co-amoxiclav etc.'!AH34="no"),"yes","no")</f>
        <v>no</v>
      </c>
    </row>
    <row r="35" spans="1:19" x14ac:dyDescent="0.2">
      <c r="A35" t="s">
        <v>470</v>
      </c>
      <c r="B35" t="s">
        <v>471</v>
      </c>
      <c r="C35" s="53" t="s">
        <v>506</v>
      </c>
      <c r="D35" s="54" t="s">
        <v>58</v>
      </c>
      <c r="E35" s="50" t="s">
        <v>85</v>
      </c>
      <c r="F35" s="55" t="s">
        <v>86</v>
      </c>
      <c r="G35" s="190" t="str">
        <f>IF(AND('Antibiotics STAR PU 13'!J35="no",'Co-amoxiclav etc.'!J35="no"),"yes","no")</f>
        <v>no</v>
      </c>
      <c r="H35" s="14" t="str">
        <f>IF(AND('Antibiotics STAR PU 13'!L35="no",'Co-amoxiclav etc.'!L35="no"),"yes","no")</f>
        <v>no</v>
      </c>
      <c r="I35" s="14" t="str">
        <f>IF(AND('Antibiotics STAR PU 13'!N35="no",'Co-amoxiclav etc.'!N35="no"),"yes","no")</f>
        <v>no</v>
      </c>
      <c r="J35" s="14" t="str">
        <f>IF(AND('Antibiotics STAR PU 13'!P35="no",'Co-amoxiclav etc.'!P35="no"),"yes","no")</f>
        <v>no</v>
      </c>
      <c r="K35" s="14" t="str">
        <f>IF(AND('Antibiotics STAR PU 13'!R35="no",'Co-amoxiclav etc.'!R35="no"),"yes","no")</f>
        <v>no</v>
      </c>
      <c r="L35" s="14" t="str">
        <f>IF(AND('Antibiotics STAR PU 13'!T35="no",'Co-amoxiclav etc.'!T35="no"),"yes","no")</f>
        <v>no</v>
      </c>
      <c r="M35" s="14" t="str">
        <f>IF(AND('Antibiotics STAR PU 13'!V35="no",'Co-amoxiclav etc.'!V35="no"),"yes","no")</f>
        <v>no</v>
      </c>
      <c r="N35" s="14" t="str">
        <f>IF(AND('Antibiotics STAR PU 13'!X35="no",'Co-amoxiclav etc.'!X35="no"),"yes","no")</f>
        <v>no</v>
      </c>
      <c r="O35" s="14" t="str">
        <f>IF(AND('Antibiotics STAR PU 13'!Z35="no",'Co-amoxiclav etc.'!Z35="no"),"yes","no")</f>
        <v>no</v>
      </c>
      <c r="P35" s="14" t="str">
        <f>IF(AND('Antibiotics STAR PU 13'!AB35="no",'Co-amoxiclav etc.'!AB35="no"),"yes","no")</f>
        <v>no</v>
      </c>
      <c r="Q35" s="14" t="str">
        <f>IF(AND('Antibiotics STAR PU 13'!AD35="no",'Co-amoxiclav etc.'!AD35="no"),"yes","no")</f>
        <v>no</v>
      </c>
      <c r="R35" s="14" t="str">
        <f>IF(AND('Antibiotics STAR PU 13'!AF35="no",'Co-amoxiclav etc.'!AF35="no"),"yes","no")</f>
        <v>no</v>
      </c>
      <c r="S35" s="14" t="str">
        <f>IF(AND('Antibiotics STAR PU 13'!AH35="no",'Co-amoxiclav etc.'!AH35="no"),"yes","no")</f>
        <v>no</v>
      </c>
    </row>
    <row r="36" spans="1:19" x14ac:dyDescent="0.2">
      <c r="A36" t="s">
        <v>570</v>
      </c>
      <c r="B36" t="s">
        <v>569</v>
      </c>
      <c r="C36" s="53" t="s">
        <v>505</v>
      </c>
      <c r="D36" s="54" t="s">
        <v>49</v>
      </c>
      <c r="E36" s="50" t="s">
        <v>87</v>
      </c>
      <c r="F36" s="55" t="s">
        <v>88</v>
      </c>
      <c r="G36" s="190" t="str">
        <f>IF(AND('Antibiotics STAR PU 13'!J36="no",'Co-amoxiclav etc.'!J36="no"),"yes","no")</f>
        <v>no</v>
      </c>
      <c r="H36" s="14" t="str">
        <f>IF(AND('Antibiotics STAR PU 13'!L36="no",'Co-amoxiclav etc.'!L36="no"),"yes","no")</f>
        <v>no</v>
      </c>
      <c r="I36" s="14" t="str">
        <f>IF(AND('Antibiotics STAR PU 13'!N36="no",'Co-amoxiclav etc.'!N36="no"),"yes","no")</f>
        <v>no</v>
      </c>
      <c r="J36" s="14" t="str">
        <f>IF(AND('Antibiotics STAR PU 13'!P36="no",'Co-amoxiclav etc.'!P36="no"),"yes","no")</f>
        <v>no</v>
      </c>
      <c r="K36" s="14" t="str">
        <f>IF(AND('Antibiotics STAR PU 13'!R36="no",'Co-amoxiclav etc.'!R36="no"),"yes","no")</f>
        <v>no</v>
      </c>
      <c r="L36" s="14" t="str">
        <f>IF(AND('Antibiotics STAR PU 13'!T36="no",'Co-amoxiclav etc.'!T36="no"),"yes","no")</f>
        <v>no</v>
      </c>
      <c r="M36" s="14" t="str">
        <f>IF(AND('Antibiotics STAR PU 13'!V36="no",'Co-amoxiclav etc.'!V36="no"),"yes","no")</f>
        <v>no</v>
      </c>
      <c r="N36" s="14" t="str">
        <f>IF(AND('Antibiotics STAR PU 13'!X36="no",'Co-amoxiclav etc.'!X36="no"),"yes","no")</f>
        <v>no</v>
      </c>
      <c r="O36" s="14" t="str">
        <f>IF(AND('Antibiotics STAR PU 13'!Z36="no",'Co-amoxiclav etc.'!Z36="no"),"yes","no")</f>
        <v>no</v>
      </c>
      <c r="P36" s="14" t="str">
        <f>IF(AND('Antibiotics STAR PU 13'!AB36="no",'Co-amoxiclav etc.'!AB36="no"),"yes","no")</f>
        <v>no</v>
      </c>
      <c r="Q36" s="14" t="str">
        <f>IF(AND('Antibiotics STAR PU 13'!AD36="no",'Co-amoxiclav etc.'!AD36="no"),"yes","no")</f>
        <v>no</v>
      </c>
      <c r="R36" s="14" t="str">
        <f>IF(AND('Antibiotics STAR PU 13'!AF36="no",'Co-amoxiclav etc.'!AF36="no"),"yes","no")</f>
        <v>no</v>
      </c>
      <c r="S36" s="14" t="str">
        <f>IF(AND('Antibiotics STAR PU 13'!AH36="no",'Co-amoxiclav etc.'!AH36="no"),"yes","no")</f>
        <v>no</v>
      </c>
    </row>
    <row r="37" spans="1:19" x14ac:dyDescent="0.2">
      <c r="A37" t="s">
        <v>468</v>
      </c>
      <c r="B37" t="s">
        <v>469</v>
      </c>
      <c r="C37" s="53" t="s">
        <v>496</v>
      </c>
      <c r="D37" s="54" t="s">
        <v>14</v>
      </c>
      <c r="E37" s="50" t="s">
        <v>89</v>
      </c>
      <c r="F37" s="55" t="s">
        <v>90</v>
      </c>
      <c r="G37" s="190" t="str">
        <f>IF(AND('Antibiotics STAR PU 13'!J37="no",'Co-amoxiclav etc.'!J37="no"),"yes","no")</f>
        <v>no</v>
      </c>
      <c r="H37" s="14" t="str">
        <f>IF(AND('Antibiotics STAR PU 13'!L37="no",'Co-amoxiclav etc.'!L37="no"),"yes","no")</f>
        <v>no</v>
      </c>
      <c r="I37" s="14" t="str">
        <f>IF(AND('Antibiotics STAR PU 13'!N37="no",'Co-amoxiclav etc.'!N37="no"),"yes","no")</f>
        <v>no</v>
      </c>
      <c r="J37" s="14" t="str">
        <f>IF(AND('Antibiotics STAR PU 13'!P37="no",'Co-amoxiclav etc.'!P37="no"),"yes","no")</f>
        <v>no</v>
      </c>
      <c r="K37" s="14" t="str">
        <f>IF(AND('Antibiotics STAR PU 13'!R37="no",'Co-amoxiclav etc.'!R37="no"),"yes","no")</f>
        <v>no</v>
      </c>
      <c r="L37" s="14" t="str">
        <f>IF(AND('Antibiotics STAR PU 13'!T37="no",'Co-amoxiclav etc.'!T37="no"),"yes","no")</f>
        <v>no</v>
      </c>
      <c r="M37" s="14" t="str">
        <f>IF(AND('Antibiotics STAR PU 13'!V37="no",'Co-amoxiclav etc.'!V37="no"),"yes","no")</f>
        <v>no</v>
      </c>
      <c r="N37" s="14" t="str">
        <f>IF(AND('Antibiotics STAR PU 13'!X37="no",'Co-amoxiclav etc.'!X37="no"),"yes","no")</f>
        <v>no</v>
      </c>
      <c r="O37" s="14" t="str">
        <f>IF(AND('Antibiotics STAR PU 13'!Z37="no",'Co-amoxiclav etc.'!Z37="no"),"yes","no")</f>
        <v>no</v>
      </c>
      <c r="P37" s="14" t="str">
        <f>IF(AND('Antibiotics STAR PU 13'!AB37="no",'Co-amoxiclav etc.'!AB37="no"),"yes","no")</f>
        <v>no</v>
      </c>
      <c r="Q37" s="14" t="str">
        <f>IF(AND('Antibiotics STAR PU 13'!AD37="no",'Co-amoxiclav etc.'!AD37="no"),"yes","no")</f>
        <v>no</v>
      </c>
      <c r="R37" s="14" t="str">
        <f>IF(AND('Antibiotics STAR PU 13'!AF37="no",'Co-amoxiclav etc.'!AF37="no"),"yes","no")</f>
        <v>no</v>
      </c>
      <c r="S37" s="14" t="str">
        <f>IF(AND('Antibiotics STAR PU 13'!AH37="no",'Co-amoxiclav etc.'!AH37="no"),"yes","no")</f>
        <v>no</v>
      </c>
    </row>
    <row r="38" spans="1:19" x14ac:dyDescent="0.2">
      <c r="A38" t="s">
        <v>572</v>
      </c>
      <c r="B38" t="s">
        <v>571</v>
      </c>
      <c r="C38" s="53" t="s">
        <v>504</v>
      </c>
      <c r="D38" s="54" t="s">
        <v>44</v>
      </c>
      <c r="E38" s="50" t="s">
        <v>91</v>
      </c>
      <c r="F38" s="55" t="s">
        <v>92</v>
      </c>
      <c r="G38" s="190" t="str">
        <f>IF(AND('Antibiotics STAR PU 13'!J38="no",'Co-amoxiclav etc.'!J38="no"),"yes","no")</f>
        <v>yes</v>
      </c>
      <c r="H38" s="14" t="str">
        <f>IF(AND('Antibiotics STAR PU 13'!L38="no",'Co-amoxiclav etc.'!L38="no"),"yes","no")</f>
        <v>yes</v>
      </c>
      <c r="I38" s="14" t="str">
        <f>IF(AND('Antibiotics STAR PU 13'!N38="no",'Co-amoxiclav etc.'!N38="no"),"yes","no")</f>
        <v>yes</v>
      </c>
      <c r="J38" s="14" t="str">
        <f>IF(AND('Antibiotics STAR PU 13'!P38="no",'Co-amoxiclav etc.'!P38="no"),"yes","no")</f>
        <v>yes</v>
      </c>
      <c r="K38" s="14" t="str">
        <f>IF(AND('Antibiotics STAR PU 13'!R38="no",'Co-amoxiclav etc.'!R38="no"),"yes","no")</f>
        <v>no</v>
      </c>
      <c r="L38" s="14" t="str">
        <f>IF(AND('Antibiotics STAR PU 13'!T38="no",'Co-amoxiclav etc.'!T38="no"),"yes","no")</f>
        <v>no</v>
      </c>
      <c r="M38" s="14" t="str">
        <f>IF(AND('Antibiotics STAR PU 13'!V38="no",'Co-amoxiclav etc.'!V38="no"),"yes","no")</f>
        <v>no</v>
      </c>
      <c r="N38" s="14" t="str">
        <f>IF(AND('Antibiotics STAR PU 13'!X38="no",'Co-amoxiclav etc.'!X38="no"),"yes","no")</f>
        <v>no</v>
      </c>
      <c r="O38" s="14" t="str">
        <f>IF(AND('Antibiotics STAR PU 13'!Z38="no",'Co-amoxiclav etc.'!Z38="no"),"yes","no")</f>
        <v>no</v>
      </c>
      <c r="P38" s="14" t="str">
        <f>IF(AND('Antibiotics STAR PU 13'!AB38="no",'Co-amoxiclav etc.'!AB38="no"),"yes","no")</f>
        <v>no</v>
      </c>
      <c r="Q38" s="14" t="str">
        <f>IF(AND('Antibiotics STAR PU 13'!AD38="no",'Co-amoxiclav etc.'!AD38="no"),"yes","no")</f>
        <v>no</v>
      </c>
      <c r="R38" s="14" t="str">
        <f>IF(AND('Antibiotics STAR PU 13'!AF38="no",'Co-amoxiclav etc.'!AF38="no"),"yes","no")</f>
        <v>no</v>
      </c>
      <c r="S38" s="14" t="str">
        <f>IF(AND('Antibiotics STAR PU 13'!AH38="no",'Co-amoxiclav etc.'!AH38="no"),"yes","no")</f>
        <v>no</v>
      </c>
    </row>
    <row r="39" spans="1:19" x14ac:dyDescent="0.2">
      <c r="A39" t="s">
        <v>470</v>
      </c>
      <c r="B39" t="s">
        <v>471</v>
      </c>
      <c r="C39" s="53" t="s">
        <v>497</v>
      </c>
      <c r="D39" s="54" t="s">
        <v>17</v>
      </c>
      <c r="E39" s="50" t="s">
        <v>93</v>
      </c>
      <c r="F39" s="55" t="s">
        <v>94</v>
      </c>
      <c r="G39" s="190" t="str">
        <f>IF(AND('Antibiotics STAR PU 13'!J39="no",'Co-amoxiclav etc.'!J39="no"),"yes","no")</f>
        <v>no</v>
      </c>
      <c r="H39" s="14" t="str">
        <f>IF(AND('Antibiotics STAR PU 13'!L39="no",'Co-amoxiclav etc.'!L39="no"),"yes","no")</f>
        <v>no</v>
      </c>
      <c r="I39" s="14" t="str">
        <f>IF(AND('Antibiotics STAR PU 13'!N39="no",'Co-amoxiclav etc.'!N39="no"),"yes","no")</f>
        <v>no</v>
      </c>
      <c r="J39" s="14" t="str">
        <f>IF(AND('Antibiotics STAR PU 13'!P39="no",'Co-amoxiclav etc.'!P39="no"),"yes","no")</f>
        <v>no</v>
      </c>
      <c r="K39" s="14" t="str">
        <f>IF(AND('Antibiotics STAR PU 13'!R39="no",'Co-amoxiclav etc.'!R39="no"),"yes","no")</f>
        <v>no</v>
      </c>
      <c r="L39" s="14" t="str">
        <f>IF(AND('Antibiotics STAR PU 13'!T39="no",'Co-amoxiclav etc.'!T39="no"),"yes","no")</f>
        <v>no</v>
      </c>
      <c r="M39" s="14" t="str">
        <f>IF(AND('Antibiotics STAR PU 13'!V39="no",'Co-amoxiclav etc.'!V39="no"),"yes","no")</f>
        <v>no</v>
      </c>
      <c r="N39" s="14" t="str">
        <f>IF(AND('Antibiotics STAR PU 13'!X39="no",'Co-amoxiclav etc.'!X39="no"),"yes","no")</f>
        <v>no</v>
      </c>
      <c r="O39" s="14" t="str">
        <f>IF(AND('Antibiotics STAR PU 13'!Z39="no",'Co-amoxiclav etc.'!Z39="no"),"yes","no")</f>
        <v>no</v>
      </c>
      <c r="P39" s="14" t="str">
        <f>IF(AND('Antibiotics STAR PU 13'!AB39="no",'Co-amoxiclav etc.'!AB39="no"),"yes","no")</f>
        <v>no</v>
      </c>
      <c r="Q39" s="14" t="str">
        <f>IF(AND('Antibiotics STAR PU 13'!AD39="no",'Co-amoxiclav etc.'!AD39="no"),"yes","no")</f>
        <v>no</v>
      </c>
      <c r="R39" s="14" t="str">
        <f>IF(AND('Antibiotics STAR PU 13'!AF39="no",'Co-amoxiclav etc.'!AF39="no"),"yes","no")</f>
        <v>no</v>
      </c>
      <c r="S39" s="14" t="str">
        <f>IF(AND('Antibiotics STAR PU 13'!AH39="no",'Co-amoxiclav etc.'!AH39="no"),"yes","no")</f>
        <v>no</v>
      </c>
    </row>
    <row r="40" spans="1:19" x14ac:dyDescent="0.2">
      <c r="A40" t="s">
        <v>466</v>
      </c>
      <c r="B40" t="s">
        <v>467</v>
      </c>
      <c r="C40" s="53" t="s">
        <v>507</v>
      </c>
      <c r="D40" s="54" t="s">
        <v>61</v>
      </c>
      <c r="E40" s="50" t="s">
        <v>95</v>
      </c>
      <c r="F40" s="55" t="s">
        <v>96</v>
      </c>
      <c r="G40" s="190" t="str">
        <f>IF(AND('Antibiotics STAR PU 13'!J40="no",'Co-amoxiclav etc.'!J40="no"),"yes","no")</f>
        <v>no</v>
      </c>
      <c r="H40" s="14" t="str">
        <f>IF(AND('Antibiotics STAR PU 13'!L40="no",'Co-amoxiclav etc.'!L40="no"),"yes","no")</f>
        <v>no</v>
      </c>
      <c r="I40" s="14" t="str">
        <f>IF(AND('Antibiotics STAR PU 13'!N40="no",'Co-amoxiclav etc.'!N40="no"),"yes","no")</f>
        <v>no</v>
      </c>
      <c r="J40" s="14" t="str">
        <f>IF(AND('Antibiotics STAR PU 13'!P40="no",'Co-amoxiclav etc.'!P40="no"),"yes","no")</f>
        <v>no</v>
      </c>
      <c r="K40" s="14" t="str">
        <f>IF(AND('Antibiotics STAR PU 13'!R40="no",'Co-amoxiclav etc.'!R40="no"),"yes","no")</f>
        <v>no</v>
      </c>
      <c r="L40" s="14" t="str">
        <f>IF(AND('Antibiotics STAR PU 13'!T40="no",'Co-amoxiclav etc.'!T40="no"),"yes","no")</f>
        <v>no</v>
      </c>
      <c r="M40" s="14" t="str">
        <f>IF(AND('Antibiotics STAR PU 13'!V40="no",'Co-amoxiclav etc.'!V40="no"),"yes","no")</f>
        <v>no</v>
      </c>
      <c r="N40" s="14" t="str">
        <f>IF(AND('Antibiotics STAR PU 13'!X40="no",'Co-amoxiclav etc.'!X40="no"),"yes","no")</f>
        <v>no</v>
      </c>
      <c r="O40" s="14" t="str">
        <f>IF(AND('Antibiotics STAR PU 13'!Z40="no",'Co-amoxiclav etc.'!Z40="no"),"yes","no")</f>
        <v>no</v>
      </c>
      <c r="P40" s="14" t="str">
        <f>IF(AND('Antibiotics STAR PU 13'!AB40="no",'Co-amoxiclav etc.'!AB40="no"),"yes","no")</f>
        <v>no</v>
      </c>
      <c r="Q40" s="14" t="str">
        <f>IF(AND('Antibiotics STAR PU 13'!AD40="no",'Co-amoxiclav etc.'!AD40="no"),"yes","no")</f>
        <v>no</v>
      </c>
      <c r="R40" s="14" t="str">
        <f>IF(AND('Antibiotics STAR PU 13'!AF40="no",'Co-amoxiclav etc.'!AF40="no"),"yes","no")</f>
        <v>no</v>
      </c>
      <c r="S40" s="14" t="str">
        <f>IF(AND('Antibiotics STAR PU 13'!AH40="no",'Co-amoxiclav etc.'!AH40="no"),"yes","no")</f>
        <v>no</v>
      </c>
    </row>
    <row r="41" spans="1:19" x14ac:dyDescent="0.2">
      <c r="A41" t="s">
        <v>474</v>
      </c>
      <c r="B41" t="s">
        <v>475</v>
      </c>
      <c r="C41" s="53" t="s">
        <v>501</v>
      </c>
      <c r="D41" s="54" t="s">
        <v>33</v>
      </c>
      <c r="E41" s="50" t="s">
        <v>97</v>
      </c>
      <c r="F41" s="55" t="s">
        <v>98</v>
      </c>
      <c r="G41" s="190" t="str">
        <f>IF(AND('Antibiotics STAR PU 13'!J41="no",'Co-amoxiclav etc.'!J41="no"),"yes","no")</f>
        <v>no</v>
      </c>
      <c r="H41" s="14" t="str">
        <f>IF(AND('Antibiotics STAR PU 13'!L41="no",'Co-amoxiclav etc.'!L41="no"),"yes","no")</f>
        <v>no</v>
      </c>
      <c r="I41" s="14" t="str">
        <f>IF(AND('Antibiotics STAR PU 13'!N41="no",'Co-amoxiclav etc.'!N41="no"),"yes","no")</f>
        <v>no</v>
      </c>
      <c r="J41" s="14" t="str">
        <f>IF(AND('Antibiotics STAR PU 13'!P41="no",'Co-amoxiclav etc.'!P41="no"),"yes","no")</f>
        <v>no</v>
      </c>
      <c r="K41" s="14" t="str">
        <f>IF(AND('Antibiotics STAR PU 13'!R41="no",'Co-amoxiclav etc.'!R41="no"),"yes","no")</f>
        <v>no</v>
      </c>
      <c r="L41" s="14" t="str">
        <f>IF(AND('Antibiotics STAR PU 13'!T41="no",'Co-amoxiclav etc.'!T41="no"),"yes","no")</f>
        <v>no</v>
      </c>
      <c r="M41" s="14" t="str">
        <f>IF(AND('Antibiotics STAR PU 13'!V41="no",'Co-amoxiclav etc.'!V41="no"),"yes","no")</f>
        <v>no</v>
      </c>
      <c r="N41" s="14" t="str">
        <f>IF(AND('Antibiotics STAR PU 13'!X41="no",'Co-amoxiclav etc.'!X41="no"),"yes","no")</f>
        <v>no</v>
      </c>
      <c r="O41" s="14" t="str">
        <f>IF(AND('Antibiotics STAR PU 13'!Z41="no",'Co-amoxiclav etc.'!Z41="no"),"yes","no")</f>
        <v>no</v>
      </c>
      <c r="P41" s="14" t="str">
        <f>IF(AND('Antibiotics STAR PU 13'!AB41="no",'Co-amoxiclav etc.'!AB41="no"),"yes","no")</f>
        <v>no</v>
      </c>
      <c r="Q41" s="14" t="str">
        <f>IF(AND('Antibiotics STAR PU 13'!AD41="no",'Co-amoxiclav etc.'!AD41="no"),"yes","no")</f>
        <v>no</v>
      </c>
      <c r="R41" s="14" t="str">
        <f>IF(AND('Antibiotics STAR PU 13'!AF41="no",'Co-amoxiclav etc.'!AF41="no"),"yes","no")</f>
        <v>no</v>
      </c>
      <c r="S41" s="14" t="str">
        <f>IF(AND('Antibiotics STAR PU 13'!AH41="no",'Co-amoxiclav etc.'!AH41="no"),"yes","no")</f>
        <v>no</v>
      </c>
    </row>
    <row r="42" spans="1:19" x14ac:dyDescent="0.2">
      <c r="A42" t="s">
        <v>476</v>
      </c>
      <c r="B42" t="s">
        <v>477</v>
      </c>
      <c r="C42" s="53" t="s">
        <v>511</v>
      </c>
      <c r="D42" s="54" t="s">
        <v>99</v>
      </c>
      <c r="E42" s="50" t="s">
        <v>100</v>
      </c>
      <c r="F42" s="55" t="s">
        <v>101</v>
      </c>
      <c r="G42" s="190" t="str">
        <f>IF(AND('Antibiotics STAR PU 13'!J42="no",'Co-amoxiclav etc.'!J42="no"),"yes","no")</f>
        <v>no</v>
      </c>
      <c r="H42" s="14" t="str">
        <f>IF(AND('Antibiotics STAR PU 13'!L42="no",'Co-amoxiclav etc.'!L42="no"),"yes","no")</f>
        <v>no</v>
      </c>
      <c r="I42" s="14" t="str">
        <f>IF(AND('Antibiotics STAR PU 13'!N42="no",'Co-amoxiclav etc.'!N42="no"),"yes","no")</f>
        <v>no</v>
      </c>
      <c r="J42" s="14" t="str">
        <f>IF(AND('Antibiotics STAR PU 13'!P42="no",'Co-amoxiclav etc.'!P42="no"),"yes","no")</f>
        <v>no</v>
      </c>
      <c r="K42" s="14" t="str">
        <f>IF(AND('Antibiotics STAR PU 13'!R42="no",'Co-amoxiclav etc.'!R42="no"),"yes","no")</f>
        <v>no</v>
      </c>
      <c r="L42" s="14" t="str">
        <f>IF(AND('Antibiotics STAR PU 13'!T42="no",'Co-amoxiclav etc.'!T42="no"),"yes","no")</f>
        <v>no</v>
      </c>
      <c r="M42" s="14" t="str">
        <f>IF(AND('Antibiotics STAR PU 13'!V42="no",'Co-amoxiclav etc.'!V42="no"),"yes","no")</f>
        <v>no</v>
      </c>
      <c r="N42" s="14" t="str">
        <f>IF(AND('Antibiotics STAR PU 13'!X42="no",'Co-amoxiclav etc.'!X42="no"),"yes","no")</f>
        <v>no</v>
      </c>
      <c r="O42" s="14" t="str">
        <f>IF(AND('Antibiotics STAR PU 13'!Z42="no",'Co-amoxiclav etc.'!Z42="no"),"yes","no")</f>
        <v>no</v>
      </c>
      <c r="P42" s="14" t="str">
        <f>IF(AND('Antibiotics STAR PU 13'!AB42="no",'Co-amoxiclav etc.'!AB42="no"),"yes","no")</f>
        <v>no</v>
      </c>
      <c r="Q42" s="14" t="str">
        <f>IF(AND('Antibiotics STAR PU 13'!AD42="no",'Co-amoxiclav etc.'!AD42="no"),"yes","no")</f>
        <v>no</v>
      </c>
      <c r="R42" s="14" t="str">
        <f>IF(AND('Antibiotics STAR PU 13'!AF42="no",'Co-amoxiclav etc.'!AF42="no"),"yes","no")</f>
        <v>no</v>
      </c>
      <c r="S42" s="14" t="str">
        <f>IF(AND('Antibiotics STAR PU 13'!AH42="no",'Co-amoxiclav etc.'!AH42="no"),"yes","no")</f>
        <v>no</v>
      </c>
    </row>
    <row r="43" spans="1:19" x14ac:dyDescent="0.2">
      <c r="A43" t="s">
        <v>466</v>
      </c>
      <c r="B43" t="s">
        <v>467</v>
      </c>
      <c r="C43" s="53" t="s">
        <v>507</v>
      </c>
      <c r="D43" s="54" t="s">
        <v>61</v>
      </c>
      <c r="E43" s="50" t="s">
        <v>102</v>
      </c>
      <c r="F43" s="55" t="s">
        <v>103</v>
      </c>
      <c r="G43" s="190" t="str">
        <f>IF(AND('Antibiotics STAR PU 13'!J43="no",'Co-amoxiclav etc.'!J43="no"),"yes","no")</f>
        <v>no</v>
      </c>
      <c r="H43" s="14" t="str">
        <f>IF(AND('Antibiotics STAR PU 13'!L43="no",'Co-amoxiclav etc.'!L43="no"),"yes","no")</f>
        <v>no</v>
      </c>
      <c r="I43" s="14" t="str">
        <f>IF(AND('Antibiotics STAR PU 13'!N43="no",'Co-amoxiclav etc.'!N43="no"),"yes","no")</f>
        <v>no</v>
      </c>
      <c r="J43" s="14" t="str">
        <f>IF(AND('Antibiotics STAR PU 13'!P43="no",'Co-amoxiclav etc.'!P43="no"),"yes","no")</f>
        <v>no</v>
      </c>
      <c r="K43" s="14" t="str">
        <f>IF(AND('Antibiotics STAR PU 13'!R43="no",'Co-amoxiclav etc.'!R43="no"),"yes","no")</f>
        <v>no</v>
      </c>
      <c r="L43" s="14" t="str">
        <f>IF(AND('Antibiotics STAR PU 13'!T43="no",'Co-amoxiclav etc.'!T43="no"),"yes","no")</f>
        <v>no</v>
      </c>
      <c r="M43" s="14" t="str">
        <f>IF(AND('Antibiotics STAR PU 13'!V43="no",'Co-amoxiclav etc.'!V43="no"),"yes","no")</f>
        <v>no</v>
      </c>
      <c r="N43" s="14" t="str">
        <f>IF(AND('Antibiotics STAR PU 13'!X43="no",'Co-amoxiclav etc.'!X43="no"),"yes","no")</f>
        <v>no</v>
      </c>
      <c r="O43" s="14" t="str">
        <f>IF(AND('Antibiotics STAR PU 13'!Z43="no",'Co-amoxiclav etc.'!Z43="no"),"yes","no")</f>
        <v>no</v>
      </c>
      <c r="P43" s="14" t="str">
        <f>IF(AND('Antibiotics STAR PU 13'!AB43="no",'Co-amoxiclav etc.'!AB43="no"),"yes","no")</f>
        <v>no</v>
      </c>
      <c r="Q43" s="14" t="str">
        <f>IF(AND('Antibiotics STAR PU 13'!AD43="no",'Co-amoxiclav etc.'!AD43="no"),"yes","no")</f>
        <v>no</v>
      </c>
      <c r="R43" s="14" t="str">
        <f>IF(AND('Antibiotics STAR PU 13'!AF43="no",'Co-amoxiclav etc.'!AF43="no"),"yes","no")</f>
        <v>no</v>
      </c>
      <c r="S43" s="14" t="str">
        <f>IF(AND('Antibiotics STAR PU 13'!AH43="no",'Co-amoxiclav etc.'!AH43="no"),"yes","no")</f>
        <v>no</v>
      </c>
    </row>
    <row r="44" spans="1:19" x14ac:dyDescent="0.2">
      <c r="A44" t="s">
        <v>470</v>
      </c>
      <c r="B44" t="s">
        <v>471</v>
      </c>
      <c r="C44" s="53" t="s">
        <v>502</v>
      </c>
      <c r="D44" s="54" t="s">
        <v>36</v>
      </c>
      <c r="E44" s="50" t="s">
        <v>104</v>
      </c>
      <c r="F44" s="55" t="s">
        <v>105</v>
      </c>
      <c r="G44" s="190" t="str">
        <f>IF(AND('Antibiotics STAR PU 13'!J44="no",'Co-amoxiclav etc.'!J44="no"),"yes","no")</f>
        <v>no</v>
      </c>
      <c r="H44" s="14" t="str">
        <f>IF(AND('Antibiotics STAR PU 13'!L44="no",'Co-amoxiclav etc.'!L44="no"),"yes","no")</f>
        <v>no</v>
      </c>
      <c r="I44" s="14" t="str">
        <f>IF(AND('Antibiotics STAR PU 13'!N44="no",'Co-amoxiclav etc.'!N44="no"),"yes","no")</f>
        <v>no</v>
      </c>
      <c r="J44" s="14" t="str">
        <f>IF(AND('Antibiotics STAR PU 13'!P44="no",'Co-amoxiclav etc.'!P44="no"),"yes","no")</f>
        <v>no</v>
      </c>
      <c r="K44" s="14" t="str">
        <f>IF(AND('Antibiotics STAR PU 13'!R44="no",'Co-amoxiclav etc.'!R44="no"),"yes","no")</f>
        <v>no</v>
      </c>
      <c r="L44" s="14" t="str">
        <f>IF(AND('Antibiotics STAR PU 13'!T44="no",'Co-amoxiclav etc.'!T44="no"),"yes","no")</f>
        <v>no</v>
      </c>
      <c r="M44" s="14" t="str">
        <f>IF(AND('Antibiotics STAR PU 13'!V44="no",'Co-amoxiclav etc.'!V44="no"),"yes","no")</f>
        <v>no</v>
      </c>
      <c r="N44" s="14" t="str">
        <f>IF(AND('Antibiotics STAR PU 13'!X44="no",'Co-amoxiclav etc.'!X44="no"),"yes","no")</f>
        <v>no</v>
      </c>
      <c r="O44" s="14" t="str">
        <f>IF(AND('Antibiotics STAR PU 13'!Z44="no",'Co-amoxiclav etc.'!Z44="no"),"yes","no")</f>
        <v>no</v>
      </c>
      <c r="P44" s="14" t="str">
        <f>IF(AND('Antibiotics STAR PU 13'!AB44="no",'Co-amoxiclav etc.'!AB44="no"),"yes","no")</f>
        <v>no</v>
      </c>
      <c r="Q44" s="14" t="str">
        <f>IF(AND('Antibiotics STAR PU 13'!AD44="no",'Co-amoxiclav etc.'!AD44="no"),"yes","no")</f>
        <v>no</v>
      </c>
      <c r="R44" s="14" t="str">
        <f>IF(AND('Antibiotics STAR PU 13'!AF44="no",'Co-amoxiclav etc.'!AF44="no"),"yes","no")</f>
        <v>no</v>
      </c>
      <c r="S44" s="14" t="str">
        <f>IF(AND('Antibiotics STAR PU 13'!AH44="no",'Co-amoxiclav etc.'!AH44="no"),"yes","no")</f>
        <v>no</v>
      </c>
    </row>
    <row r="45" spans="1:19" x14ac:dyDescent="0.2">
      <c r="A45" t="s">
        <v>482</v>
      </c>
      <c r="B45" t="s">
        <v>483</v>
      </c>
      <c r="C45" s="53" t="s">
        <v>512</v>
      </c>
      <c r="D45" s="54" t="s">
        <v>106</v>
      </c>
      <c r="E45" s="50" t="s">
        <v>107</v>
      </c>
      <c r="F45" s="55" t="s">
        <v>108</v>
      </c>
      <c r="G45" s="190" t="str">
        <f>IF(AND('Antibiotics STAR PU 13'!J45="no",'Co-amoxiclav etc.'!J45="no"),"yes","no")</f>
        <v>no</v>
      </c>
      <c r="H45" s="14" t="str">
        <f>IF(AND('Antibiotics STAR PU 13'!L45="no",'Co-amoxiclav etc.'!L45="no"),"yes","no")</f>
        <v>no</v>
      </c>
      <c r="I45" s="14" t="str">
        <f>IF(AND('Antibiotics STAR PU 13'!N45="no",'Co-amoxiclav etc.'!N45="no"),"yes","no")</f>
        <v>no</v>
      </c>
      <c r="J45" s="14" t="str">
        <f>IF(AND('Antibiotics STAR PU 13'!P45="no",'Co-amoxiclav etc.'!P45="no"),"yes","no")</f>
        <v>no</v>
      </c>
      <c r="K45" s="14" t="str">
        <f>IF(AND('Antibiotics STAR PU 13'!R45="no",'Co-amoxiclav etc.'!R45="no"),"yes","no")</f>
        <v>no</v>
      </c>
      <c r="L45" s="14" t="str">
        <f>IF(AND('Antibiotics STAR PU 13'!T45="no",'Co-amoxiclav etc.'!T45="no"),"yes","no")</f>
        <v>no</v>
      </c>
      <c r="M45" s="14" t="str">
        <f>IF(AND('Antibiotics STAR PU 13'!V45="no",'Co-amoxiclav etc.'!V45="no"),"yes","no")</f>
        <v>no</v>
      </c>
      <c r="N45" s="14" t="str">
        <f>IF(AND('Antibiotics STAR PU 13'!X45="no",'Co-amoxiclav etc.'!X45="no"),"yes","no")</f>
        <v>no</v>
      </c>
      <c r="O45" s="14" t="str">
        <f>IF(AND('Antibiotics STAR PU 13'!Z45="no",'Co-amoxiclav etc.'!Z45="no"),"yes","no")</f>
        <v>no</v>
      </c>
      <c r="P45" s="14" t="str">
        <f>IF(AND('Antibiotics STAR PU 13'!AB45="no",'Co-amoxiclav etc.'!AB45="no"),"yes","no")</f>
        <v>no</v>
      </c>
      <c r="Q45" s="14" t="str">
        <f>IF(AND('Antibiotics STAR PU 13'!AD45="no",'Co-amoxiclav etc.'!AD45="no"),"yes","no")</f>
        <v>no</v>
      </c>
      <c r="R45" s="14" t="str">
        <f>IF(AND('Antibiotics STAR PU 13'!AF45="no",'Co-amoxiclav etc.'!AF45="no"),"yes","no")</f>
        <v>no</v>
      </c>
      <c r="S45" s="14" t="str">
        <f>IF(AND('Antibiotics STAR PU 13'!AH45="no",'Co-amoxiclav etc.'!AH45="no"),"yes","no")</f>
        <v>no</v>
      </c>
    </row>
    <row r="46" spans="1:19" x14ac:dyDescent="0.2">
      <c r="A46" t="s">
        <v>482</v>
      </c>
      <c r="B46" t="s">
        <v>483</v>
      </c>
      <c r="C46" s="53" t="s">
        <v>513</v>
      </c>
      <c r="D46" s="54" t="s">
        <v>109</v>
      </c>
      <c r="E46" s="50" t="s">
        <v>110</v>
      </c>
      <c r="F46" s="55" t="s">
        <v>111</v>
      </c>
      <c r="G46" s="190" t="str">
        <f>IF(AND('Antibiotics STAR PU 13'!J46="no",'Co-amoxiclav etc.'!J46="no"),"yes","no")</f>
        <v>no</v>
      </c>
      <c r="H46" s="14" t="str">
        <f>IF(AND('Antibiotics STAR PU 13'!L46="no",'Co-amoxiclav etc.'!L46="no"),"yes","no")</f>
        <v>no</v>
      </c>
      <c r="I46" s="14" t="str">
        <f>IF(AND('Antibiotics STAR PU 13'!N46="no",'Co-amoxiclav etc.'!N46="no"),"yes","no")</f>
        <v>no</v>
      </c>
      <c r="J46" s="14" t="str">
        <f>IF(AND('Antibiotics STAR PU 13'!P46="no",'Co-amoxiclav etc.'!P46="no"),"yes","no")</f>
        <v>no</v>
      </c>
      <c r="K46" s="14" t="str">
        <f>IF(AND('Antibiotics STAR PU 13'!R46="no",'Co-amoxiclav etc.'!R46="no"),"yes","no")</f>
        <v>no</v>
      </c>
      <c r="L46" s="14" t="str">
        <f>IF(AND('Antibiotics STAR PU 13'!T46="no",'Co-amoxiclav etc.'!T46="no"),"yes","no")</f>
        <v>no</v>
      </c>
      <c r="M46" s="14" t="str">
        <f>IF(AND('Antibiotics STAR PU 13'!V46="no",'Co-amoxiclav etc.'!V46="no"),"yes","no")</f>
        <v>no</v>
      </c>
      <c r="N46" s="14" t="str">
        <f>IF(AND('Antibiotics STAR PU 13'!X46="no",'Co-amoxiclav etc.'!X46="no"),"yes","no")</f>
        <v>no</v>
      </c>
      <c r="O46" s="14" t="str">
        <f>IF(AND('Antibiotics STAR PU 13'!Z46="no",'Co-amoxiclav etc.'!Z46="no"),"yes","no")</f>
        <v>no</v>
      </c>
      <c r="P46" s="14" t="str">
        <f>IF(AND('Antibiotics STAR PU 13'!AB46="no",'Co-amoxiclav etc.'!AB46="no"),"yes","no")</f>
        <v>no</v>
      </c>
      <c r="Q46" s="14" t="str">
        <f>IF(AND('Antibiotics STAR PU 13'!AD46="no",'Co-amoxiclav etc.'!AD46="no"),"yes","no")</f>
        <v>no</v>
      </c>
      <c r="R46" s="14" t="str">
        <f>IF(AND('Antibiotics STAR PU 13'!AF46="no",'Co-amoxiclav etc.'!AF46="no"),"yes","no")</f>
        <v>no</v>
      </c>
      <c r="S46" s="14" t="str">
        <f>IF(AND('Antibiotics STAR PU 13'!AH46="no",'Co-amoxiclav etc.'!AH46="no"),"yes","no")</f>
        <v>no</v>
      </c>
    </row>
    <row r="47" spans="1:19" x14ac:dyDescent="0.2">
      <c r="A47" t="s">
        <v>466</v>
      </c>
      <c r="B47" t="s">
        <v>467</v>
      </c>
      <c r="C47" s="53" t="s">
        <v>495</v>
      </c>
      <c r="D47" s="54" t="s">
        <v>11</v>
      </c>
      <c r="E47" s="50" t="s">
        <v>112</v>
      </c>
      <c r="F47" s="55" t="s">
        <v>113</v>
      </c>
      <c r="G47" s="190" t="str">
        <f>IF(AND('Antibiotics STAR PU 13'!J47="no",'Co-amoxiclav etc.'!J47="no"),"yes","no")</f>
        <v>no</v>
      </c>
      <c r="H47" s="14" t="str">
        <f>IF(AND('Antibiotics STAR PU 13'!L47="no",'Co-amoxiclav etc.'!L47="no"),"yes","no")</f>
        <v>no</v>
      </c>
      <c r="I47" s="14" t="str">
        <f>IF(AND('Antibiotics STAR PU 13'!N47="no",'Co-amoxiclav etc.'!N47="no"),"yes","no")</f>
        <v>no</v>
      </c>
      <c r="J47" s="14" t="str">
        <f>IF(AND('Antibiotics STAR PU 13'!P47="no",'Co-amoxiclav etc.'!P47="no"),"yes","no")</f>
        <v>no</v>
      </c>
      <c r="K47" s="14" t="str">
        <f>IF(AND('Antibiotics STAR PU 13'!R47="no",'Co-amoxiclav etc.'!R47="no"),"yes","no")</f>
        <v>no</v>
      </c>
      <c r="L47" s="14" t="str">
        <f>IF(AND('Antibiotics STAR PU 13'!T47="no",'Co-amoxiclav etc.'!T47="no"),"yes","no")</f>
        <v>no</v>
      </c>
      <c r="M47" s="14" t="str">
        <f>IF(AND('Antibiotics STAR PU 13'!V47="no",'Co-amoxiclav etc.'!V47="no"),"yes","no")</f>
        <v>no</v>
      </c>
      <c r="N47" s="14" t="str">
        <f>IF(AND('Antibiotics STAR PU 13'!X47="no",'Co-amoxiclav etc.'!X47="no"),"yes","no")</f>
        <v>no</v>
      </c>
      <c r="O47" s="14" t="str">
        <f>IF(AND('Antibiotics STAR PU 13'!Z47="no",'Co-amoxiclav etc.'!Z47="no"),"yes","no")</f>
        <v>no</v>
      </c>
      <c r="P47" s="14" t="str">
        <f>IF(AND('Antibiotics STAR PU 13'!AB47="no",'Co-amoxiclav etc.'!AB47="no"),"yes","no")</f>
        <v>no</v>
      </c>
      <c r="Q47" s="14" t="str">
        <f>IF(AND('Antibiotics STAR PU 13'!AD47="no",'Co-amoxiclav etc.'!AD47="no"),"yes","no")</f>
        <v>no</v>
      </c>
      <c r="R47" s="14" t="str">
        <f>IF(AND('Antibiotics STAR PU 13'!AF47="no",'Co-amoxiclav etc.'!AF47="no"),"yes","no")</f>
        <v>no</v>
      </c>
      <c r="S47" s="14" t="str">
        <f>IF(AND('Antibiotics STAR PU 13'!AH47="no",'Co-amoxiclav etc.'!AH47="no"),"yes","no")</f>
        <v>no</v>
      </c>
    </row>
    <row r="48" spans="1:19" x14ac:dyDescent="0.2">
      <c r="A48" t="s">
        <v>464</v>
      </c>
      <c r="B48" t="s">
        <v>465</v>
      </c>
      <c r="C48" s="53" t="s">
        <v>498</v>
      </c>
      <c r="D48" s="54" t="s">
        <v>22</v>
      </c>
      <c r="E48" s="50" t="s">
        <v>114</v>
      </c>
      <c r="F48" s="55" t="s">
        <v>115</v>
      </c>
      <c r="G48" s="190" t="str">
        <f>IF(AND('Antibiotics STAR PU 13'!J48="no",'Co-amoxiclav etc.'!J48="no"),"yes","no")</f>
        <v>no</v>
      </c>
      <c r="H48" s="14" t="str">
        <f>IF(AND('Antibiotics STAR PU 13'!L48="no",'Co-amoxiclav etc.'!L48="no"),"yes","no")</f>
        <v>no</v>
      </c>
      <c r="I48" s="14" t="str">
        <f>IF(AND('Antibiotics STAR PU 13'!N48="no",'Co-amoxiclav etc.'!N48="no"),"yes","no")</f>
        <v>no</v>
      </c>
      <c r="J48" s="14" t="str">
        <f>IF(AND('Antibiotics STAR PU 13'!P48="no",'Co-amoxiclav etc.'!P48="no"),"yes","no")</f>
        <v>no</v>
      </c>
      <c r="K48" s="14" t="str">
        <f>IF(AND('Antibiotics STAR PU 13'!R48="no",'Co-amoxiclav etc.'!R48="no"),"yes","no")</f>
        <v>no</v>
      </c>
      <c r="L48" s="14" t="str">
        <f>IF(AND('Antibiotics STAR PU 13'!T48="no",'Co-amoxiclav etc.'!T48="no"),"yes","no")</f>
        <v>no</v>
      </c>
      <c r="M48" s="14" t="str">
        <f>IF(AND('Antibiotics STAR PU 13'!V48="no",'Co-amoxiclav etc.'!V48="no"),"yes","no")</f>
        <v>no</v>
      </c>
      <c r="N48" s="14" t="str">
        <f>IF(AND('Antibiotics STAR PU 13'!X48="no",'Co-amoxiclav etc.'!X48="no"),"yes","no")</f>
        <v>no</v>
      </c>
      <c r="O48" s="14" t="str">
        <f>IF(AND('Antibiotics STAR PU 13'!Z48="no",'Co-amoxiclav etc.'!Z48="no"),"yes","no")</f>
        <v>no</v>
      </c>
      <c r="P48" s="14" t="str">
        <f>IF(AND('Antibiotics STAR PU 13'!AB48="no",'Co-amoxiclav etc.'!AB48="no"),"yes","no")</f>
        <v>no</v>
      </c>
      <c r="Q48" s="14" t="str">
        <f>IF(AND('Antibiotics STAR PU 13'!AD48="no",'Co-amoxiclav etc.'!AD48="no"),"yes","no")</f>
        <v>no</v>
      </c>
      <c r="R48" s="14" t="str">
        <f>IF(AND('Antibiotics STAR PU 13'!AF48="no",'Co-amoxiclav etc.'!AF48="no"),"yes","no")</f>
        <v>no</v>
      </c>
      <c r="S48" s="14" t="str">
        <f>IF(AND('Antibiotics STAR PU 13'!AH48="no",'Co-amoxiclav etc.'!AH48="no"),"yes","no")</f>
        <v>no</v>
      </c>
    </row>
    <row r="49" spans="1:19" x14ac:dyDescent="0.2">
      <c r="A49" t="s">
        <v>484</v>
      </c>
      <c r="B49" t="s">
        <v>116</v>
      </c>
      <c r="C49" s="53" t="s">
        <v>514</v>
      </c>
      <c r="D49" s="54" t="s">
        <v>116</v>
      </c>
      <c r="E49" s="50" t="s">
        <v>117</v>
      </c>
      <c r="F49" s="55" t="s">
        <v>118</v>
      </c>
      <c r="G49" s="190" t="str">
        <f>IF(AND('Antibiotics STAR PU 13'!J49="no",'Co-amoxiclav etc.'!J49="no"),"yes","no")</f>
        <v>no</v>
      </c>
      <c r="H49" s="14" t="str">
        <f>IF(AND('Antibiotics STAR PU 13'!L49="no",'Co-amoxiclav etc.'!L49="no"),"yes","no")</f>
        <v>no</v>
      </c>
      <c r="I49" s="14" t="str">
        <f>IF(AND('Antibiotics STAR PU 13'!N49="no",'Co-amoxiclav etc.'!N49="no"),"yes","no")</f>
        <v>no</v>
      </c>
      <c r="J49" s="14" t="str">
        <f>IF(AND('Antibiotics STAR PU 13'!P49="no",'Co-amoxiclav etc.'!P49="no"),"yes","no")</f>
        <v>no</v>
      </c>
      <c r="K49" s="14" t="str">
        <f>IF(AND('Antibiotics STAR PU 13'!R49="no",'Co-amoxiclav etc.'!R49="no"),"yes","no")</f>
        <v>no</v>
      </c>
      <c r="L49" s="14" t="str">
        <f>IF(AND('Antibiotics STAR PU 13'!T49="no",'Co-amoxiclav etc.'!T49="no"),"yes","no")</f>
        <v>no</v>
      </c>
      <c r="M49" s="14" t="str">
        <f>IF(AND('Antibiotics STAR PU 13'!V49="no",'Co-amoxiclav etc.'!V49="no"),"yes","no")</f>
        <v>no</v>
      </c>
      <c r="N49" s="14" t="str">
        <f>IF(AND('Antibiotics STAR PU 13'!X49="no",'Co-amoxiclav etc.'!X49="no"),"yes","no")</f>
        <v>no</v>
      </c>
      <c r="O49" s="14" t="str">
        <f>IF(AND('Antibiotics STAR PU 13'!Z49="no",'Co-amoxiclav etc.'!Z49="no"),"yes","no")</f>
        <v>no</v>
      </c>
      <c r="P49" s="14" t="str">
        <f>IF(AND('Antibiotics STAR PU 13'!AB49="no",'Co-amoxiclav etc.'!AB49="no"),"yes","no")</f>
        <v>no</v>
      </c>
      <c r="Q49" s="14" t="str">
        <f>IF(AND('Antibiotics STAR PU 13'!AD49="no",'Co-amoxiclav etc.'!AD49="no"),"yes","no")</f>
        <v>no</v>
      </c>
      <c r="R49" s="14" t="str">
        <f>IF(AND('Antibiotics STAR PU 13'!AF49="no",'Co-amoxiclav etc.'!AF49="no"),"yes","no")</f>
        <v>no</v>
      </c>
      <c r="S49" s="14" t="str">
        <f>IF(AND('Antibiotics STAR PU 13'!AH49="no",'Co-amoxiclav etc.'!AH49="no"),"yes","no")</f>
        <v>no</v>
      </c>
    </row>
    <row r="50" spans="1:19" x14ac:dyDescent="0.2">
      <c r="A50" t="s">
        <v>476</v>
      </c>
      <c r="B50" t="s">
        <v>477</v>
      </c>
      <c r="C50" s="53" t="s">
        <v>503</v>
      </c>
      <c r="D50" s="54" t="s">
        <v>39</v>
      </c>
      <c r="E50" s="50" t="s">
        <v>119</v>
      </c>
      <c r="F50" s="55" t="s">
        <v>120</v>
      </c>
      <c r="G50" s="190" t="str">
        <f>IF(AND('Antibiotics STAR PU 13'!J50="no",'Co-amoxiclav etc.'!J50="no"),"yes","no")</f>
        <v>no</v>
      </c>
      <c r="H50" s="14" t="str">
        <f>IF(AND('Antibiotics STAR PU 13'!L50="no",'Co-amoxiclav etc.'!L50="no"),"yes","no")</f>
        <v>no</v>
      </c>
      <c r="I50" s="14" t="str">
        <f>IF(AND('Antibiotics STAR PU 13'!N50="no",'Co-amoxiclav etc.'!N50="no"),"yes","no")</f>
        <v>no</v>
      </c>
      <c r="J50" s="14" t="str">
        <f>IF(AND('Antibiotics STAR PU 13'!P50="no",'Co-amoxiclav etc.'!P50="no"),"yes","no")</f>
        <v>no</v>
      </c>
      <c r="K50" s="14" t="str">
        <f>IF(AND('Antibiotics STAR PU 13'!R50="no",'Co-amoxiclav etc.'!R50="no"),"yes","no")</f>
        <v>no</v>
      </c>
      <c r="L50" s="14" t="str">
        <f>IF(AND('Antibiotics STAR PU 13'!T50="no",'Co-amoxiclav etc.'!T50="no"),"yes","no")</f>
        <v>no</v>
      </c>
      <c r="M50" s="14" t="str">
        <f>IF(AND('Antibiotics STAR PU 13'!V50="no",'Co-amoxiclav etc.'!V50="no"),"yes","no")</f>
        <v>no</v>
      </c>
      <c r="N50" s="14" t="str">
        <f>IF(AND('Antibiotics STAR PU 13'!X50="no",'Co-amoxiclav etc.'!X50="no"),"yes","no")</f>
        <v>no</v>
      </c>
      <c r="O50" s="14" t="str">
        <f>IF(AND('Antibiotics STAR PU 13'!Z50="no",'Co-amoxiclav etc.'!Z50="no"),"yes","no")</f>
        <v>no</v>
      </c>
      <c r="P50" s="14" t="str">
        <f>IF(AND('Antibiotics STAR PU 13'!AB50="no",'Co-amoxiclav etc.'!AB50="no"),"yes","no")</f>
        <v>no</v>
      </c>
      <c r="Q50" s="14" t="str">
        <f>IF(AND('Antibiotics STAR PU 13'!AD50="no",'Co-amoxiclav etc.'!AD50="no"),"yes","no")</f>
        <v>no</v>
      </c>
      <c r="R50" s="14" t="str">
        <f>IF(AND('Antibiotics STAR PU 13'!AF50="no",'Co-amoxiclav etc.'!AF50="no"),"yes","no")</f>
        <v>no</v>
      </c>
      <c r="S50" s="14" t="str">
        <f>IF(AND('Antibiotics STAR PU 13'!AH50="no",'Co-amoxiclav etc.'!AH50="no"),"yes","no")</f>
        <v>no</v>
      </c>
    </row>
    <row r="51" spans="1:19" x14ac:dyDescent="0.2">
      <c r="A51" t="s">
        <v>482</v>
      </c>
      <c r="B51" t="s">
        <v>483</v>
      </c>
      <c r="C51" s="53" t="s">
        <v>513</v>
      </c>
      <c r="D51" s="54" t="s">
        <v>109</v>
      </c>
      <c r="E51" s="50" t="s">
        <v>121</v>
      </c>
      <c r="F51" s="55" t="s">
        <v>122</v>
      </c>
      <c r="G51" s="190" t="str">
        <f>IF(AND('Antibiotics STAR PU 13'!J51="no",'Co-amoxiclav etc.'!J51="no"),"yes","no")</f>
        <v>no</v>
      </c>
      <c r="H51" s="14" t="str">
        <f>IF(AND('Antibiotics STAR PU 13'!L51="no",'Co-amoxiclav etc.'!L51="no"),"yes","no")</f>
        <v>no</v>
      </c>
      <c r="I51" s="14" t="str">
        <f>IF(AND('Antibiotics STAR PU 13'!N51="no",'Co-amoxiclav etc.'!N51="no"),"yes","no")</f>
        <v>no</v>
      </c>
      <c r="J51" s="14" t="str">
        <f>IF(AND('Antibiotics STAR PU 13'!P51="no",'Co-amoxiclav etc.'!P51="no"),"yes","no")</f>
        <v>no</v>
      </c>
      <c r="K51" s="14" t="str">
        <f>IF(AND('Antibiotics STAR PU 13'!R51="no",'Co-amoxiclav etc.'!R51="no"),"yes","no")</f>
        <v>no</v>
      </c>
      <c r="L51" s="14" t="str">
        <f>IF(AND('Antibiotics STAR PU 13'!T51="no",'Co-amoxiclav etc.'!T51="no"),"yes","no")</f>
        <v>no</v>
      </c>
      <c r="M51" s="14" t="str">
        <f>IF(AND('Antibiotics STAR PU 13'!V51="no",'Co-amoxiclav etc.'!V51="no"),"yes","no")</f>
        <v>no</v>
      </c>
      <c r="N51" s="14" t="str">
        <f>IF(AND('Antibiotics STAR PU 13'!X51="no",'Co-amoxiclav etc.'!X51="no"),"yes","no")</f>
        <v>no</v>
      </c>
      <c r="O51" s="14" t="str">
        <f>IF(AND('Antibiotics STAR PU 13'!Z51="no",'Co-amoxiclav etc.'!Z51="no"),"yes","no")</f>
        <v>no</v>
      </c>
      <c r="P51" s="14" t="str">
        <f>IF(AND('Antibiotics STAR PU 13'!AB51="no",'Co-amoxiclav etc.'!AB51="no"),"yes","no")</f>
        <v>no</v>
      </c>
      <c r="Q51" s="14" t="str">
        <f>IF(AND('Antibiotics STAR PU 13'!AD51="no",'Co-amoxiclav etc.'!AD51="no"),"yes","no")</f>
        <v>no</v>
      </c>
      <c r="R51" s="14" t="str">
        <f>IF(AND('Antibiotics STAR PU 13'!AF51="no",'Co-amoxiclav etc.'!AF51="no"),"yes","no")</f>
        <v>no</v>
      </c>
      <c r="S51" s="14" t="str">
        <f>IF(AND('Antibiotics STAR PU 13'!AH51="no",'Co-amoxiclav etc.'!AH51="no"),"yes","no")</f>
        <v>no</v>
      </c>
    </row>
    <row r="52" spans="1:19" x14ac:dyDescent="0.2">
      <c r="A52" t="s">
        <v>470</v>
      </c>
      <c r="B52" t="s">
        <v>471</v>
      </c>
      <c r="C52" s="53" t="s">
        <v>506</v>
      </c>
      <c r="D52" s="54" t="s">
        <v>58</v>
      </c>
      <c r="E52" s="50" t="s">
        <v>123</v>
      </c>
      <c r="F52" s="55" t="s">
        <v>124</v>
      </c>
      <c r="G52" s="190" t="str">
        <f>IF(AND('Antibiotics STAR PU 13'!J52="no",'Co-amoxiclav etc.'!J52="no"),"yes","no")</f>
        <v>no</v>
      </c>
      <c r="H52" s="14" t="str">
        <f>IF(AND('Antibiotics STAR PU 13'!L52="no",'Co-amoxiclav etc.'!L52="no"),"yes","no")</f>
        <v>no</v>
      </c>
      <c r="I52" s="14" t="str">
        <f>IF(AND('Antibiotics STAR PU 13'!N52="no",'Co-amoxiclav etc.'!N52="no"),"yes","no")</f>
        <v>no</v>
      </c>
      <c r="J52" s="14" t="str">
        <f>IF(AND('Antibiotics STAR PU 13'!P52="no",'Co-amoxiclav etc.'!P52="no"),"yes","no")</f>
        <v>no</v>
      </c>
      <c r="K52" s="14" t="str">
        <f>IF(AND('Antibiotics STAR PU 13'!R52="no",'Co-amoxiclav etc.'!R52="no"),"yes","no")</f>
        <v>no</v>
      </c>
      <c r="L52" s="14" t="str">
        <f>IF(AND('Antibiotics STAR PU 13'!T52="no",'Co-amoxiclav etc.'!T52="no"),"yes","no")</f>
        <v>no</v>
      </c>
      <c r="M52" s="14" t="str">
        <f>IF(AND('Antibiotics STAR PU 13'!V52="no",'Co-amoxiclav etc.'!V52="no"),"yes","no")</f>
        <v>no</v>
      </c>
      <c r="N52" s="14" t="str">
        <f>IF(AND('Antibiotics STAR PU 13'!X52="no",'Co-amoxiclav etc.'!X52="no"),"yes","no")</f>
        <v>no</v>
      </c>
      <c r="O52" s="14" t="str">
        <f>IF(AND('Antibiotics STAR PU 13'!Z52="no",'Co-amoxiclav etc.'!Z52="no"),"yes","no")</f>
        <v>no</v>
      </c>
      <c r="P52" s="14" t="str">
        <f>IF(AND('Antibiotics STAR PU 13'!AB52="no",'Co-amoxiclav etc.'!AB52="no"),"yes","no")</f>
        <v>no</v>
      </c>
      <c r="Q52" s="14" t="str">
        <f>IF(AND('Antibiotics STAR PU 13'!AD52="no",'Co-amoxiclav etc.'!AD52="no"),"yes","no")</f>
        <v>no</v>
      </c>
      <c r="R52" s="14" t="str">
        <f>IF(AND('Antibiotics STAR PU 13'!AF52="no",'Co-amoxiclav etc.'!AF52="no"),"yes","no")</f>
        <v>no</v>
      </c>
      <c r="S52" s="14" t="str">
        <f>IF(AND('Antibiotics STAR PU 13'!AH52="no",'Co-amoxiclav etc.'!AH52="no"),"yes","no")</f>
        <v>no</v>
      </c>
    </row>
    <row r="53" spans="1:19" x14ac:dyDescent="0.2">
      <c r="A53" t="s">
        <v>474</v>
      </c>
      <c r="B53" t="s">
        <v>475</v>
      </c>
      <c r="C53" s="53" t="s">
        <v>501</v>
      </c>
      <c r="D53" s="54" t="s">
        <v>33</v>
      </c>
      <c r="E53" s="50" t="s">
        <v>125</v>
      </c>
      <c r="F53" s="55" t="s">
        <v>126</v>
      </c>
      <c r="G53" s="190" t="str">
        <f>IF(AND('Antibiotics STAR PU 13'!J53="no",'Co-amoxiclav etc.'!J53="no"),"yes","no")</f>
        <v>no</v>
      </c>
      <c r="H53" s="14" t="str">
        <f>IF(AND('Antibiotics STAR PU 13'!L53="no",'Co-amoxiclav etc.'!L53="no"),"yes","no")</f>
        <v>no</v>
      </c>
      <c r="I53" s="14" t="str">
        <f>IF(AND('Antibiotics STAR PU 13'!N53="no",'Co-amoxiclav etc.'!N53="no"),"yes","no")</f>
        <v>no</v>
      </c>
      <c r="J53" s="14" t="str">
        <f>IF(AND('Antibiotics STAR PU 13'!P53="no",'Co-amoxiclav etc.'!P53="no"),"yes","no")</f>
        <v>no</v>
      </c>
      <c r="K53" s="14" t="str">
        <f>IF(AND('Antibiotics STAR PU 13'!R53="no",'Co-amoxiclav etc.'!R53="no"),"yes","no")</f>
        <v>no</v>
      </c>
      <c r="L53" s="14" t="str">
        <f>IF(AND('Antibiotics STAR PU 13'!T53="no",'Co-amoxiclav etc.'!T53="no"),"yes","no")</f>
        <v>no</v>
      </c>
      <c r="M53" s="14" t="str">
        <f>IF(AND('Antibiotics STAR PU 13'!V53="no",'Co-amoxiclav etc.'!V53="no"),"yes","no")</f>
        <v>no</v>
      </c>
      <c r="N53" s="14" t="str">
        <f>IF(AND('Antibiotics STAR PU 13'!X53="no",'Co-amoxiclav etc.'!X53="no"),"yes","no")</f>
        <v>no</v>
      </c>
      <c r="O53" s="14" t="str">
        <f>IF(AND('Antibiotics STAR PU 13'!Z53="no",'Co-amoxiclav etc.'!Z53="no"),"yes","no")</f>
        <v>no</v>
      </c>
      <c r="P53" s="14" t="str">
        <f>IF(AND('Antibiotics STAR PU 13'!AB53="no",'Co-amoxiclav etc.'!AB53="no"),"yes","no")</f>
        <v>no</v>
      </c>
      <c r="Q53" s="14" t="str">
        <f>IF(AND('Antibiotics STAR PU 13'!AD53="no",'Co-amoxiclav etc.'!AD53="no"),"yes","no")</f>
        <v>no</v>
      </c>
      <c r="R53" s="14" t="str">
        <f>IF(AND('Antibiotics STAR PU 13'!AF53="no",'Co-amoxiclav etc.'!AF53="no"),"yes","no")</f>
        <v>no</v>
      </c>
      <c r="S53" s="14" t="str">
        <f>IF(AND('Antibiotics STAR PU 13'!AH53="no",'Co-amoxiclav etc.'!AH53="no"),"yes","no")</f>
        <v>no</v>
      </c>
    </row>
    <row r="54" spans="1:19" x14ac:dyDescent="0.2">
      <c r="A54" t="s">
        <v>572</v>
      </c>
      <c r="B54" t="s">
        <v>571</v>
      </c>
      <c r="C54" s="53" t="s">
        <v>504</v>
      </c>
      <c r="D54" s="54" t="s">
        <v>44</v>
      </c>
      <c r="E54" s="50" t="s">
        <v>127</v>
      </c>
      <c r="F54" s="55" t="s">
        <v>128</v>
      </c>
      <c r="G54" s="190" t="str">
        <f>IF(AND('Antibiotics STAR PU 13'!J54="no",'Co-amoxiclav etc.'!J54="no"),"yes","no")</f>
        <v>no</v>
      </c>
      <c r="H54" s="14" t="str">
        <f>IF(AND('Antibiotics STAR PU 13'!L54="no",'Co-amoxiclav etc.'!L54="no"),"yes","no")</f>
        <v>no</v>
      </c>
      <c r="I54" s="14" t="str">
        <f>IF(AND('Antibiotics STAR PU 13'!N54="no",'Co-amoxiclav etc.'!N54="no"),"yes","no")</f>
        <v>no</v>
      </c>
      <c r="J54" s="14" t="str">
        <f>IF(AND('Antibiotics STAR PU 13'!P54="no",'Co-amoxiclav etc.'!P54="no"),"yes","no")</f>
        <v>no</v>
      </c>
      <c r="K54" s="14" t="str">
        <f>IF(AND('Antibiotics STAR PU 13'!R54="no",'Co-amoxiclav etc.'!R54="no"),"yes","no")</f>
        <v>no</v>
      </c>
      <c r="L54" s="14" t="str">
        <f>IF(AND('Antibiotics STAR PU 13'!T54="no",'Co-amoxiclav etc.'!T54="no"),"yes","no")</f>
        <v>no</v>
      </c>
      <c r="M54" s="14" t="str">
        <f>IF(AND('Antibiotics STAR PU 13'!V54="no",'Co-amoxiclav etc.'!V54="no"),"yes","no")</f>
        <v>no</v>
      </c>
      <c r="N54" s="14" t="str">
        <f>IF(AND('Antibiotics STAR PU 13'!X54="no",'Co-amoxiclav etc.'!X54="no"),"yes","no")</f>
        <v>no</v>
      </c>
      <c r="O54" s="14" t="str">
        <f>IF(AND('Antibiotics STAR PU 13'!Z54="no",'Co-amoxiclav etc.'!Z54="no"),"yes","no")</f>
        <v>no</v>
      </c>
      <c r="P54" s="14" t="str">
        <f>IF(AND('Antibiotics STAR PU 13'!AB54="no",'Co-amoxiclav etc.'!AB54="no"),"yes","no")</f>
        <v>no</v>
      </c>
      <c r="Q54" s="14" t="str">
        <f>IF(AND('Antibiotics STAR PU 13'!AD54="no",'Co-amoxiclav etc.'!AD54="no"),"yes","no")</f>
        <v>no</v>
      </c>
      <c r="R54" s="14" t="str">
        <f>IF(AND('Antibiotics STAR PU 13'!AF54="no",'Co-amoxiclav etc.'!AF54="no"),"yes","no")</f>
        <v>no</v>
      </c>
      <c r="S54" s="14" t="str">
        <f>IF(AND('Antibiotics STAR PU 13'!AH54="no",'Co-amoxiclav etc.'!AH54="no"),"yes","no")</f>
        <v>no</v>
      </c>
    </row>
    <row r="55" spans="1:19" x14ac:dyDescent="0.2">
      <c r="A55" t="s">
        <v>474</v>
      </c>
      <c r="B55" t="s">
        <v>475</v>
      </c>
      <c r="C55" s="53" t="s">
        <v>515</v>
      </c>
      <c r="D55" s="54" t="s">
        <v>129</v>
      </c>
      <c r="E55" s="50" t="s">
        <v>130</v>
      </c>
      <c r="F55" s="55" t="s">
        <v>131</v>
      </c>
      <c r="G55" s="190" t="str">
        <f>IF(AND('Antibiotics STAR PU 13'!J55="no",'Co-amoxiclav etc.'!J55="no"),"yes","no")</f>
        <v>no</v>
      </c>
      <c r="H55" s="14" t="str">
        <f>IF(AND('Antibiotics STAR PU 13'!L55="no",'Co-amoxiclav etc.'!L55="no"),"yes","no")</f>
        <v>no</v>
      </c>
      <c r="I55" s="14" t="str">
        <f>IF(AND('Antibiotics STAR PU 13'!N55="no",'Co-amoxiclav etc.'!N55="no"),"yes","no")</f>
        <v>no</v>
      </c>
      <c r="J55" s="14" t="str">
        <f>IF(AND('Antibiotics STAR PU 13'!P55="no",'Co-amoxiclav etc.'!P55="no"),"yes","no")</f>
        <v>no</v>
      </c>
      <c r="K55" s="14" t="str">
        <f>IF(AND('Antibiotics STAR PU 13'!R55="no",'Co-amoxiclav etc.'!R55="no"),"yes","no")</f>
        <v>no</v>
      </c>
      <c r="L55" s="14" t="str">
        <f>IF(AND('Antibiotics STAR PU 13'!T55="no",'Co-amoxiclav etc.'!T55="no"),"yes","no")</f>
        <v>no</v>
      </c>
      <c r="M55" s="14" t="str">
        <f>IF(AND('Antibiotics STAR PU 13'!V55="no",'Co-amoxiclav etc.'!V55="no"),"yes","no")</f>
        <v>no</v>
      </c>
      <c r="N55" s="14" t="str">
        <f>IF(AND('Antibiotics STAR PU 13'!X55="no",'Co-amoxiclav etc.'!X55="no"),"yes","no")</f>
        <v>no</v>
      </c>
      <c r="O55" s="14" t="str">
        <f>IF(AND('Antibiotics STAR PU 13'!Z55="no",'Co-amoxiclav etc.'!Z55="no"),"yes","no")</f>
        <v>no</v>
      </c>
      <c r="P55" s="14" t="str">
        <f>IF(AND('Antibiotics STAR PU 13'!AB55="no",'Co-amoxiclav etc.'!AB55="no"),"yes","no")</f>
        <v>no</v>
      </c>
      <c r="Q55" s="14" t="str">
        <f>IF(AND('Antibiotics STAR PU 13'!AD55="no",'Co-amoxiclav etc.'!AD55="no"),"yes","no")</f>
        <v>no</v>
      </c>
      <c r="R55" s="14" t="str">
        <f>IF(AND('Antibiotics STAR PU 13'!AF55="no",'Co-amoxiclav etc.'!AF55="no"),"yes","no")</f>
        <v>no</v>
      </c>
      <c r="S55" s="14" t="str">
        <f>IF(AND('Antibiotics STAR PU 13'!AH55="no",'Co-amoxiclav etc.'!AH55="no"),"yes","no")</f>
        <v>no</v>
      </c>
    </row>
    <row r="56" spans="1:19" x14ac:dyDescent="0.2">
      <c r="A56" t="s">
        <v>464</v>
      </c>
      <c r="B56" t="s">
        <v>465</v>
      </c>
      <c r="C56" s="53" t="s">
        <v>516</v>
      </c>
      <c r="D56" s="54" t="s">
        <v>132</v>
      </c>
      <c r="E56" s="50" t="s">
        <v>133</v>
      </c>
      <c r="F56" s="55" t="s">
        <v>134</v>
      </c>
      <c r="G56" s="190" t="str">
        <f>IF(AND('Antibiotics STAR PU 13'!J56="no",'Co-amoxiclav etc.'!J56="no"),"yes","no")</f>
        <v>no</v>
      </c>
      <c r="H56" s="14" t="str">
        <f>IF(AND('Antibiotics STAR PU 13'!L56="no",'Co-amoxiclav etc.'!L56="no"),"yes","no")</f>
        <v>no</v>
      </c>
      <c r="I56" s="14" t="str">
        <f>IF(AND('Antibiotics STAR PU 13'!N56="no",'Co-amoxiclav etc.'!N56="no"),"yes","no")</f>
        <v>no</v>
      </c>
      <c r="J56" s="14" t="str">
        <f>IF(AND('Antibiotics STAR PU 13'!P56="no",'Co-amoxiclav etc.'!P56="no"),"yes","no")</f>
        <v>no</v>
      </c>
      <c r="K56" s="14" t="str">
        <f>IF(AND('Antibiotics STAR PU 13'!R56="no",'Co-amoxiclav etc.'!R56="no"),"yes","no")</f>
        <v>no</v>
      </c>
      <c r="L56" s="14" t="str">
        <f>IF(AND('Antibiotics STAR PU 13'!T56="no",'Co-amoxiclav etc.'!T56="no"),"yes","no")</f>
        <v>no</v>
      </c>
      <c r="M56" s="14" t="str">
        <f>IF(AND('Antibiotics STAR PU 13'!V56="no",'Co-amoxiclav etc.'!V56="no"),"yes","no")</f>
        <v>no</v>
      </c>
      <c r="N56" s="14" t="str">
        <f>IF(AND('Antibiotics STAR PU 13'!X56="no",'Co-amoxiclav etc.'!X56="no"),"yes","no")</f>
        <v>no</v>
      </c>
      <c r="O56" s="14" t="str">
        <f>IF(AND('Antibiotics STAR PU 13'!Z56="no",'Co-amoxiclav etc.'!Z56="no"),"yes","no")</f>
        <v>no</v>
      </c>
      <c r="P56" s="14" t="str">
        <f>IF(AND('Antibiotics STAR PU 13'!AB56="no",'Co-amoxiclav etc.'!AB56="no"),"yes","no")</f>
        <v>no</v>
      </c>
      <c r="Q56" s="14" t="str">
        <f>IF(AND('Antibiotics STAR PU 13'!AD56="no",'Co-amoxiclav etc.'!AD56="no"),"yes","no")</f>
        <v>no</v>
      </c>
      <c r="R56" s="14" t="str">
        <f>IF(AND('Antibiotics STAR PU 13'!AF56="no",'Co-amoxiclav etc.'!AF56="no"),"yes","no")</f>
        <v>no</v>
      </c>
      <c r="S56" s="14" t="str">
        <f>IF(AND('Antibiotics STAR PU 13'!AH56="no",'Co-amoxiclav etc.'!AH56="no"),"yes","no")</f>
        <v>no</v>
      </c>
    </row>
    <row r="57" spans="1:19" x14ac:dyDescent="0.2">
      <c r="A57" t="s">
        <v>480</v>
      </c>
      <c r="B57" t="s">
        <v>481</v>
      </c>
      <c r="C57" s="53" t="s">
        <v>510</v>
      </c>
      <c r="D57" s="54" t="s">
        <v>78</v>
      </c>
      <c r="E57" s="50" t="s">
        <v>135</v>
      </c>
      <c r="F57" s="55" t="s">
        <v>136</v>
      </c>
      <c r="G57" s="190" t="str">
        <f>IF(AND('Antibiotics STAR PU 13'!J57="no",'Co-amoxiclav etc.'!J57="no"),"yes","no")</f>
        <v>no</v>
      </c>
      <c r="H57" s="14" t="str">
        <f>IF(AND('Antibiotics STAR PU 13'!L57="no",'Co-amoxiclav etc.'!L57="no"),"yes","no")</f>
        <v>no</v>
      </c>
      <c r="I57" s="14" t="str">
        <f>IF(AND('Antibiotics STAR PU 13'!N57="no",'Co-amoxiclav etc.'!N57="no"),"yes","no")</f>
        <v>no</v>
      </c>
      <c r="J57" s="14" t="str">
        <f>IF(AND('Antibiotics STAR PU 13'!P57="no",'Co-amoxiclav etc.'!P57="no"),"yes","no")</f>
        <v>no</v>
      </c>
      <c r="K57" s="14" t="str">
        <f>IF(AND('Antibiotics STAR PU 13'!R57="no",'Co-amoxiclav etc.'!R57="no"),"yes","no")</f>
        <v>no</v>
      </c>
      <c r="L57" s="14" t="str">
        <f>IF(AND('Antibiotics STAR PU 13'!T57="no",'Co-amoxiclav etc.'!T57="no"),"yes","no")</f>
        <v>no</v>
      </c>
      <c r="M57" s="14" t="str">
        <f>IF(AND('Antibiotics STAR PU 13'!V57="no",'Co-amoxiclav etc.'!V57="no"),"yes","no")</f>
        <v>no</v>
      </c>
      <c r="N57" s="14" t="str">
        <f>IF(AND('Antibiotics STAR PU 13'!X57="no",'Co-amoxiclav etc.'!X57="no"),"yes","no")</f>
        <v>no</v>
      </c>
      <c r="O57" s="14" t="str">
        <f>IF(AND('Antibiotics STAR PU 13'!Z57="no",'Co-amoxiclav etc.'!Z57="no"),"yes","no")</f>
        <v>no</v>
      </c>
      <c r="P57" s="14" t="str">
        <f>IF(AND('Antibiotics STAR PU 13'!AB57="no",'Co-amoxiclav etc.'!AB57="no"),"yes","no")</f>
        <v>no</v>
      </c>
      <c r="Q57" s="14" t="str">
        <f>IF(AND('Antibiotics STAR PU 13'!AD57="no",'Co-amoxiclav etc.'!AD57="no"),"yes","no")</f>
        <v>no</v>
      </c>
      <c r="R57" s="14" t="str">
        <f>IF(AND('Antibiotics STAR PU 13'!AF57="no",'Co-amoxiclav etc.'!AF57="no"),"yes","no")</f>
        <v>no</v>
      </c>
      <c r="S57" s="14" t="str">
        <f>IF(AND('Antibiotics STAR PU 13'!AH57="no",'Co-amoxiclav etc.'!AH57="no"),"yes","no")</f>
        <v>no</v>
      </c>
    </row>
    <row r="58" spans="1:19" x14ac:dyDescent="0.2">
      <c r="A58" t="s">
        <v>466</v>
      </c>
      <c r="B58" t="s">
        <v>467</v>
      </c>
      <c r="C58" s="53" t="s">
        <v>507</v>
      </c>
      <c r="D58" s="54" t="s">
        <v>61</v>
      </c>
      <c r="E58" s="50" t="s">
        <v>137</v>
      </c>
      <c r="F58" s="55" t="s">
        <v>138</v>
      </c>
      <c r="G58" s="190" t="str">
        <f>IF(AND('Antibiotics STAR PU 13'!J58="no",'Co-amoxiclav etc.'!J58="no"),"yes","no")</f>
        <v>no</v>
      </c>
      <c r="H58" s="14" t="str">
        <f>IF(AND('Antibiotics STAR PU 13'!L58="no",'Co-amoxiclav etc.'!L58="no"),"yes","no")</f>
        <v>no</v>
      </c>
      <c r="I58" s="14" t="str">
        <f>IF(AND('Antibiotics STAR PU 13'!N58="no",'Co-amoxiclav etc.'!N58="no"),"yes","no")</f>
        <v>no</v>
      </c>
      <c r="J58" s="14" t="str">
        <f>IF(AND('Antibiotics STAR PU 13'!P58="no",'Co-amoxiclav etc.'!P58="no"),"yes","no")</f>
        <v>no</v>
      </c>
      <c r="K58" s="14" t="str">
        <f>IF(AND('Antibiotics STAR PU 13'!R58="no",'Co-amoxiclav etc.'!R58="no"),"yes","no")</f>
        <v>no</v>
      </c>
      <c r="L58" s="14" t="str">
        <f>IF(AND('Antibiotics STAR PU 13'!T58="no",'Co-amoxiclav etc.'!T58="no"),"yes","no")</f>
        <v>no</v>
      </c>
      <c r="M58" s="14" t="str">
        <f>IF(AND('Antibiotics STAR PU 13'!V58="no",'Co-amoxiclav etc.'!V58="no"),"yes","no")</f>
        <v>no</v>
      </c>
      <c r="N58" s="14" t="str">
        <f>IF(AND('Antibiotics STAR PU 13'!X58="no",'Co-amoxiclav etc.'!X58="no"),"yes","no")</f>
        <v>no</v>
      </c>
      <c r="O58" s="14" t="str">
        <f>IF(AND('Antibiotics STAR PU 13'!Z58="no",'Co-amoxiclav etc.'!Z58="no"),"yes","no")</f>
        <v>no</v>
      </c>
      <c r="P58" s="14" t="str">
        <f>IF(AND('Antibiotics STAR PU 13'!AB58="no",'Co-amoxiclav etc.'!AB58="no"),"yes","no")</f>
        <v>no</v>
      </c>
      <c r="Q58" s="14" t="str">
        <f>IF(AND('Antibiotics STAR PU 13'!AD58="no",'Co-amoxiclav etc.'!AD58="no"),"yes","no")</f>
        <v>no</v>
      </c>
      <c r="R58" s="14" t="str">
        <f>IF(AND('Antibiotics STAR PU 13'!AF58="no",'Co-amoxiclav etc.'!AF58="no"),"yes","no")</f>
        <v>no</v>
      </c>
      <c r="S58" s="14" t="str">
        <f>IF(AND('Antibiotics STAR PU 13'!AH58="no",'Co-amoxiclav etc.'!AH58="no"),"yes","no")</f>
        <v>no</v>
      </c>
    </row>
    <row r="59" spans="1:19" x14ac:dyDescent="0.2">
      <c r="A59" t="s">
        <v>466</v>
      </c>
      <c r="B59" t="s">
        <v>467</v>
      </c>
      <c r="C59" s="53" t="s">
        <v>507</v>
      </c>
      <c r="D59" s="54" t="s">
        <v>61</v>
      </c>
      <c r="E59" s="50" t="s">
        <v>139</v>
      </c>
      <c r="F59" s="55" t="s">
        <v>140</v>
      </c>
      <c r="G59" s="190" t="str">
        <f>IF(AND('Antibiotics STAR PU 13'!J59="no",'Co-amoxiclav etc.'!J59="no"),"yes","no")</f>
        <v>no</v>
      </c>
      <c r="H59" s="14" t="str">
        <f>IF(AND('Antibiotics STAR PU 13'!L59="no",'Co-amoxiclav etc.'!L59="no"),"yes","no")</f>
        <v>no</v>
      </c>
      <c r="I59" s="14" t="str">
        <f>IF(AND('Antibiotics STAR PU 13'!N59="no",'Co-amoxiclav etc.'!N59="no"),"yes","no")</f>
        <v>no</v>
      </c>
      <c r="J59" s="14" t="str">
        <f>IF(AND('Antibiotics STAR PU 13'!P59="no",'Co-amoxiclav etc.'!P59="no"),"yes","no")</f>
        <v>no</v>
      </c>
      <c r="K59" s="14" t="str">
        <f>IF(AND('Antibiotics STAR PU 13'!R59="no",'Co-amoxiclav etc.'!R59="no"),"yes","no")</f>
        <v>no</v>
      </c>
      <c r="L59" s="14" t="str">
        <f>IF(AND('Antibiotics STAR PU 13'!T59="no",'Co-amoxiclav etc.'!T59="no"),"yes","no")</f>
        <v>no</v>
      </c>
      <c r="M59" s="14" t="str">
        <f>IF(AND('Antibiotics STAR PU 13'!V59="no",'Co-amoxiclav etc.'!V59="no"),"yes","no")</f>
        <v>no</v>
      </c>
      <c r="N59" s="14" t="str">
        <f>IF(AND('Antibiotics STAR PU 13'!X59="no",'Co-amoxiclav etc.'!X59="no"),"yes","no")</f>
        <v>no</v>
      </c>
      <c r="O59" s="14" t="str">
        <f>IF(AND('Antibiotics STAR PU 13'!Z59="no",'Co-amoxiclav etc.'!Z59="no"),"yes","no")</f>
        <v>no</v>
      </c>
      <c r="P59" s="14" t="str">
        <f>IF(AND('Antibiotics STAR PU 13'!AB59="no",'Co-amoxiclav etc.'!AB59="no"),"yes","no")</f>
        <v>no</v>
      </c>
      <c r="Q59" s="14" t="str">
        <f>IF(AND('Antibiotics STAR PU 13'!AD59="no",'Co-amoxiclav etc.'!AD59="no"),"yes","no")</f>
        <v>no</v>
      </c>
      <c r="R59" s="14" t="str">
        <f>IF(AND('Antibiotics STAR PU 13'!AF59="no",'Co-amoxiclav etc.'!AF59="no"),"yes","no")</f>
        <v>no</v>
      </c>
      <c r="S59" s="14" t="str">
        <f>IF(AND('Antibiotics STAR PU 13'!AH59="no",'Co-amoxiclav etc.'!AH59="no"),"yes","no")</f>
        <v>no</v>
      </c>
    </row>
    <row r="60" spans="1:19" x14ac:dyDescent="0.2">
      <c r="A60" t="s">
        <v>485</v>
      </c>
      <c r="B60" t="s">
        <v>486</v>
      </c>
      <c r="C60" s="53" t="s">
        <v>517</v>
      </c>
      <c r="D60" s="54" t="s">
        <v>141</v>
      </c>
      <c r="E60" s="50" t="s">
        <v>142</v>
      </c>
      <c r="F60" s="55" t="s">
        <v>143</v>
      </c>
      <c r="G60" s="190" t="str">
        <f>IF(AND('Antibiotics STAR PU 13'!J60="no",'Co-amoxiclav etc.'!J60="no"),"yes","no")</f>
        <v>no</v>
      </c>
      <c r="H60" s="14" t="str">
        <f>IF(AND('Antibiotics STAR PU 13'!L60="no",'Co-amoxiclav etc.'!L60="no"),"yes","no")</f>
        <v>no</v>
      </c>
      <c r="I60" s="14" t="str">
        <f>IF(AND('Antibiotics STAR PU 13'!N60="no",'Co-amoxiclav etc.'!N60="no"),"yes","no")</f>
        <v>no</v>
      </c>
      <c r="J60" s="14" t="str">
        <f>IF(AND('Antibiotics STAR PU 13'!P60="no",'Co-amoxiclav etc.'!P60="no"),"yes","no")</f>
        <v>no</v>
      </c>
      <c r="K60" s="14" t="str">
        <f>IF(AND('Antibiotics STAR PU 13'!R60="no",'Co-amoxiclav etc.'!R60="no"),"yes","no")</f>
        <v>no</v>
      </c>
      <c r="L60" s="14" t="str">
        <f>IF(AND('Antibiotics STAR PU 13'!T60="no",'Co-amoxiclav etc.'!T60="no"),"yes","no")</f>
        <v>no</v>
      </c>
      <c r="M60" s="14" t="str">
        <f>IF(AND('Antibiotics STAR PU 13'!V60="no",'Co-amoxiclav etc.'!V60="no"),"yes","no")</f>
        <v>no</v>
      </c>
      <c r="N60" s="14" t="str">
        <f>IF(AND('Antibiotics STAR PU 13'!X60="no",'Co-amoxiclav etc.'!X60="no"),"yes","no")</f>
        <v>no</v>
      </c>
      <c r="O60" s="14" t="str">
        <f>IF(AND('Antibiotics STAR PU 13'!Z60="no",'Co-amoxiclav etc.'!Z60="no"),"yes","no")</f>
        <v>no</v>
      </c>
      <c r="P60" s="14" t="str">
        <f>IF(AND('Antibiotics STAR PU 13'!AB60="no",'Co-amoxiclav etc.'!AB60="no"),"yes","no")</f>
        <v>no</v>
      </c>
      <c r="Q60" s="14" t="str">
        <f>IF(AND('Antibiotics STAR PU 13'!AD60="no",'Co-amoxiclav etc.'!AD60="no"),"yes","no")</f>
        <v>no</v>
      </c>
      <c r="R60" s="14" t="str">
        <f>IF(AND('Antibiotics STAR PU 13'!AF60="no",'Co-amoxiclav etc.'!AF60="no"),"yes","no")</f>
        <v>no</v>
      </c>
      <c r="S60" s="14" t="str">
        <f>IF(AND('Antibiotics STAR PU 13'!AH60="no",'Co-amoxiclav etc.'!AH60="no"),"yes","no")</f>
        <v>no</v>
      </c>
    </row>
    <row r="61" spans="1:19" x14ac:dyDescent="0.2">
      <c r="A61" t="s">
        <v>470</v>
      </c>
      <c r="B61" t="s">
        <v>471</v>
      </c>
      <c r="C61" s="53" t="s">
        <v>497</v>
      </c>
      <c r="D61" s="54" t="s">
        <v>17</v>
      </c>
      <c r="E61" s="50" t="s">
        <v>144</v>
      </c>
      <c r="F61" s="55" t="s">
        <v>145</v>
      </c>
      <c r="G61" s="190" t="str">
        <f>IF(AND('Antibiotics STAR PU 13'!J61="no",'Co-amoxiclav etc.'!J61="no"),"yes","no")</f>
        <v>no</v>
      </c>
      <c r="H61" s="14" t="str">
        <f>IF(AND('Antibiotics STAR PU 13'!L61="no",'Co-amoxiclav etc.'!L61="no"),"yes","no")</f>
        <v>no</v>
      </c>
      <c r="I61" s="14" t="str">
        <f>IF(AND('Antibiotics STAR PU 13'!N61="no",'Co-amoxiclav etc.'!N61="no"),"yes","no")</f>
        <v>no</v>
      </c>
      <c r="J61" s="14" t="str">
        <f>IF(AND('Antibiotics STAR PU 13'!P61="no",'Co-amoxiclav etc.'!P61="no"),"yes","no")</f>
        <v>no</v>
      </c>
      <c r="K61" s="14" t="str">
        <f>IF(AND('Antibiotics STAR PU 13'!R61="no",'Co-amoxiclav etc.'!R61="no"),"yes","no")</f>
        <v>no</v>
      </c>
      <c r="L61" s="14" t="str">
        <f>IF(AND('Antibiotics STAR PU 13'!T61="no",'Co-amoxiclav etc.'!T61="no"),"yes","no")</f>
        <v>no</v>
      </c>
      <c r="M61" s="14" t="str">
        <f>IF(AND('Antibiotics STAR PU 13'!V61="no",'Co-amoxiclav etc.'!V61="no"),"yes","no")</f>
        <v>no</v>
      </c>
      <c r="N61" s="14" t="str">
        <f>IF(AND('Antibiotics STAR PU 13'!X61="no",'Co-amoxiclav etc.'!X61="no"),"yes","no")</f>
        <v>no</v>
      </c>
      <c r="O61" s="14" t="str">
        <f>IF(AND('Antibiotics STAR PU 13'!Z61="no",'Co-amoxiclav etc.'!Z61="no"),"yes","no")</f>
        <v>no</v>
      </c>
      <c r="P61" s="14" t="str">
        <f>IF(AND('Antibiotics STAR PU 13'!AB61="no",'Co-amoxiclav etc.'!AB61="no"),"yes","no")</f>
        <v>no</v>
      </c>
      <c r="Q61" s="14" t="str">
        <f>IF(AND('Antibiotics STAR PU 13'!AD61="no",'Co-amoxiclav etc.'!AD61="no"),"yes","no")</f>
        <v>no</v>
      </c>
      <c r="R61" s="14" t="str">
        <f>IF(AND('Antibiotics STAR PU 13'!AF61="no",'Co-amoxiclav etc.'!AF61="no"),"yes","no")</f>
        <v>no</v>
      </c>
      <c r="S61" s="14" t="str">
        <f>IF(AND('Antibiotics STAR PU 13'!AH61="no",'Co-amoxiclav etc.'!AH61="no"),"yes","no")</f>
        <v>no</v>
      </c>
    </row>
    <row r="62" spans="1:19" x14ac:dyDescent="0.2">
      <c r="A62" t="s">
        <v>480</v>
      </c>
      <c r="B62" t="s">
        <v>481</v>
      </c>
      <c r="C62" s="53" t="s">
        <v>518</v>
      </c>
      <c r="D62" s="54" t="s">
        <v>146</v>
      </c>
      <c r="E62" s="50" t="s">
        <v>147</v>
      </c>
      <c r="F62" s="55" t="s">
        <v>148</v>
      </c>
      <c r="G62" s="190" t="str">
        <f>IF(AND('Antibiotics STAR PU 13'!J62="no",'Co-amoxiclav etc.'!J62="no"),"yes","no")</f>
        <v>no</v>
      </c>
      <c r="H62" s="14" t="str">
        <f>IF(AND('Antibiotics STAR PU 13'!L62="no",'Co-amoxiclav etc.'!L62="no"),"yes","no")</f>
        <v>no</v>
      </c>
      <c r="I62" s="14" t="str">
        <f>IF(AND('Antibiotics STAR PU 13'!N62="no",'Co-amoxiclav etc.'!N62="no"),"yes","no")</f>
        <v>no</v>
      </c>
      <c r="J62" s="14" t="str">
        <f>IF(AND('Antibiotics STAR PU 13'!P62="no",'Co-amoxiclav etc.'!P62="no"),"yes","no")</f>
        <v>no</v>
      </c>
      <c r="K62" s="14" t="str">
        <f>IF(AND('Antibiotics STAR PU 13'!R62="no",'Co-amoxiclav etc.'!R62="no"),"yes","no")</f>
        <v>no</v>
      </c>
      <c r="L62" s="14" t="str">
        <f>IF(AND('Antibiotics STAR PU 13'!T62="no",'Co-amoxiclav etc.'!T62="no"),"yes","no")</f>
        <v>no</v>
      </c>
      <c r="M62" s="14" t="str">
        <f>IF(AND('Antibiotics STAR PU 13'!V62="no",'Co-amoxiclav etc.'!V62="no"),"yes","no")</f>
        <v>no</v>
      </c>
      <c r="N62" s="14" t="str">
        <f>IF(AND('Antibiotics STAR PU 13'!X62="no",'Co-amoxiclav etc.'!X62="no"),"yes","no")</f>
        <v>no</v>
      </c>
      <c r="O62" s="14" t="str">
        <f>IF(AND('Antibiotics STAR PU 13'!Z62="no",'Co-amoxiclav etc.'!Z62="no"),"yes","no")</f>
        <v>no</v>
      </c>
      <c r="P62" s="14" t="str">
        <f>IF(AND('Antibiotics STAR PU 13'!AB62="no",'Co-amoxiclav etc.'!AB62="no"),"yes","no")</f>
        <v>no</v>
      </c>
      <c r="Q62" s="14" t="str">
        <f>IF(AND('Antibiotics STAR PU 13'!AD62="no",'Co-amoxiclav etc.'!AD62="no"),"yes","no")</f>
        <v>no</v>
      </c>
      <c r="R62" s="14" t="str">
        <f>IF(AND('Antibiotics STAR PU 13'!AF62="no",'Co-amoxiclav etc.'!AF62="no"),"yes","no")</f>
        <v>no</v>
      </c>
      <c r="S62" s="14" t="str">
        <f>IF(AND('Antibiotics STAR PU 13'!AH62="no",'Co-amoxiclav etc.'!AH62="no"),"yes","no")</f>
        <v>no</v>
      </c>
    </row>
    <row r="63" spans="1:19" x14ac:dyDescent="0.2">
      <c r="A63" t="s">
        <v>484</v>
      </c>
      <c r="B63" t="s">
        <v>116</v>
      </c>
      <c r="C63" s="53" t="s">
        <v>514</v>
      </c>
      <c r="D63" s="54" t="s">
        <v>116</v>
      </c>
      <c r="E63" s="50" t="s">
        <v>149</v>
      </c>
      <c r="F63" s="55" t="s">
        <v>150</v>
      </c>
      <c r="G63" s="190" t="str">
        <f>IF(AND('Antibiotics STAR PU 13'!J63="no",'Co-amoxiclav etc.'!J63="no"),"yes","no")</f>
        <v>no</v>
      </c>
      <c r="H63" s="14" t="str">
        <f>IF(AND('Antibiotics STAR PU 13'!L63="no",'Co-amoxiclav etc.'!L63="no"),"yes","no")</f>
        <v>no</v>
      </c>
      <c r="I63" s="14" t="str">
        <f>IF(AND('Antibiotics STAR PU 13'!N63="no",'Co-amoxiclav etc.'!N63="no"),"yes","no")</f>
        <v>no</v>
      </c>
      <c r="J63" s="14" t="str">
        <f>IF(AND('Antibiotics STAR PU 13'!P63="no",'Co-amoxiclav etc.'!P63="no"),"yes","no")</f>
        <v>no</v>
      </c>
      <c r="K63" s="14" t="str">
        <f>IF(AND('Antibiotics STAR PU 13'!R63="no",'Co-amoxiclav etc.'!R63="no"),"yes","no")</f>
        <v>no</v>
      </c>
      <c r="L63" s="14" t="str">
        <f>IF(AND('Antibiotics STAR PU 13'!T63="no",'Co-amoxiclav etc.'!T63="no"),"yes","no")</f>
        <v>no</v>
      </c>
      <c r="M63" s="14" t="str">
        <f>IF(AND('Antibiotics STAR PU 13'!V63="no",'Co-amoxiclav etc.'!V63="no"),"yes","no")</f>
        <v>no</v>
      </c>
      <c r="N63" s="14" t="str">
        <f>IF(AND('Antibiotics STAR PU 13'!X63="no",'Co-amoxiclav etc.'!X63="no"),"yes","no")</f>
        <v>no</v>
      </c>
      <c r="O63" s="14" t="str">
        <f>IF(AND('Antibiotics STAR PU 13'!Z63="no",'Co-amoxiclav etc.'!Z63="no"),"yes","no")</f>
        <v>no</v>
      </c>
      <c r="P63" s="14" t="str">
        <f>IF(AND('Antibiotics STAR PU 13'!AB63="no",'Co-amoxiclav etc.'!AB63="no"),"yes","no")</f>
        <v>no</v>
      </c>
      <c r="Q63" s="14" t="str">
        <f>IF(AND('Antibiotics STAR PU 13'!AD63="no",'Co-amoxiclav etc.'!AD63="no"),"yes","no")</f>
        <v>no</v>
      </c>
      <c r="R63" s="14" t="str">
        <f>IF(AND('Antibiotics STAR PU 13'!AF63="no",'Co-amoxiclav etc.'!AF63="no"),"yes","no")</f>
        <v>no</v>
      </c>
      <c r="S63" s="14" t="str">
        <f>IF(AND('Antibiotics STAR PU 13'!AH63="no",'Co-amoxiclav etc.'!AH63="no"),"yes","no")</f>
        <v>no</v>
      </c>
    </row>
    <row r="64" spans="1:19" x14ac:dyDescent="0.2">
      <c r="A64" t="s">
        <v>572</v>
      </c>
      <c r="B64" t="s">
        <v>571</v>
      </c>
      <c r="C64" s="53" t="s">
        <v>504</v>
      </c>
      <c r="D64" s="54" t="s">
        <v>44</v>
      </c>
      <c r="E64" s="50" t="s">
        <v>151</v>
      </c>
      <c r="F64" s="55" t="s">
        <v>152</v>
      </c>
      <c r="G64" s="190" t="str">
        <f>IF(AND('Antibiotics STAR PU 13'!J64="no",'Co-amoxiclav etc.'!J64="no"),"yes","no")</f>
        <v>no</v>
      </c>
      <c r="H64" s="14" t="str">
        <f>IF(AND('Antibiotics STAR PU 13'!L64="no",'Co-amoxiclav etc.'!L64="no"),"yes","no")</f>
        <v>no</v>
      </c>
      <c r="I64" s="14" t="str">
        <f>IF(AND('Antibiotics STAR PU 13'!N64="no",'Co-amoxiclav etc.'!N64="no"),"yes","no")</f>
        <v>no</v>
      </c>
      <c r="J64" s="14" t="str">
        <f>IF(AND('Antibiotics STAR PU 13'!P64="no",'Co-amoxiclav etc.'!P64="no"),"yes","no")</f>
        <v>no</v>
      </c>
      <c r="K64" s="14" t="str">
        <f>IF(AND('Antibiotics STAR PU 13'!R64="no",'Co-amoxiclav etc.'!R64="no"),"yes","no")</f>
        <v>no</v>
      </c>
      <c r="L64" s="14" t="str">
        <f>IF(AND('Antibiotics STAR PU 13'!T64="no",'Co-amoxiclav etc.'!T64="no"),"yes","no")</f>
        <v>no</v>
      </c>
      <c r="M64" s="14" t="str">
        <f>IF(AND('Antibiotics STAR PU 13'!V64="no",'Co-amoxiclav etc.'!V64="no"),"yes","no")</f>
        <v>no</v>
      </c>
      <c r="N64" s="14" t="str">
        <f>IF(AND('Antibiotics STAR PU 13'!X64="no",'Co-amoxiclav etc.'!X64="no"),"yes","no")</f>
        <v>no</v>
      </c>
      <c r="O64" s="14" t="str">
        <f>IF(AND('Antibiotics STAR PU 13'!Z64="no",'Co-amoxiclav etc.'!Z64="no"),"yes","no")</f>
        <v>no</v>
      </c>
      <c r="P64" s="14" t="str">
        <f>IF(AND('Antibiotics STAR PU 13'!AB64="no",'Co-amoxiclav etc.'!AB64="no"),"yes","no")</f>
        <v>no</v>
      </c>
      <c r="Q64" s="14" t="str">
        <f>IF(AND('Antibiotics STAR PU 13'!AD64="no",'Co-amoxiclav etc.'!AD64="no"),"yes","no")</f>
        <v>no</v>
      </c>
      <c r="R64" s="14" t="str">
        <f>IF(AND('Antibiotics STAR PU 13'!AF64="no",'Co-amoxiclav etc.'!AF64="no"),"yes","no")</f>
        <v>no</v>
      </c>
      <c r="S64" s="14" t="str">
        <f>IF(AND('Antibiotics STAR PU 13'!AH64="no",'Co-amoxiclav etc.'!AH64="no"),"yes","no")</f>
        <v>no</v>
      </c>
    </row>
    <row r="65" spans="1:19" x14ac:dyDescent="0.2">
      <c r="A65" t="s">
        <v>468</v>
      </c>
      <c r="B65" t="s">
        <v>469</v>
      </c>
      <c r="C65" s="53" t="s">
        <v>500</v>
      </c>
      <c r="D65" s="54" t="s">
        <v>30</v>
      </c>
      <c r="E65" s="50" t="s">
        <v>153</v>
      </c>
      <c r="F65" s="55" t="s">
        <v>154</v>
      </c>
      <c r="G65" s="190" t="str">
        <f>IF(AND('Antibiotics STAR PU 13'!J65="no",'Co-amoxiclav etc.'!J65="no"),"yes","no")</f>
        <v>no</v>
      </c>
      <c r="H65" s="14" t="str">
        <f>IF(AND('Antibiotics STAR PU 13'!L65="no",'Co-amoxiclav etc.'!L65="no"),"yes","no")</f>
        <v>no</v>
      </c>
      <c r="I65" s="14" t="str">
        <f>IF(AND('Antibiotics STAR PU 13'!N65="no",'Co-amoxiclav etc.'!N65="no"),"yes","no")</f>
        <v>no</v>
      </c>
      <c r="J65" s="14" t="str">
        <f>IF(AND('Antibiotics STAR PU 13'!P65="no",'Co-amoxiclav etc.'!P65="no"),"yes","no")</f>
        <v>no</v>
      </c>
      <c r="K65" s="14" t="str">
        <f>IF(AND('Antibiotics STAR PU 13'!R65="no",'Co-amoxiclav etc.'!R65="no"),"yes","no")</f>
        <v>no</v>
      </c>
      <c r="L65" s="14" t="str">
        <f>IF(AND('Antibiotics STAR PU 13'!T65="no",'Co-amoxiclav etc.'!T65="no"),"yes","no")</f>
        <v>no</v>
      </c>
      <c r="M65" s="14" t="str">
        <f>IF(AND('Antibiotics STAR PU 13'!V65="no",'Co-amoxiclav etc.'!V65="no"),"yes","no")</f>
        <v>no</v>
      </c>
      <c r="N65" s="14" t="str">
        <f>IF(AND('Antibiotics STAR PU 13'!X65="no",'Co-amoxiclav etc.'!X65="no"),"yes","no")</f>
        <v>no</v>
      </c>
      <c r="O65" s="14" t="str">
        <f>IF(AND('Antibiotics STAR PU 13'!Z65="no",'Co-amoxiclav etc.'!Z65="no"),"yes","no")</f>
        <v>no</v>
      </c>
      <c r="P65" s="14" t="str">
        <f>IF(AND('Antibiotics STAR PU 13'!AB65="no",'Co-amoxiclav etc.'!AB65="no"),"yes","no")</f>
        <v>no</v>
      </c>
      <c r="Q65" s="14" t="str">
        <f>IF(AND('Antibiotics STAR PU 13'!AD65="no",'Co-amoxiclav etc.'!AD65="no"),"yes","no")</f>
        <v>no</v>
      </c>
      <c r="R65" s="14" t="str">
        <f>IF(AND('Antibiotics STAR PU 13'!AF65="no",'Co-amoxiclav etc.'!AF65="no"),"yes","no")</f>
        <v>no</v>
      </c>
      <c r="S65" s="14" t="str">
        <f>IF(AND('Antibiotics STAR PU 13'!AH65="no",'Co-amoxiclav etc.'!AH65="no"),"yes","no")</f>
        <v>no</v>
      </c>
    </row>
    <row r="66" spans="1:19" x14ac:dyDescent="0.2">
      <c r="A66" t="s">
        <v>472</v>
      </c>
      <c r="B66" t="s">
        <v>473</v>
      </c>
      <c r="C66" s="53" t="s">
        <v>509</v>
      </c>
      <c r="D66" s="54" t="s">
        <v>73</v>
      </c>
      <c r="E66" s="50" t="s">
        <v>155</v>
      </c>
      <c r="F66" s="55" t="s">
        <v>156</v>
      </c>
      <c r="G66" s="190" t="str">
        <f>IF(AND('Antibiotics STAR PU 13'!J66="no",'Co-amoxiclav etc.'!J66="no"),"yes","no")</f>
        <v>no</v>
      </c>
      <c r="H66" s="14" t="str">
        <f>IF(AND('Antibiotics STAR PU 13'!L66="no",'Co-amoxiclav etc.'!L66="no"),"yes","no")</f>
        <v>no</v>
      </c>
      <c r="I66" s="14" t="str">
        <f>IF(AND('Antibiotics STAR PU 13'!N66="no",'Co-amoxiclav etc.'!N66="no"),"yes","no")</f>
        <v>no</v>
      </c>
      <c r="J66" s="14" t="str">
        <f>IF(AND('Antibiotics STAR PU 13'!P66="no",'Co-amoxiclav etc.'!P66="no"),"yes","no")</f>
        <v>no</v>
      </c>
      <c r="K66" s="14" t="str">
        <f>IF(AND('Antibiotics STAR PU 13'!R66="no",'Co-amoxiclav etc.'!R66="no"),"yes","no")</f>
        <v>no</v>
      </c>
      <c r="L66" s="14" t="str">
        <f>IF(AND('Antibiotics STAR PU 13'!T66="no",'Co-amoxiclav etc.'!T66="no"),"yes","no")</f>
        <v>no</v>
      </c>
      <c r="M66" s="14" t="str">
        <f>IF(AND('Antibiotics STAR PU 13'!V66="no",'Co-amoxiclav etc.'!V66="no"),"yes","no")</f>
        <v>no</v>
      </c>
      <c r="N66" s="14" t="str">
        <f>IF(AND('Antibiotics STAR PU 13'!X66="no",'Co-amoxiclav etc.'!X66="no"),"yes","no")</f>
        <v>no</v>
      </c>
      <c r="O66" s="14" t="str">
        <f>IF(AND('Antibiotics STAR PU 13'!Z66="no",'Co-amoxiclav etc.'!Z66="no"),"yes","no")</f>
        <v>no</v>
      </c>
      <c r="P66" s="14" t="str">
        <f>IF(AND('Antibiotics STAR PU 13'!AB66="no",'Co-amoxiclav etc.'!AB66="no"),"yes","no")</f>
        <v>no</v>
      </c>
      <c r="Q66" s="14" t="str">
        <f>IF(AND('Antibiotics STAR PU 13'!AD66="no",'Co-amoxiclav etc.'!AD66="no"),"yes","no")</f>
        <v>no</v>
      </c>
      <c r="R66" s="14" t="str">
        <f>IF(AND('Antibiotics STAR PU 13'!AF66="no",'Co-amoxiclav etc.'!AF66="no"),"yes","no")</f>
        <v>no</v>
      </c>
      <c r="S66" s="14" t="str">
        <f>IF(AND('Antibiotics STAR PU 13'!AH66="no",'Co-amoxiclav etc.'!AH66="no"),"yes","no")</f>
        <v>no</v>
      </c>
    </row>
    <row r="67" spans="1:19" x14ac:dyDescent="0.2">
      <c r="A67" t="s">
        <v>464</v>
      </c>
      <c r="B67" t="s">
        <v>465</v>
      </c>
      <c r="C67" s="53" t="s">
        <v>494</v>
      </c>
      <c r="D67" s="54" t="s">
        <v>6</v>
      </c>
      <c r="E67" s="50" t="s">
        <v>157</v>
      </c>
      <c r="F67" s="55" t="s">
        <v>158</v>
      </c>
      <c r="G67" s="190" t="str">
        <f>IF(AND('Antibiotics STAR PU 13'!J67="no",'Co-amoxiclav etc.'!J67="no"),"yes","no")</f>
        <v>no</v>
      </c>
      <c r="H67" s="14" t="str">
        <f>IF(AND('Antibiotics STAR PU 13'!L67="no",'Co-amoxiclav etc.'!L67="no"),"yes","no")</f>
        <v>no</v>
      </c>
      <c r="I67" s="14" t="str">
        <f>IF(AND('Antibiotics STAR PU 13'!N67="no",'Co-amoxiclav etc.'!N67="no"),"yes","no")</f>
        <v>no</v>
      </c>
      <c r="J67" s="14" t="str">
        <f>IF(AND('Antibiotics STAR PU 13'!P67="no",'Co-amoxiclav etc.'!P67="no"),"yes","no")</f>
        <v>no</v>
      </c>
      <c r="K67" s="14" t="str">
        <f>IF(AND('Antibiotics STAR PU 13'!R67="no",'Co-amoxiclav etc.'!R67="no"),"yes","no")</f>
        <v>no</v>
      </c>
      <c r="L67" s="14" t="str">
        <f>IF(AND('Antibiotics STAR PU 13'!T67="no",'Co-amoxiclav etc.'!T67="no"),"yes","no")</f>
        <v>no</v>
      </c>
      <c r="M67" s="14" t="str">
        <f>IF(AND('Antibiotics STAR PU 13'!V67="no",'Co-amoxiclav etc.'!V67="no"),"yes","no")</f>
        <v>no</v>
      </c>
      <c r="N67" s="14" t="str">
        <f>IF(AND('Antibiotics STAR PU 13'!X67="no",'Co-amoxiclav etc.'!X67="no"),"yes","no")</f>
        <v>no</v>
      </c>
      <c r="O67" s="14" t="str">
        <f>IF(AND('Antibiotics STAR PU 13'!Z67="no",'Co-amoxiclav etc.'!Z67="no"),"yes","no")</f>
        <v>no</v>
      </c>
      <c r="P67" s="14" t="str">
        <f>IF(AND('Antibiotics STAR PU 13'!AB67="no",'Co-amoxiclav etc.'!AB67="no"),"yes","no")</f>
        <v>no</v>
      </c>
      <c r="Q67" s="14" t="str">
        <f>IF(AND('Antibiotics STAR PU 13'!AD67="no",'Co-amoxiclav etc.'!AD67="no"),"yes","no")</f>
        <v>no</v>
      </c>
      <c r="R67" s="14" t="str">
        <f>IF(AND('Antibiotics STAR PU 13'!AF67="no",'Co-amoxiclav etc.'!AF67="no"),"yes","no")</f>
        <v>no</v>
      </c>
      <c r="S67" s="14" t="str">
        <f>IF(AND('Antibiotics STAR PU 13'!AH67="no",'Co-amoxiclav etc.'!AH67="no"),"yes","no")</f>
        <v>no</v>
      </c>
    </row>
    <row r="68" spans="1:19" x14ac:dyDescent="0.2">
      <c r="A68" t="s">
        <v>572</v>
      </c>
      <c r="B68" t="s">
        <v>571</v>
      </c>
      <c r="C68" s="53" t="s">
        <v>504</v>
      </c>
      <c r="D68" s="54" t="s">
        <v>44</v>
      </c>
      <c r="E68" s="50" t="s">
        <v>159</v>
      </c>
      <c r="F68" s="55" t="s">
        <v>160</v>
      </c>
      <c r="G68" s="190" t="str">
        <f>IF(AND('Antibiotics STAR PU 13'!J68="no",'Co-amoxiclav etc.'!J68="no"),"yes","no")</f>
        <v>yes</v>
      </c>
      <c r="H68" s="14" t="str">
        <f>IF(AND('Antibiotics STAR PU 13'!L68="no",'Co-amoxiclav etc.'!L68="no"),"yes","no")</f>
        <v>yes</v>
      </c>
      <c r="I68" s="14" t="str">
        <f>IF(AND('Antibiotics STAR PU 13'!N68="no",'Co-amoxiclav etc.'!N68="no"),"yes","no")</f>
        <v>yes</v>
      </c>
      <c r="J68" s="14" t="str">
        <f>IF(AND('Antibiotics STAR PU 13'!P68="no",'Co-amoxiclav etc.'!P68="no"),"yes","no")</f>
        <v>yes</v>
      </c>
      <c r="K68" s="14" t="str">
        <f>IF(AND('Antibiotics STAR PU 13'!R68="no",'Co-amoxiclav etc.'!R68="no"),"yes","no")</f>
        <v>yes</v>
      </c>
      <c r="L68" s="14" t="str">
        <f>IF(AND('Antibiotics STAR PU 13'!T68="no",'Co-amoxiclav etc.'!T68="no"),"yes","no")</f>
        <v>yes</v>
      </c>
      <c r="M68" s="14" t="str">
        <f>IF(AND('Antibiotics STAR PU 13'!V68="no",'Co-amoxiclav etc.'!V68="no"),"yes","no")</f>
        <v>yes</v>
      </c>
      <c r="N68" s="14" t="str">
        <f>IF(AND('Antibiotics STAR PU 13'!X68="no",'Co-amoxiclav etc.'!X68="no"),"yes","no")</f>
        <v>yes</v>
      </c>
      <c r="O68" s="14" t="str">
        <f>IF(AND('Antibiotics STAR PU 13'!Z68="no",'Co-amoxiclav etc.'!Z68="no"),"yes","no")</f>
        <v>yes</v>
      </c>
      <c r="P68" s="14" t="str">
        <f>IF(AND('Antibiotics STAR PU 13'!AB68="no",'Co-amoxiclav etc.'!AB68="no"),"yes","no")</f>
        <v>yes</v>
      </c>
      <c r="Q68" s="14" t="str">
        <f>IF(AND('Antibiotics STAR PU 13'!AD68="no",'Co-amoxiclav etc.'!AD68="no"),"yes","no")</f>
        <v>yes</v>
      </c>
      <c r="R68" s="14" t="str">
        <f>IF(AND('Antibiotics STAR PU 13'!AF68="no",'Co-amoxiclav etc.'!AF68="no"),"yes","no")</f>
        <v>yes</v>
      </c>
      <c r="S68" s="14" t="str">
        <f>IF(AND('Antibiotics STAR PU 13'!AH68="no",'Co-amoxiclav etc.'!AH68="no"),"yes","no")</f>
        <v>yes</v>
      </c>
    </row>
    <row r="69" spans="1:19" x14ac:dyDescent="0.2">
      <c r="A69" t="s">
        <v>470</v>
      </c>
      <c r="B69" t="s">
        <v>471</v>
      </c>
      <c r="C69" s="53" t="s">
        <v>502</v>
      </c>
      <c r="D69" s="54" t="s">
        <v>36</v>
      </c>
      <c r="E69" s="50" t="s">
        <v>161</v>
      </c>
      <c r="F69" s="55" t="s">
        <v>162</v>
      </c>
      <c r="G69" s="190" t="str">
        <f>IF(AND('Antibiotics STAR PU 13'!J69="no",'Co-amoxiclav etc.'!J69="no"),"yes","no")</f>
        <v>no</v>
      </c>
      <c r="H69" s="14" t="str">
        <f>IF(AND('Antibiotics STAR PU 13'!L69="no",'Co-amoxiclav etc.'!L69="no"),"yes","no")</f>
        <v>no</v>
      </c>
      <c r="I69" s="14" t="str">
        <f>IF(AND('Antibiotics STAR PU 13'!N69="no",'Co-amoxiclav etc.'!N69="no"),"yes","no")</f>
        <v>no</v>
      </c>
      <c r="J69" s="14" t="str">
        <f>IF(AND('Antibiotics STAR PU 13'!P69="no",'Co-amoxiclav etc.'!P69="no"),"yes","no")</f>
        <v>no</v>
      </c>
      <c r="K69" s="14" t="str">
        <f>IF(AND('Antibiotics STAR PU 13'!R69="no",'Co-amoxiclav etc.'!R69="no"),"yes","no")</f>
        <v>no</v>
      </c>
      <c r="L69" s="14" t="str">
        <f>IF(AND('Antibiotics STAR PU 13'!T69="no",'Co-amoxiclav etc.'!T69="no"),"yes","no")</f>
        <v>no</v>
      </c>
      <c r="M69" s="14" t="str">
        <f>IF(AND('Antibiotics STAR PU 13'!V69="no",'Co-amoxiclav etc.'!V69="no"),"yes","no")</f>
        <v>no</v>
      </c>
      <c r="N69" s="14" t="str">
        <f>IF(AND('Antibiotics STAR PU 13'!X69="no",'Co-amoxiclav etc.'!X69="no"),"yes","no")</f>
        <v>no</v>
      </c>
      <c r="O69" s="14" t="str">
        <f>IF(AND('Antibiotics STAR PU 13'!Z69="no",'Co-amoxiclav etc.'!Z69="no"),"yes","no")</f>
        <v>no</v>
      </c>
      <c r="P69" s="14" t="str">
        <f>IF(AND('Antibiotics STAR PU 13'!AB69="no",'Co-amoxiclav etc.'!AB69="no"),"yes","no")</f>
        <v>no</v>
      </c>
      <c r="Q69" s="14" t="str">
        <f>IF(AND('Antibiotics STAR PU 13'!AD69="no",'Co-amoxiclav etc.'!AD69="no"),"yes","no")</f>
        <v>no</v>
      </c>
      <c r="R69" s="14" t="str">
        <f>IF(AND('Antibiotics STAR PU 13'!AF69="no",'Co-amoxiclav etc.'!AF69="no"),"yes","no")</f>
        <v>no</v>
      </c>
      <c r="S69" s="14" t="str">
        <f>IF(AND('Antibiotics STAR PU 13'!AH69="no",'Co-amoxiclav etc.'!AH69="no"),"yes","no")</f>
        <v>no</v>
      </c>
    </row>
    <row r="70" spans="1:19" x14ac:dyDescent="0.2">
      <c r="A70" t="s">
        <v>466</v>
      </c>
      <c r="B70" t="s">
        <v>467</v>
      </c>
      <c r="C70" s="53" t="s">
        <v>507</v>
      </c>
      <c r="D70" s="54" t="s">
        <v>61</v>
      </c>
      <c r="E70" s="50" t="s">
        <v>163</v>
      </c>
      <c r="F70" s="55" t="s">
        <v>164</v>
      </c>
      <c r="G70" s="190" t="str">
        <f>IF(AND('Antibiotics STAR PU 13'!J70="no",'Co-amoxiclav etc.'!J70="no"),"yes","no")</f>
        <v>no</v>
      </c>
      <c r="H70" s="14" t="str">
        <f>IF(AND('Antibiotics STAR PU 13'!L70="no",'Co-amoxiclav etc.'!L70="no"),"yes","no")</f>
        <v>no</v>
      </c>
      <c r="I70" s="14" t="str">
        <f>IF(AND('Antibiotics STAR PU 13'!N70="no",'Co-amoxiclav etc.'!N70="no"),"yes","no")</f>
        <v>no</v>
      </c>
      <c r="J70" s="14" t="str">
        <f>IF(AND('Antibiotics STAR PU 13'!P70="no",'Co-amoxiclav etc.'!P70="no"),"yes","no")</f>
        <v>no</v>
      </c>
      <c r="K70" s="14" t="str">
        <f>IF(AND('Antibiotics STAR PU 13'!R70="no",'Co-amoxiclav etc.'!R70="no"),"yes","no")</f>
        <v>no</v>
      </c>
      <c r="L70" s="14" t="str">
        <f>IF(AND('Antibiotics STAR PU 13'!T70="no",'Co-amoxiclav etc.'!T70="no"),"yes","no")</f>
        <v>no</v>
      </c>
      <c r="M70" s="14" t="str">
        <f>IF(AND('Antibiotics STAR PU 13'!V70="no",'Co-amoxiclav etc.'!V70="no"),"yes","no")</f>
        <v>no</v>
      </c>
      <c r="N70" s="14" t="str">
        <f>IF(AND('Antibiotics STAR PU 13'!X70="no",'Co-amoxiclav etc.'!X70="no"),"yes","no")</f>
        <v>no</v>
      </c>
      <c r="O70" s="14" t="str">
        <f>IF(AND('Antibiotics STAR PU 13'!Z70="no",'Co-amoxiclav etc.'!Z70="no"),"yes","no")</f>
        <v>no</v>
      </c>
      <c r="P70" s="14" t="str">
        <f>IF(AND('Antibiotics STAR PU 13'!AB70="no",'Co-amoxiclav etc.'!AB70="no"),"yes","no")</f>
        <v>no</v>
      </c>
      <c r="Q70" s="14" t="str">
        <f>IF(AND('Antibiotics STAR PU 13'!AD70="no",'Co-amoxiclav etc.'!AD70="no"),"yes","no")</f>
        <v>no</v>
      </c>
      <c r="R70" s="14" t="str">
        <f>IF(AND('Antibiotics STAR PU 13'!AF70="no",'Co-amoxiclav etc.'!AF70="no"),"yes","no")</f>
        <v>no</v>
      </c>
      <c r="S70" s="14" t="str">
        <f>IF(AND('Antibiotics STAR PU 13'!AH70="no",'Co-amoxiclav etc.'!AH70="no"),"yes","no")</f>
        <v>no</v>
      </c>
    </row>
    <row r="71" spans="1:19" x14ac:dyDescent="0.2">
      <c r="A71" t="s">
        <v>485</v>
      </c>
      <c r="B71" t="s">
        <v>486</v>
      </c>
      <c r="C71" s="53" t="s">
        <v>519</v>
      </c>
      <c r="D71" s="54" t="s">
        <v>165</v>
      </c>
      <c r="E71" s="50" t="s">
        <v>166</v>
      </c>
      <c r="F71" s="55" t="s">
        <v>167</v>
      </c>
      <c r="G71" s="190" t="str">
        <f>IF(AND('Antibiotics STAR PU 13'!J71="no",'Co-amoxiclav etc.'!J71="no"),"yes","no")</f>
        <v>no</v>
      </c>
      <c r="H71" s="14" t="str">
        <f>IF(AND('Antibiotics STAR PU 13'!L71="no",'Co-amoxiclav etc.'!L71="no"),"yes","no")</f>
        <v>no</v>
      </c>
      <c r="I71" s="14" t="str">
        <f>IF(AND('Antibiotics STAR PU 13'!N71="no",'Co-amoxiclav etc.'!N71="no"),"yes","no")</f>
        <v>no</v>
      </c>
      <c r="J71" s="14" t="str">
        <f>IF(AND('Antibiotics STAR PU 13'!P71="no",'Co-amoxiclav etc.'!P71="no"),"yes","no")</f>
        <v>no</v>
      </c>
      <c r="K71" s="14" t="str">
        <f>IF(AND('Antibiotics STAR PU 13'!R71="no",'Co-amoxiclav etc.'!R71="no"),"yes","no")</f>
        <v>no</v>
      </c>
      <c r="L71" s="14" t="str">
        <f>IF(AND('Antibiotics STAR PU 13'!T71="no",'Co-amoxiclav etc.'!T71="no"),"yes","no")</f>
        <v>no</v>
      </c>
      <c r="M71" s="14" t="str">
        <f>IF(AND('Antibiotics STAR PU 13'!V71="no",'Co-amoxiclav etc.'!V71="no"),"yes","no")</f>
        <v>no</v>
      </c>
      <c r="N71" s="14" t="str">
        <f>IF(AND('Antibiotics STAR PU 13'!X71="no",'Co-amoxiclav etc.'!X71="no"),"yes","no")</f>
        <v>no</v>
      </c>
      <c r="O71" s="14" t="str">
        <f>IF(AND('Antibiotics STAR PU 13'!Z71="no",'Co-amoxiclav etc.'!Z71="no"),"yes","no")</f>
        <v>no</v>
      </c>
      <c r="P71" s="14" t="str">
        <f>IF(AND('Antibiotics STAR PU 13'!AB71="no",'Co-amoxiclav etc.'!AB71="no"),"yes","no")</f>
        <v>no</v>
      </c>
      <c r="Q71" s="14" t="str">
        <f>IF(AND('Antibiotics STAR PU 13'!AD71="no",'Co-amoxiclav etc.'!AD71="no"),"yes","no")</f>
        <v>no</v>
      </c>
      <c r="R71" s="14" t="str">
        <f>IF(AND('Antibiotics STAR PU 13'!AF71="no",'Co-amoxiclav etc.'!AF71="no"),"yes","no")</f>
        <v>no</v>
      </c>
      <c r="S71" s="14" t="str">
        <f>IF(AND('Antibiotics STAR PU 13'!AH71="no",'Co-amoxiclav etc.'!AH71="no"),"yes","no")</f>
        <v>no</v>
      </c>
    </row>
    <row r="72" spans="1:19" x14ac:dyDescent="0.2">
      <c r="A72" t="s">
        <v>464</v>
      </c>
      <c r="B72" t="s">
        <v>465</v>
      </c>
      <c r="C72" s="53" t="s">
        <v>516</v>
      </c>
      <c r="D72" s="54" t="s">
        <v>132</v>
      </c>
      <c r="E72" s="50" t="s">
        <v>168</v>
      </c>
      <c r="F72" s="55" t="s">
        <v>169</v>
      </c>
      <c r="G72" s="190" t="str">
        <f>IF(AND('Antibiotics STAR PU 13'!J72="no",'Co-amoxiclav etc.'!J72="no"),"yes","no")</f>
        <v>no</v>
      </c>
      <c r="H72" s="14" t="str">
        <f>IF(AND('Antibiotics STAR PU 13'!L72="no",'Co-amoxiclav etc.'!L72="no"),"yes","no")</f>
        <v>no</v>
      </c>
      <c r="I72" s="14" t="str">
        <f>IF(AND('Antibiotics STAR PU 13'!N72="no",'Co-amoxiclav etc.'!N72="no"),"yes","no")</f>
        <v>no</v>
      </c>
      <c r="J72" s="14" t="str">
        <f>IF(AND('Antibiotics STAR PU 13'!P72="no",'Co-amoxiclav etc.'!P72="no"),"yes","no")</f>
        <v>no</v>
      </c>
      <c r="K72" s="14" t="str">
        <f>IF(AND('Antibiotics STAR PU 13'!R72="no",'Co-amoxiclav etc.'!R72="no"),"yes","no")</f>
        <v>no</v>
      </c>
      <c r="L72" s="14" t="str">
        <f>IF(AND('Antibiotics STAR PU 13'!T72="no",'Co-amoxiclav etc.'!T72="no"),"yes","no")</f>
        <v>no</v>
      </c>
      <c r="M72" s="14" t="str">
        <f>IF(AND('Antibiotics STAR PU 13'!V72="no",'Co-amoxiclav etc.'!V72="no"),"yes","no")</f>
        <v>no</v>
      </c>
      <c r="N72" s="14" t="str">
        <f>IF(AND('Antibiotics STAR PU 13'!X72="no",'Co-amoxiclav etc.'!X72="no"),"yes","no")</f>
        <v>no</v>
      </c>
      <c r="O72" s="14" t="str">
        <f>IF(AND('Antibiotics STAR PU 13'!Z72="no",'Co-amoxiclav etc.'!Z72="no"),"yes","no")</f>
        <v>no</v>
      </c>
      <c r="P72" s="14" t="str">
        <f>IF(AND('Antibiotics STAR PU 13'!AB72="no",'Co-amoxiclav etc.'!AB72="no"),"yes","no")</f>
        <v>no</v>
      </c>
      <c r="Q72" s="14" t="str">
        <f>IF(AND('Antibiotics STAR PU 13'!AD72="no",'Co-amoxiclav etc.'!AD72="no"),"yes","no")</f>
        <v>no</v>
      </c>
      <c r="R72" s="14" t="str">
        <f>IF(AND('Antibiotics STAR PU 13'!AF72="no",'Co-amoxiclav etc.'!AF72="no"),"yes","no")</f>
        <v>no</v>
      </c>
      <c r="S72" s="14" t="str">
        <f>IF(AND('Antibiotics STAR PU 13'!AH72="no",'Co-amoxiclav etc.'!AH72="no"),"yes","no")</f>
        <v>no</v>
      </c>
    </row>
    <row r="73" spans="1:19" x14ac:dyDescent="0.2">
      <c r="A73" t="s">
        <v>470</v>
      </c>
      <c r="B73" t="s">
        <v>471</v>
      </c>
      <c r="C73" s="53" t="s">
        <v>506</v>
      </c>
      <c r="D73" s="54" t="s">
        <v>58</v>
      </c>
      <c r="E73" s="50" t="s">
        <v>170</v>
      </c>
      <c r="F73" s="55" t="s">
        <v>171</v>
      </c>
      <c r="G73" s="190" t="str">
        <f>IF(AND('Antibiotics STAR PU 13'!J73="no",'Co-amoxiclav etc.'!J73="no"),"yes","no")</f>
        <v>no</v>
      </c>
      <c r="H73" s="14" t="str">
        <f>IF(AND('Antibiotics STAR PU 13'!L73="no",'Co-amoxiclav etc.'!L73="no"),"yes","no")</f>
        <v>no</v>
      </c>
      <c r="I73" s="14" t="str">
        <f>IF(AND('Antibiotics STAR PU 13'!N73="no",'Co-amoxiclav etc.'!N73="no"),"yes","no")</f>
        <v>no</v>
      </c>
      <c r="J73" s="14" t="str">
        <f>IF(AND('Antibiotics STAR PU 13'!P73="no",'Co-amoxiclav etc.'!P73="no"),"yes","no")</f>
        <v>no</v>
      </c>
      <c r="K73" s="14" t="str">
        <f>IF(AND('Antibiotics STAR PU 13'!R73="no",'Co-amoxiclav etc.'!R73="no"),"yes","no")</f>
        <v>no</v>
      </c>
      <c r="L73" s="14" t="str">
        <f>IF(AND('Antibiotics STAR PU 13'!T73="no",'Co-amoxiclav etc.'!T73="no"),"yes","no")</f>
        <v>no</v>
      </c>
      <c r="M73" s="14" t="str">
        <f>IF(AND('Antibiotics STAR PU 13'!V73="no",'Co-amoxiclav etc.'!V73="no"),"yes","no")</f>
        <v>no</v>
      </c>
      <c r="N73" s="14" t="str">
        <f>IF(AND('Antibiotics STAR PU 13'!X73="no",'Co-amoxiclav etc.'!X73="no"),"yes","no")</f>
        <v>no</v>
      </c>
      <c r="O73" s="14" t="str">
        <f>IF(AND('Antibiotics STAR PU 13'!Z73="no",'Co-amoxiclav etc.'!Z73="no"),"yes","no")</f>
        <v>no</v>
      </c>
      <c r="P73" s="14" t="str">
        <f>IF(AND('Antibiotics STAR PU 13'!AB73="no",'Co-amoxiclav etc.'!AB73="no"),"yes","no")</f>
        <v>no</v>
      </c>
      <c r="Q73" s="14" t="str">
        <f>IF(AND('Antibiotics STAR PU 13'!AD73="no",'Co-amoxiclav etc.'!AD73="no"),"yes","no")</f>
        <v>no</v>
      </c>
      <c r="R73" s="14" t="str">
        <f>IF(AND('Antibiotics STAR PU 13'!AF73="no",'Co-amoxiclav etc.'!AF73="no"),"yes","no")</f>
        <v>no</v>
      </c>
      <c r="S73" s="14" t="str">
        <f>IF(AND('Antibiotics STAR PU 13'!AH73="no",'Co-amoxiclav etc.'!AH73="no"),"yes","no")</f>
        <v>no</v>
      </c>
    </row>
    <row r="74" spans="1:19" x14ac:dyDescent="0.2">
      <c r="A74" t="s">
        <v>480</v>
      </c>
      <c r="B74" t="s">
        <v>481</v>
      </c>
      <c r="C74" s="53" t="s">
        <v>518</v>
      </c>
      <c r="D74" s="54" t="s">
        <v>146</v>
      </c>
      <c r="E74" s="50" t="s">
        <v>172</v>
      </c>
      <c r="F74" s="55" t="s">
        <v>173</v>
      </c>
      <c r="G74" s="190" t="str">
        <f>IF(AND('Antibiotics STAR PU 13'!J74="no",'Co-amoxiclav etc.'!J74="no"),"yes","no")</f>
        <v>no</v>
      </c>
      <c r="H74" s="14" t="str">
        <f>IF(AND('Antibiotics STAR PU 13'!L74="no",'Co-amoxiclav etc.'!L74="no"),"yes","no")</f>
        <v>no</v>
      </c>
      <c r="I74" s="14" t="str">
        <f>IF(AND('Antibiotics STAR PU 13'!N74="no",'Co-amoxiclav etc.'!N74="no"),"yes","no")</f>
        <v>no</v>
      </c>
      <c r="J74" s="14" t="str">
        <f>IF(AND('Antibiotics STAR PU 13'!P74="no",'Co-amoxiclav etc.'!P74="no"),"yes","no")</f>
        <v>no</v>
      </c>
      <c r="K74" s="14" t="str">
        <f>IF(AND('Antibiotics STAR PU 13'!R74="no",'Co-amoxiclav etc.'!R74="no"),"yes","no")</f>
        <v>no</v>
      </c>
      <c r="L74" s="14" t="str">
        <f>IF(AND('Antibiotics STAR PU 13'!T74="no",'Co-amoxiclav etc.'!T74="no"),"yes","no")</f>
        <v>no</v>
      </c>
      <c r="M74" s="14" t="str">
        <f>IF(AND('Antibiotics STAR PU 13'!V74="no",'Co-amoxiclav etc.'!V74="no"),"yes","no")</f>
        <v>no</v>
      </c>
      <c r="N74" s="14" t="str">
        <f>IF(AND('Antibiotics STAR PU 13'!X74="no",'Co-amoxiclav etc.'!X74="no"),"yes","no")</f>
        <v>no</v>
      </c>
      <c r="O74" s="14" t="str">
        <f>IF(AND('Antibiotics STAR PU 13'!Z74="no",'Co-amoxiclav etc.'!Z74="no"),"yes","no")</f>
        <v>no</v>
      </c>
      <c r="P74" s="14" t="str">
        <f>IF(AND('Antibiotics STAR PU 13'!AB74="no",'Co-amoxiclav etc.'!AB74="no"),"yes","no")</f>
        <v>no</v>
      </c>
      <c r="Q74" s="14" t="str">
        <f>IF(AND('Antibiotics STAR PU 13'!AD74="no",'Co-amoxiclav etc.'!AD74="no"),"yes","no")</f>
        <v>no</v>
      </c>
      <c r="R74" s="14" t="str">
        <f>IF(AND('Antibiotics STAR PU 13'!AF74="no",'Co-amoxiclav etc.'!AF74="no"),"yes","no")</f>
        <v>no</v>
      </c>
      <c r="S74" s="14" t="str">
        <f>IF(AND('Antibiotics STAR PU 13'!AH74="no",'Co-amoxiclav etc.'!AH74="no"),"yes","no")</f>
        <v>no</v>
      </c>
    </row>
    <row r="75" spans="1:19" x14ac:dyDescent="0.2">
      <c r="A75" t="s">
        <v>470</v>
      </c>
      <c r="B75" t="s">
        <v>471</v>
      </c>
      <c r="C75" s="53" t="s">
        <v>497</v>
      </c>
      <c r="D75" s="54" t="s">
        <v>17</v>
      </c>
      <c r="E75" s="50" t="s">
        <v>174</v>
      </c>
      <c r="F75" s="55" t="s">
        <v>175</v>
      </c>
      <c r="G75" s="190" t="str">
        <f>IF(AND('Antibiotics STAR PU 13'!J75="no",'Co-amoxiclav etc.'!J75="no"),"yes","no")</f>
        <v>no</v>
      </c>
      <c r="H75" s="14" t="str">
        <f>IF(AND('Antibiotics STAR PU 13'!L75="no",'Co-amoxiclav etc.'!L75="no"),"yes","no")</f>
        <v>no</v>
      </c>
      <c r="I75" s="14" t="str">
        <f>IF(AND('Antibiotics STAR PU 13'!N75="no",'Co-amoxiclav etc.'!N75="no"),"yes","no")</f>
        <v>no</v>
      </c>
      <c r="J75" s="14" t="str">
        <f>IF(AND('Antibiotics STAR PU 13'!P75="no",'Co-amoxiclav etc.'!P75="no"),"yes","no")</f>
        <v>no</v>
      </c>
      <c r="K75" s="14" t="str">
        <f>IF(AND('Antibiotics STAR PU 13'!R75="no",'Co-amoxiclav etc.'!R75="no"),"yes","no")</f>
        <v>no</v>
      </c>
      <c r="L75" s="14" t="str">
        <f>IF(AND('Antibiotics STAR PU 13'!T75="no",'Co-amoxiclav etc.'!T75="no"),"yes","no")</f>
        <v>no</v>
      </c>
      <c r="M75" s="14" t="str">
        <f>IF(AND('Antibiotics STAR PU 13'!V75="no",'Co-amoxiclav etc.'!V75="no"),"yes","no")</f>
        <v>no</v>
      </c>
      <c r="N75" s="14" t="str">
        <f>IF(AND('Antibiotics STAR PU 13'!X75="no",'Co-amoxiclav etc.'!X75="no"),"yes","no")</f>
        <v>no</v>
      </c>
      <c r="O75" s="14" t="str">
        <f>IF(AND('Antibiotics STAR PU 13'!Z75="no",'Co-amoxiclav etc.'!Z75="no"),"yes","no")</f>
        <v>no</v>
      </c>
      <c r="P75" s="14" t="str">
        <f>IF(AND('Antibiotics STAR PU 13'!AB75="no",'Co-amoxiclav etc.'!AB75="no"),"yes","no")</f>
        <v>no</v>
      </c>
      <c r="Q75" s="14" t="str">
        <f>IF(AND('Antibiotics STAR PU 13'!AD75="no",'Co-amoxiclav etc.'!AD75="no"),"yes","no")</f>
        <v>no</v>
      </c>
      <c r="R75" s="14" t="str">
        <f>IF(AND('Antibiotics STAR PU 13'!AF75="no",'Co-amoxiclav etc.'!AF75="no"),"yes","no")</f>
        <v>no</v>
      </c>
      <c r="S75" s="14" t="str">
        <f>IF(AND('Antibiotics STAR PU 13'!AH75="no",'Co-amoxiclav etc.'!AH75="no"),"yes","no")</f>
        <v>no</v>
      </c>
    </row>
    <row r="76" spans="1:19" x14ac:dyDescent="0.2">
      <c r="A76" t="s">
        <v>464</v>
      </c>
      <c r="B76" t="s">
        <v>465</v>
      </c>
      <c r="C76" s="53" t="s">
        <v>516</v>
      </c>
      <c r="D76" s="54" t="s">
        <v>132</v>
      </c>
      <c r="E76" s="50" t="s">
        <v>176</v>
      </c>
      <c r="F76" s="55" t="s">
        <v>177</v>
      </c>
      <c r="G76" s="190" t="str">
        <f>IF(AND('Antibiotics STAR PU 13'!J76="no",'Co-amoxiclav etc.'!J76="no"),"yes","no")</f>
        <v>no</v>
      </c>
      <c r="H76" s="14" t="str">
        <f>IF(AND('Antibiotics STAR PU 13'!L76="no",'Co-amoxiclav etc.'!L76="no"),"yes","no")</f>
        <v>no</v>
      </c>
      <c r="I76" s="14" t="str">
        <f>IF(AND('Antibiotics STAR PU 13'!N76="no",'Co-amoxiclav etc.'!N76="no"),"yes","no")</f>
        <v>no</v>
      </c>
      <c r="J76" s="14" t="str">
        <f>IF(AND('Antibiotics STAR PU 13'!P76="no",'Co-amoxiclav etc.'!P76="no"),"yes","no")</f>
        <v>no</v>
      </c>
      <c r="K76" s="14" t="str">
        <f>IF(AND('Antibiotics STAR PU 13'!R76="no",'Co-amoxiclav etc.'!R76="no"),"yes","no")</f>
        <v>no</v>
      </c>
      <c r="L76" s="14" t="str">
        <f>IF(AND('Antibiotics STAR PU 13'!T76="no",'Co-amoxiclav etc.'!T76="no"),"yes","no")</f>
        <v>no</v>
      </c>
      <c r="M76" s="14" t="str">
        <f>IF(AND('Antibiotics STAR PU 13'!V76="no",'Co-amoxiclav etc.'!V76="no"),"yes","no")</f>
        <v>no</v>
      </c>
      <c r="N76" s="14" t="str">
        <f>IF(AND('Antibiotics STAR PU 13'!X76="no",'Co-amoxiclav etc.'!X76="no"),"yes","no")</f>
        <v>no</v>
      </c>
      <c r="O76" s="14" t="str">
        <f>IF(AND('Antibiotics STAR PU 13'!Z76="no",'Co-amoxiclav etc.'!Z76="no"),"yes","no")</f>
        <v>no</v>
      </c>
      <c r="P76" s="14" t="str">
        <f>IF(AND('Antibiotics STAR PU 13'!AB76="no",'Co-amoxiclav etc.'!AB76="no"),"yes","no")</f>
        <v>no</v>
      </c>
      <c r="Q76" s="14" t="str">
        <f>IF(AND('Antibiotics STAR PU 13'!AD76="no",'Co-amoxiclav etc.'!AD76="no"),"yes","no")</f>
        <v>no</v>
      </c>
      <c r="R76" s="14" t="str">
        <f>IF(AND('Antibiotics STAR PU 13'!AF76="no",'Co-amoxiclav etc.'!AF76="no"),"yes","no")</f>
        <v>no</v>
      </c>
      <c r="S76" s="14" t="str">
        <f>IF(AND('Antibiotics STAR PU 13'!AH76="no",'Co-amoxiclav etc.'!AH76="no"),"yes","no")</f>
        <v>no</v>
      </c>
    </row>
    <row r="77" spans="1:19" x14ac:dyDescent="0.2">
      <c r="A77" t="s">
        <v>470</v>
      </c>
      <c r="B77" t="s">
        <v>471</v>
      </c>
      <c r="C77" s="53" t="s">
        <v>506</v>
      </c>
      <c r="D77" s="54" t="s">
        <v>58</v>
      </c>
      <c r="E77" s="50" t="s">
        <v>178</v>
      </c>
      <c r="F77" s="55" t="s">
        <v>179</v>
      </c>
      <c r="G77" s="190" t="str">
        <f>IF(AND('Antibiotics STAR PU 13'!J77="no",'Co-amoxiclav etc.'!J77="no"),"yes","no")</f>
        <v>no</v>
      </c>
      <c r="H77" s="14" t="str">
        <f>IF(AND('Antibiotics STAR PU 13'!L77="no",'Co-amoxiclav etc.'!L77="no"),"yes","no")</f>
        <v>no</v>
      </c>
      <c r="I77" s="14" t="str">
        <f>IF(AND('Antibiotics STAR PU 13'!N77="no",'Co-amoxiclav etc.'!N77="no"),"yes","no")</f>
        <v>no</v>
      </c>
      <c r="J77" s="14" t="str">
        <f>IF(AND('Antibiotics STAR PU 13'!P77="no",'Co-amoxiclav etc.'!P77="no"),"yes","no")</f>
        <v>no</v>
      </c>
      <c r="K77" s="14" t="str">
        <f>IF(AND('Antibiotics STAR PU 13'!R77="no",'Co-amoxiclav etc.'!R77="no"),"yes","no")</f>
        <v>no</v>
      </c>
      <c r="L77" s="14" t="str">
        <f>IF(AND('Antibiotics STAR PU 13'!T77="no",'Co-amoxiclav etc.'!T77="no"),"yes","no")</f>
        <v>no</v>
      </c>
      <c r="M77" s="14" t="str">
        <f>IF(AND('Antibiotics STAR PU 13'!V77="no",'Co-amoxiclav etc.'!V77="no"),"yes","no")</f>
        <v>no</v>
      </c>
      <c r="N77" s="14" t="str">
        <f>IF(AND('Antibiotics STAR PU 13'!X77="no",'Co-amoxiclav etc.'!X77="no"),"yes","no")</f>
        <v>no</v>
      </c>
      <c r="O77" s="14" t="str">
        <f>IF(AND('Antibiotics STAR PU 13'!Z77="no",'Co-amoxiclav etc.'!Z77="no"),"yes","no")</f>
        <v>no</v>
      </c>
      <c r="P77" s="14" t="str">
        <f>IF(AND('Antibiotics STAR PU 13'!AB77="no",'Co-amoxiclav etc.'!AB77="no"),"yes","no")</f>
        <v>no</v>
      </c>
      <c r="Q77" s="14" t="str">
        <f>IF(AND('Antibiotics STAR PU 13'!AD77="no",'Co-amoxiclav etc.'!AD77="no"),"yes","no")</f>
        <v>no</v>
      </c>
      <c r="R77" s="14" t="str">
        <f>IF(AND('Antibiotics STAR PU 13'!AF77="no",'Co-amoxiclav etc.'!AF77="no"),"yes","no")</f>
        <v>no</v>
      </c>
      <c r="S77" s="14" t="str">
        <f>IF(AND('Antibiotics STAR PU 13'!AH77="no",'Co-amoxiclav etc.'!AH77="no"),"yes","no")</f>
        <v>no</v>
      </c>
    </row>
    <row r="78" spans="1:19" x14ac:dyDescent="0.2">
      <c r="A78" t="s">
        <v>482</v>
      </c>
      <c r="B78" t="s">
        <v>483</v>
      </c>
      <c r="C78" s="53" t="s">
        <v>513</v>
      </c>
      <c r="D78" s="54" t="s">
        <v>109</v>
      </c>
      <c r="E78" s="50" t="s">
        <v>180</v>
      </c>
      <c r="F78" s="55" t="s">
        <v>181</v>
      </c>
      <c r="G78" s="190" t="str">
        <f>IF(AND('Antibiotics STAR PU 13'!J78="no",'Co-amoxiclav etc.'!J78="no"),"yes","no")</f>
        <v>no</v>
      </c>
      <c r="H78" s="14" t="str">
        <f>IF(AND('Antibiotics STAR PU 13'!L78="no",'Co-amoxiclav etc.'!L78="no"),"yes","no")</f>
        <v>no</v>
      </c>
      <c r="I78" s="14" t="str">
        <f>IF(AND('Antibiotics STAR PU 13'!N78="no",'Co-amoxiclav etc.'!N78="no"),"yes","no")</f>
        <v>no</v>
      </c>
      <c r="J78" s="14" t="str">
        <f>IF(AND('Antibiotics STAR PU 13'!P78="no",'Co-amoxiclav etc.'!P78="no"),"yes","no")</f>
        <v>no</v>
      </c>
      <c r="K78" s="14" t="str">
        <f>IF(AND('Antibiotics STAR PU 13'!R78="no",'Co-amoxiclav etc.'!R78="no"),"yes","no")</f>
        <v>no</v>
      </c>
      <c r="L78" s="14" t="str">
        <f>IF(AND('Antibiotics STAR PU 13'!T78="no",'Co-amoxiclav etc.'!T78="no"),"yes","no")</f>
        <v>no</v>
      </c>
      <c r="M78" s="14" t="str">
        <f>IF(AND('Antibiotics STAR PU 13'!V78="no",'Co-amoxiclav etc.'!V78="no"),"yes","no")</f>
        <v>no</v>
      </c>
      <c r="N78" s="14" t="str">
        <f>IF(AND('Antibiotics STAR PU 13'!X78="no",'Co-amoxiclav etc.'!X78="no"),"yes","no")</f>
        <v>no</v>
      </c>
      <c r="O78" s="14" t="str">
        <f>IF(AND('Antibiotics STAR PU 13'!Z78="no",'Co-amoxiclav etc.'!Z78="no"),"yes","no")</f>
        <v>no</v>
      </c>
      <c r="P78" s="14" t="str">
        <f>IF(AND('Antibiotics STAR PU 13'!AB78="no",'Co-amoxiclav etc.'!AB78="no"),"yes","no")</f>
        <v>no</v>
      </c>
      <c r="Q78" s="14" t="str">
        <f>IF(AND('Antibiotics STAR PU 13'!AD78="no",'Co-amoxiclav etc.'!AD78="no"),"yes","no")</f>
        <v>no</v>
      </c>
      <c r="R78" s="14" t="str">
        <f>IF(AND('Antibiotics STAR PU 13'!AF78="no",'Co-amoxiclav etc.'!AF78="no"),"yes","no")</f>
        <v>no</v>
      </c>
      <c r="S78" s="14" t="str">
        <f>IF(AND('Antibiotics STAR PU 13'!AH78="no",'Co-amoxiclav etc.'!AH78="no"),"yes","no")</f>
        <v>no</v>
      </c>
    </row>
    <row r="79" spans="1:19" x14ac:dyDescent="0.2">
      <c r="A79" t="s">
        <v>466</v>
      </c>
      <c r="B79" t="s">
        <v>467</v>
      </c>
      <c r="C79" s="53" t="s">
        <v>507</v>
      </c>
      <c r="D79" s="54" t="s">
        <v>61</v>
      </c>
      <c r="E79" s="50" t="s">
        <v>182</v>
      </c>
      <c r="F79" s="55" t="s">
        <v>183</v>
      </c>
      <c r="G79" s="190" t="str">
        <f>IF(AND('Antibiotics STAR PU 13'!J79="no",'Co-amoxiclav etc.'!J79="no"),"yes","no")</f>
        <v>no</v>
      </c>
      <c r="H79" s="14" t="str">
        <f>IF(AND('Antibiotics STAR PU 13'!L79="no",'Co-amoxiclav etc.'!L79="no"),"yes","no")</f>
        <v>no</v>
      </c>
      <c r="I79" s="14" t="str">
        <f>IF(AND('Antibiotics STAR PU 13'!N79="no",'Co-amoxiclav etc.'!N79="no"),"yes","no")</f>
        <v>no</v>
      </c>
      <c r="J79" s="14" t="str">
        <f>IF(AND('Antibiotics STAR PU 13'!P79="no",'Co-amoxiclav etc.'!P79="no"),"yes","no")</f>
        <v>no</v>
      </c>
      <c r="K79" s="14" t="str">
        <f>IF(AND('Antibiotics STAR PU 13'!R79="no",'Co-amoxiclav etc.'!R79="no"),"yes","no")</f>
        <v>no</v>
      </c>
      <c r="L79" s="14" t="str">
        <f>IF(AND('Antibiotics STAR PU 13'!T79="no",'Co-amoxiclav etc.'!T79="no"),"yes","no")</f>
        <v>no</v>
      </c>
      <c r="M79" s="14" t="str">
        <f>IF(AND('Antibiotics STAR PU 13'!V79="no",'Co-amoxiclav etc.'!V79="no"),"yes","no")</f>
        <v>no</v>
      </c>
      <c r="N79" s="14" t="str">
        <f>IF(AND('Antibiotics STAR PU 13'!X79="no",'Co-amoxiclav etc.'!X79="no"),"yes","no")</f>
        <v>no</v>
      </c>
      <c r="O79" s="14" t="str">
        <f>IF(AND('Antibiotics STAR PU 13'!Z79="no",'Co-amoxiclav etc.'!Z79="no"),"yes","no")</f>
        <v>no</v>
      </c>
      <c r="P79" s="14" t="str">
        <f>IF(AND('Antibiotics STAR PU 13'!AB79="no",'Co-amoxiclav etc.'!AB79="no"),"yes","no")</f>
        <v>no</v>
      </c>
      <c r="Q79" s="14" t="str">
        <f>IF(AND('Antibiotics STAR PU 13'!AD79="no",'Co-amoxiclav etc.'!AD79="no"),"yes","no")</f>
        <v>no</v>
      </c>
      <c r="R79" s="14" t="str">
        <f>IF(AND('Antibiotics STAR PU 13'!AF79="no",'Co-amoxiclav etc.'!AF79="no"),"yes","no")</f>
        <v>no</v>
      </c>
      <c r="S79" s="14" t="str">
        <f>IF(AND('Antibiotics STAR PU 13'!AH79="no",'Co-amoxiclav etc.'!AH79="no"),"yes","no")</f>
        <v>no</v>
      </c>
    </row>
    <row r="80" spans="1:19" x14ac:dyDescent="0.2">
      <c r="A80" t="s">
        <v>470</v>
      </c>
      <c r="B80" t="s">
        <v>471</v>
      </c>
      <c r="C80" s="53" t="s">
        <v>497</v>
      </c>
      <c r="D80" s="54" t="s">
        <v>17</v>
      </c>
      <c r="E80" s="50" t="s">
        <v>184</v>
      </c>
      <c r="F80" s="55" t="s">
        <v>185</v>
      </c>
      <c r="G80" s="190" t="str">
        <f>IF(AND('Antibiotics STAR PU 13'!J80="no",'Co-amoxiclav etc.'!J80="no"),"yes","no")</f>
        <v>no</v>
      </c>
      <c r="H80" s="14" t="str">
        <f>IF(AND('Antibiotics STAR PU 13'!L80="no",'Co-amoxiclav etc.'!L80="no"),"yes","no")</f>
        <v>no</v>
      </c>
      <c r="I80" s="14" t="str">
        <f>IF(AND('Antibiotics STAR PU 13'!N80="no",'Co-amoxiclav etc.'!N80="no"),"yes","no")</f>
        <v>no</v>
      </c>
      <c r="J80" s="14" t="str">
        <f>IF(AND('Antibiotics STAR PU 13'!P80="no",'Co-amoxiclav etc.'!P80="no"),"yes","no")</f>
        <v>no</v>
      </c>
      <c r="K80" s="14" t="str">
        <f>IF(AND('Antibiotics STAR PU 13'!R80="no",'Co-amoxiclav etc.'!R80="no"),"yes","no")</f>
        <v>no</v>
      </c>
      <c r="L80" s="14" t="str">
        <f>IF(AND('Antibiotics STAR PU 13'!T80="no",'Co-amoxiclav etc.'!T80="no"),"yes","no")</f>
        <v>no</v>
      </c>
      <c r="M80" s="14" t="str">
        <f>IF(AND('Antibiotics STAR PU 13'!V80="no",'Co-amoxiclav etc.'!V80="no"),"yes","no")</f>
        <v>no</v>
      </c>
      <c r="N80" s="14" t="str">
        <f>IF(AND('Antibiotics STAR PU 13'!X80="no",'Co-amoxiclav etc.'!X80="no"),"yes","no")</f>
        <v>no</v>
      </c>
      <c r="O80" s="14" t="str">
        <f>IF(AND('Antibiotics STAR PU 13'!Z80="no",'Co-amoxiclav etc.'!Z80="no"),"yes","no")</f>
        <v>no</v>
      </c>
      <c r="P80" s="14" t="str">
        <f>IF(AND('Antibiotics STAR PU 13'!AB80="no",'Co-amoxiclav etc.'!AB80="no"),"yes","no")</f>
        <v>no</v>
      </c>
      <c r="Q80" s="14" t="str">
        <f>IF(AND('Antibiotics STAR PU 13'!AD80="no",'Co-amoxiclav etc.'!AD80="no"),"yes","no")</f>
        <v>no</v>
      </c>
      <c r="R80" s="14" t="str">
        <f>IF(AND('Antibiotics STAR PU 13'!AF80="no",'Co-amoxiclav etc.'!AF80="no"),"yes","no")</f>
        <v>no</v>
      </c>
      <c r="S80" s="14" t="str">
        <f>IF(AND('Antibiotics STAR PU 13'!AH80="no",'Co-amoxiclav etc.'!AH80="no"),"yes","no")</f>
        <v>no</v>
      </c>
    </row>
    <row r="81" spans="1:19" x14ac:dyDescent="0.2">
      <c r="A81" t="s">
        <v>476</v>
      </c>
      <c r="B81" t="s">
        <v>477</v>
      </c>
      <c r="C81" s="53" t="s">
        <v>511</v>
      </c>
      <c r="D81" s="54" t="s">
        <v>99</v>
      </c>
      <c r="E81" s="50" t="s">
        <v>186</v>
      </c>
      <c r="F81" s="55" t="s">
        <v>187</v>
      </c>
      <c r="G81" s="190" t="str">
        <f>IF(AND('Antibiotics STAR PU 13'!J81="no",'Co-amoxiclav etc.'!J81="no"),"yes","no")</f>
        <v>no</v>
      </c>
      <c r="H81" s="14" t="str">
        <f>IF(AND('Antibiotics STAR PU 13'!L81="no",'Co-amoxiclav etc.'!L81="no"),"yes","no")</f>
        <v>no</v>
      </c>
      <c r="I81" s="14" t="str">
        <f>IF(AND('Antibiotics STAR PU 13'!N81="no",'Co-amoxiclav etc.'!N81="no"),"yes","no")</f>
        <v>no</v>
      </c>
      <c r="J81" s="14" t="str">
        <f>IF(AND('Antibiotics STAR PU 13'!P81="no",'Co-amoxiclav etc.'!P81="no"),"yes","no")</f>
        <v>no</v>
      </c>
      <c r="K81" s="14" t="str">
        <f>IF(AND('Antibiotics STAR PU 13'!R81="no",'Co-amoxiclav etc.'!R81="no"),"yes","no")</f>
        <v>no</v>
      </c>
      <c r="L81" s="14" t="str">
        <f>IF(AND('Antibiotics STAR PU 13'!T81="no",'Co-amoxiclav etc.'!T81="no"),"yes","no")</f>
        <v>no</v>
      </c>
      <c r="M81" s="14" t="str">
        <f>IF(AND('Antibiotics STAR PU 13'!V81="no",'Co-amoxiclav etc.'!V81="no"),"yes","no")</f>
        <v>no</v>
      </c>
      <c r="N81" s="14" t="str">
        <f>IF(AND('Antibiotics STAR PU 13'!X81="no",'Co-amoxiclav etc.'!X81="no"),"yes","no")</f>
        <v>no</v>
      </c>
      <c r="O81" s="14" t="str">
        <f>IF(AND('Antibiotics STAR PU 13'!Z81="no",'Co-amoxiclav etc.'!Z81="no"),"yes","no")</f>
        <v>no</v>
      </c>
      <c r="P81" s="14" t="str">
        <f>IF(AND('Antibiotics STAR PU 13'!AB81="no",'Co-amoxiclav etc.'!AB81="no"),"yes","no")</f>
        <v>no</v>
      </c>
      <c r="Q81" s="14" t="str">
        <f>IF(AND('Antibiotics STAR PU 13'!AD81="no",'Co-amoxiclav etc.'!AD81="no"),"yes","no")</f>
        <v>no</v>
      </c>
      <c r="R81" s="14" t="str">
        <f>IF(AND('Antibiotics STAR PU 13'!AF81="no",'Co-amoxiclav etc.'!AF81="no"),"yes","no")</f>
        <v>no</v>
      </c>
      <c r="S81" s="14" t="str">
        <f>IF(AND('Antibiotics STAR PU 13'!AH81="no",'Co-amoxiclav etc.'!AH81="no"),"yes","no")</f>
        <v>no</v>
      </c>
    </row>
    <row r="82" spans="1:19" x14ac:dyDescent="0.2">
      <c r="A82" t="s">
        <v>474</v>
      </c>
      <c r="B82" t="s">
        <v>475</v>
      </c>
      <c r="C82" s="53" t="s">
        <v>501</v>
      </c>
      <c r="D82" s="54" t="s">
        <v>33</v>
      </c>
      <c r="E82" s="50" t="s">
        <v>188</v>
      </c>
      <c r="F82" s="55" t="s">
        <v>189</v>
      </c>
      <c r="G82" s="190" t="str">
        <f>IF(AND('Antibiotics STAR PU 13'!J82="no",'Co-amoxiclav etc.'!J82="no"),"yes","no")</f>
        <v>no</v>
      </c>
      <c r="H82" s="14" t="str">
        <f>IF(AND('Antibiotics STAR PU 13'!L82="no",'Co-amoxiclav etc.'!L82="no"),"yes","no")</f>
        <v>no</v>
      </c>
      <c r="I82" s="14" t="str">
        <f>IF(AND('Antibiotics STAR PU 13'!N82="no",'Co-amoxiclav etc.'!N82="no"),"yes","no")</f>
        <v>no</v>
      </c>
      <c r="J82" s="14" t="str">
        <f>IF(AND('Antibiotics STAR PU 13'!P82="no",'Co-amoxiclav etc.'!P82="no"),"yes","no")</f>
        <v>no</v>
      </c>
      <c r="K82" s="14" t="str">
        <f>IF(AND('Antibiotics STAR PU 13'!R82="no",'Co-amoxiclav etc.'!R82="no"),"yes","no")</f>
        <v>no</v>
      </c>
      <c r="L82" s="14" t="str">
        <f>IF(AND('Antibiotics STAR PU 13'!T82="no",'Co-amoxiclav etc.'!T82="no"),"yes","no")</f>
        <v>no</v>
      </c>
      <c r="M82" s="14" t="str">
        <f>IF(AND('Antibiotics STAR PU 13'!V82="no",'Co-amoxiclav etc.'!V82="no"),"yes","no")</f>
        <v>no</v>
      </c>
      <c r="N82" s="14" t="str">
        <f>IF(AND('Antibiotics STAR PU 13'!X82="no",'Co-amoxiclav etc.'!X82="no"),"yes","no")</f>
        <v>no</v>
      </c>
      <c r="O82" s="14" t="str">
        <f>IF(AND('Antibiotics STAR PU 13'!Z82="no",'Co-amoxiclav etc.'!Z82="no"),"yes","no")</f>
        <v>no</v>
      </c>
      <c r="P82" s="14" t="str">
        <f>IF(AND('Antibiotics STAR PU 13'!AB82="no",'Co-amoxiclav etc.'!AB82="no"),"yes","no")</f>
        <v>no</v>
      </c>
      <c r="Q82" s="14" t="str">
        <f>IF(AND('Antibiotics STAR PU 13'!AD82="no",'Co-amoxiclav etc.'!AD82="no"),"yes","no")</f>
        <v>no</v>
      </c>
      <c r="R82" s="14" t="str">
        <f>IF(AND('Antibiotics STAR PU 13'!AF82="no",'Co-amoxiclav etc.'!AF82="no"),"yes","no")</f>
        <v>no</v>
      </c>
      <c r="S82" s="14" t="str">
        <f>IF(AND('Antibiotics STAR PU 13'!AH82="no",'Co-amoxiclav etc.'!AH82="no"),"yes","no")</f>
        <v>no</v>
      </c>
    </row>
    <row r="83" spans="1:19" x14ac:dyDescent="0.2">
      <c r="A83" t="s">
        <v>570</v>
      </c>
      <c r="B83" t="s">
        <v>569</v>
      </c>
      <c r="C83" s="53" t="s">
        <v>505</v>
      </c>
      <c r="D83" s="54" t="s">
        <v>49</v>
      </c>
      <c r="E83" s="50" t="s">
        <v>190</v>
      </c>
      <c r="F83" s="55" t="s">
        <v>191</v>
      </c>
      <c r="G83" s="190" t="str">
        <f>IF(AND('Antibiotics STAR PU 13'!J83="no",'Co-amoxiclav etc.'!J83="no"),"yes","no")</f>
        <v>no</v>
      </c>
      <c r="H83" s="14" t="str">
        <f>IF(AND('Antibiotics STAR PU 13'!L83="no",'Co-amoxiclav etc.'!L83="no"),"yes","no")</f>
        <v>no</v>
      </c>
      <c r="I83" s="14" t="str">
        <f>IF(AND('Antibiotics STAR PU 13'!N83="no",'Co-amoxiclav etc.'!N83="no"),"yes","no")</f>
        <v>no</v>
      </c>
      <c r="J83" s="14" t="str">
        <f>IF(AND('Antibiotics STAR PU 13'!P83="no",'Co-amoxiclav etc.'!P83="no"),"yes","no")</f>
        <v>no</v>
      </c>
      <c r="K83" s="14" t="str">
        <f>IF(AND('Antibiotics STAR PU 13'!R83="no",'Co-amoxiclav etc.'!R83="no"),"yes","no")</f>
        <v>no</v>
      </c>
      <c r="L83" s="14" t="str">
        <f>IF(AND('Antibiotics STAR PU 13'!T83="no",'Co-amoxiclav etc.'!T83="no"),"yes","no")</f>
        <v>no</v>
      </c>
      <c r="M83" s="14" t="str">
        <f>IF(AND('Antibiotics STAR PU 13'!V83="no",'Co-amoxiclav etc.'!V83="no"),"yes","no")</f>
        <v>no</v>
      </c>
      <c r="N83" s="14" t="str">
        <f>IF(AND('Antibiotics STAR PU 13'!X83="no",'Co-amoxiclav etc.'!X83="no"),"yes","no")</f>
        <v>no</v>
      </c>
      <c r="O83" s="14" t="str">
        <f>IF(AND('Antibiotics STAR PU 13'!Z83="no",'Co-amoxiclav etc.'!Z83="no"),"yes","no")</f>
        <v>no</v>
      </c>
      <c r="P83" s="14" t="str">
        <f>IF(AND('Antibiotics STAR PU 13'!AB83="no",'Co-amoxiclav etc.'!AB83="no"),"yes","no")</f>
        <v>no</v>
      </c>
      <c r="Q83" s="14" t="str">
        <f>IF(AND('Antibiotics STAR PU 13'!AD83="no",'Co-amoxiclav etc.'!AD83="no"),"yes","no")</f>
        <v>no</v>
      </c>
      <c r="R83" s="14" t="str">
        <f>IF(AND('Antibiotics STAR PU 13'!AF83="no",'Co-amoxiclav etc.'!AF83="no"),"yes","no")</f>
        <v>no</v>
      </c>
      <c r="S83" s="14" t="str">
        <f>IF(AND('Antibiotics STAR PU 13'!AH83="no",'Co-amoxiclav etc.'!AH83="no"),"yes","no")</f>
        <v>no</v>
      </c>
    </row>
    <row r="84" spans="1:19" x14ac:dyDescent="0.2">
      <c r="A84" t="s">
        <v>466</v>
      </c>
      <c r="B84" t="s">
        <v>467</v>
      </c>
      <c r="C84" s="53" t="s">
        <v>507</v>
      </c>
      <c r="D84" s="54" t="s">
        <v>61</v>
      </c>
      <c r="E84" s="50" t="s">
        <v>192</v>
      </c>
      <c r="F84" s="55" t="s">
        <v>193</v>
      </c>
      <c r="G84" s="190" t="str">
        <f>IF(AND('Antibiotics STAR PU 13'!J84="no",'Co-amoxiclav etc.'!J84="no"),"yes","no")</f>
        <v>no</v>
      </c>
      <c r="H84" s="14" t="str">
        <f>IF(AND('Antibiotics STAR PU 13'!L84="no",'Co-amoxiclav etc.'!L84="no"),"yes","no")</f>
        <v>no</v>
      </c>
      <c r="I84" s="14" t="str">
        <f>IF(AND('Antibiotics STAR PU 13'!N84="no",'Co-amoxiclav etc.'!N84="no"),"yes","no")</f>
        <v>no</v>
      </c>
      <c r="J84" s="14" t="str">
        <f>IF(AND('Antibiotics STAR PU 13'!P84="no",'Co-amoxiclav etc.'!P84="no"),"yes","no")</f>
        <v>no</v>
      </c>
      <c r="K84" s="14" t="str">
        <f>IF(AND('Antibiotics STAR PU 13'!R84="no",'Co-amoxiclav etc.'!R84="no"),"yes","no")</f>
        <v>no</v>
      </c>
      <c r="L84" s="14" t="str">
        <f>IF(AND('Antibiotics STAR PU 13'!T84="no",'Co-amoxiclav etc.'!T84="no"),"yes","no")</f>
        <v>no</v>
      </c>
      <c r="M84" s="14" t="str">
        <f>IF(AND('Antibiotics STAR PU 13'!V84="no",'Co-amoxiclav etc.'!V84="no"),"yes","no")</f>
        <v>no</v>
      </c>
      <c r="N84" s="14" t="str">
        <f>IF(AND('Antibiotics STAR PU 13'!X84="no",'Co-amoxiclav etc.'!X84="no"),"yes","no")</f>
        <v>no</v>
      </c>
      <c r="O84" s="14" t="str">
        <f>IF(AND('Antibiotics STAR PU 13'!Z84="no",'Co-amoxiclav etc.'!Z84="no"),"yes","no")</f>
        <v>no</v>
      </c>
      <c r="P84" s="14" t="str">
        <f>IF(AND('Antibiotics STAR PU 13'!AB84="no",'Co-amoxiclav etc.'!AB84="no"),"yes","no")</f>
        <v>no</v>
      </c>
      <c r="Q84" s="14" t="str">
        <f>IF(AND('Antibiotics STAR PU 13'!AD84="no",'Co-amoxiclav etc.'!AD84="no"),"yes","no")</f>
        <v>no</v>
      </c>
      <c r="R84" s="14" t="str">
        <f>IF(AND('Antibiotics STAR PU 13'!AF84="no",'Co-amoxiclav etc.'!AF84="no"),"yes","no")</f>
        <v>no</v>
      </c>
      <c r="S84" s="14" t="str">
        <f>IF(AND('Antibiotics STAR PU 13'!AH84="no",'Co-amoxiclav etc.'!AH84="no"),"yes","no")</f>
        <v>no</v>
      </c>
    </row>
    <row r="85" spans="1:19" x14ac:dyDescent="0.2">
      <c r="A85" t="s">
        <v>470</v>
      </c>
      <c r="B85" t="s">
        <v>471</v>
      </c>
      <c r="C85" s="53" t="s">
        <v>506</v>
      </c>
      <c r="D85" s="54" t="s">
        <v>58</v>
      </c>
      <c r="E85" s="50" t="s">
        <v>194</v>
      </c>
      <c r="F85" s="55" t="s">
        <v>195</v>
      </c>
      <c r="G85" s="190" t="str">
        <f>IF(AND('Antibiotics STAR PU 13'!J85="no",'Co-amoxiclav etc.'!J85="no"),"yes","no")</f>
        <v>no</v>
      </c>
      <c r="H85" s="14" t="str">
        <f>IF(AND('Antibiotics STAR PU 13'!L85="no",'Co-amoxiclav etc.'!L85="no"),"yes","no")</f>
        <v>no</v>
      </c>
      <c r="I85" s="14" t="str">
        <f>IF(AND('Antibiotics STAR PU 13'!N85="no",'Co-amoxiclav etc.'!N85="no"),"yes","no")</f>
        <v>no</v>
      </c>
      <c r="J85" s="14" t="str">
        <f>IF(AND('Antibiotics STAR PU 13'!P85="no",'Co-amoxiclav etc.'!P85="no"),"yes","no")</f>
        <v>no</v>
      </c>
      <c r="K85" s="14" t="str">
        <f>IF(AND('Antibiotics STAR PU 13'!R85="no",'Co-amoxiclav etc.'!R85="no"),"yes","no")</f>
        <v>no</v>
      </c>
      <c r="L85" s="14" t="str">
        <f>IF(AND('Antibiotics STAR PU 13'!T85="no",'Co-amoxiclav etc.'!T85="no"),"yes","no")</f>
        <v>no</v>
      </c>
      <c r="M85" s="14" t="str">
        <f>IF(AND('Antibiotics STAR PU 13'!V85="no",'Co-amoxiclav etc.'!V85="no"),"yes","no")</f>
        <v>no</v>
      </c>
      <c r="N85" s="14" t="str">
        <f>IF(AND('Antibiotics STAR PU 13'!X85="no",'Co-amoxiclav etc.'!X85="no"),"yes","no")</f>
        <v>no</v>
      </c>
      <c r="O85" s="14" t="str">
        <f>IF(AND('Antibiotics STAR PU 13'!Z85="no",'Co-amoxiclav etc.'!Z85="no"),"yes","no")</f>
        <v>no</v>
      </c>
      <c r="P85" s="14" t="str">
        <f>IF(AND('Antibiotics STAR PU 13'!AB85="no",'Co-amoxiclav etc.'!AB85="no"),"yes","no")</f>
        <v>no</v>
      </c>
      <c r="Q85" s="14" t="str">
        <f>IF(AND('Antibiotics STAR PU 13'!AD85="no",'Co-amoxiclav etc.'!AD85="no"),"yes","no")</f>
        <v>no</v>
      </c>
      <c r="R85" s="14" t="str">
        <f>IF(AND('Antibiotics STAR PU 13'!AF85="no",'Co-amoxiclav etc.'!AF85="no"),"yes","no")</f>
        <v>no</v>
      </c>
      <c r="S85" s="14" t="str">
        <f>IF(AND('Antibiotics STAR PU 13'!AH85="no",'Co-amoxiclav etc.'!AH85="no"),"yes","no")</f>
        <v>no</v>
      </c>
    </row>
    <row r="86" spans="1:19" x14ac:dyDescent="0.2">
      <c r="A86" t="s">
        <v>466</v>
      </c>
      <c r="B86" t="s">
        <v>467</v>
      </c>
      <c r="C86" s="53" t="s">
        <v>507</v>
      </c>
      <c r="D86" s="54" t="s">
        <v>61</v>
      </c>
      <c r="E86" s="50" t="s">
        <v>196</v>
      </c>
      <c r="F86" s="55" t="s">
        <v>197</v>
      </c>
      <c r="G86" s="190" t="str">
        <f>IF(AND('Antibiotics STAR PU 13'!J86="no",'Co-amoxiclav etc.'!J86="no"),"yes","no")</f>
        <v>no</v>
      </c>
      <c r="H86" s="14" t="str">
        <f>IF(AND('Antibiotics STAR PU 13'!L86="no",'Co-amoxiclav etc.'!L86="no"),"yes","no")</f>
        <v>no</v>
      </c>
      <c r="I86" s="14" t="str">
        <f>IF(AND('Antibiotics STAR PU 13'!N86="no",'Co-amoxiclav etc.'!N86="no"),"yes","no")</f>
        <v>no</v>
      </c>
      <c r="J86" s="14" t="str">
        <f>IF(AND('Antibiotics STAR PU 13'!P86="no",'Co-amoxiclav etc.'!P86="no"),"yes","no")</f>
        <v>no</v>
      </c>
      <c r="K86" s="14" t="str">
        <f>IF(AND('Antibiotics STAR PU 13'!R86="no",'Co-amoxiclav etc.'!R86="no"),"yes","no")</f>
        <v>no</v>
      </c>
      <c r="L86" s="14" t="str">
        <f>IF(AND('Antibiotics STAR PU 13'!T86="no",'Co-amoxiclav etc.'!T86="no"),"yes","no")</f>
        <v>no</v>
      </c>
      <c r="M86" s="14" t="str">
        <f>IF(AND('Antibiotics STAR PU 13'!V86="no",'Co-amoxiclav etc.'!V86="no"),"yes","no")</f>
        <v>no</v>
      </c>
      <c r="N86" s="14" t="str">
        <f>IF(AND('Antibiotics STAR PU 13'!X86="no",'Co-amoxiclav etc.'!X86="no"),"yes","no")</f>
        <v>no</v>
      </c>
      <c r="O86" s="14" t="str">
        <f>IF(AND('Antibiotics STAR PU 13'!Z86="no",'Co-amoxiclav etc.'!Z86="no"),"yes","no")</f>
        <v>no</v>
      </c>
      <c r="P86" s="14" t="str">
        <f>IF(AND('Antibiotics STAR PU 13'!AB86="no",'Co-amoxiclav etc.'!AB86="no"),"yes","no")</f>
        <v>no</v>
      </c>
      <c r="Q86" s="14" t="str">
        <f>IF(AND('Antibiotics STAR PU 13'!AD86="no",'Co-amoxiclav etc.'!AD86="no"),"yes","no")</f>
        <v>no</v>
      </c>
      <c r="R86" s="14" t="str">
        <f>IF(AND('Antibiotics STAR PU 13'!AF86="no",'Co-amoxiclav etc.'!AF86="no"),"yes","no")</f>
        <v>no</v>
      </c>
      <c r="S86" s="14" t="str">
        <f>IF(AND('Antibiotics STAR PU 13'!AH86="no",'Co-amoxiclav etc.'!AH86="no"),"yes","no")</f>
        <v>no</v>
      </c>
    </row>
    <row r="87" spans="1:19" x14ac:dyDescent="0.2">
      <c r="A87" t="s">
        <v>470</v>
      </c>
      <c r="B87" t="s">
        <v>471</v>
      </c>
      <c r="C87" s="53" t="s">
        <v>506</v>
      </c>
      <c r="D87" s="54" t="s">
        <v>58</v>
      </c>
      <c r="E87" s="50" t="s">
        <v>198</v>
      </c>
      <c r="F87" s="55" t="s">
        <v>199</v>
      </c>
      <c r="G87" s="190" t="str">
        <f>IF(AND('Antibiotics STAR PU 13'!J87="no",'Co-amoxiclav etc.'!J87="no"),"yes","no")</f>
        <v>no</v>
      </c>
      <c r="H87" s="14" t="str">
        <f>IF(AND('Antibiotics STAR PU 13'!L87="no",'Co-amoxiclav etc.'!L87="no"),"yes","no")</f>
        <v>no</v>
      </c>
      <c r="I87" s="14" t="str">
        <f>IF(AND('Antibiotics STAR PU 13'!N87="no",'Co-amoxiclav etc.'!N87="no"),"yes","no")</f>
        <v>no</v>
      </c>
      <c r="J87" s="14" t="str">
        <f>IF(AND('Antibiotics STAR PU 13'!P87="no",'Co-amoxiclav etc.'!P87="no"),"yes","no")</f>
        <v>no</v>
      </c>
      <c r="K87" s="14" t="str">
        <f>IF(AND('Antibiotics STAR PU 13'!R87="no",'Co-amoxiclav etc.'!R87="no"),"yes","no")</f>
        <v>no</v>
      </c>
      <c r="L87" s="14" t="str">
        <f>IF(AND('Antibiotics STAR PU 13'!T87="no",'Co-amoxiclav etc.'!T87="no"),"yes","no")</f>
        <v>no</v>
      </c>
      <c r="M87" s="14" t="str">
        <f>IF(AND('Antibiotics STAR PU 13'!V87="no",'Co-amoxiclav etc.'!V87="no"),"yes","no")</f>
        <v>no</v>
      </c>
      <c r="N87" s="14" t="str">
        <f>IF(AND('Antibiotics STAR PU 13'!X87="no",'Co-amoxiclav etc.'!X87="no"),"yes","no")</f>
        <v>no</v>
      </c>
      <c r="O87" s="14" t="str">
        <f>IF(AND('Antibiotics STAR PU 13'!Z87="no",'Co-amoxiclav etc.'!Z87="no"),"yes","no")</f>
        <v>no</v>
      </c>
      <c r="P87" s="14" t="str">
        <f>IF(AND('Antibiotics STAR PU 13'!AB87="no",'Co-amoxiclav etc.'!AB87="no"),"yes","no")</f>
        <v>no</v>
      </c>
      <c r="Q87" s="14" t="str">
        <f>IF(AND('Antibiotics STAR PU 13'!AD87="no",'Co-amoxiclav etc.'!AD87="no"),"yes","no")</f>
        <v>no</v>
      </c>
      <c r="R87" s="14" t="str">
        <f>IF(AND('Antibiotics STAR PU 13'!AF87="no",'Co-amoxiclav etc.'!AF87="no"),"yes","no")</f>
        <v>no</v>
      </c>
      <c r="S87" s="14" t="str">
        <f>IF(AND('Antibiotics STAR PU 13'!AH87="no",'Co-amoxiclav etc.'!AH87="no"),"yes","no")</f>
        <v>no</v>
      </c>
    </row>
    <row r="88" spans="1:19" x14ac:dyDescent="0.2">
      <c r="A88" t="s">
        <v>464</v>
      </c>
      <c r="B88" t="s">
        <v>465</v>
      </c>
      <c r="C88" s="53" t="s">
        <v>516</v>
      </c>
      <c r="D88" s="54" t="s">
        <v>132</v>
      </c>
      <c r="E88" s="50" t="s">
        <v>200</v>
      </c>
      <c r="F88" s="55" t="s">
        <v>201</v>
      </c>
      <c r="G88" s="190" t="str">
        <f>IF(AND('Antibiotics STAR PU 13'!J88="no",'Co-amoxiclav etc.'!J88="no"),"yes","no")</f>
        <v>no</v>
      </c>
      <c r="H88" s="14" t="str">
        <f>IF(AND('Antibiotics STAR PU 13'!L88="no",'Co-amoxiclav etc.'!L88="no"),"yes","no")</f>
        <v>no</v>
      </c>
      <c r="I88" s="14" t="str">
        <f>IF(AND('Antibiotics STAR PU 13'!N88="no",'Co-amoxiclav etc.'!N88="no"),"yes","no")</f>
        <v>no</v>
      </c>
      <c r="J88" s="14" t="str">
        <f>IF(AND('Antibiotics STAR PU 13'!P88="no",'Co-amoxiclav etc.'!P88="no"),"yes","no")</f>
        <v>no</v>
      </c>
      <c r="K88" s="14" t="str">
        <f>IF(AND('Antibiotics STAR PU 13'!R88="no",'Co-amoxiclav etc.'!R88="no"),"yes","no")</f>
        <v>no</v>
      </c>
      <c r="L88" s="14" t="str">
        <f>IF(AND('Antibiotics STAR PU 13'!T88="no",'Co-amoxiclav etc.'!T88="no"),"yes","no")</f>
        <v>no</v>
      </c>
      <c r="M88" s="14" t="str">
        <f>IF(AND('Antibiotics STAR PU 13'!V88="no",'Co-amoxiclav etc.'!V88="no"),"yes","no")</f>
        <v>no</v>
      </c>
      <c r="N88" s="14" t="str">
        <f>IF(AND('Antibiotics STAR PU 13'!X88="no",'Co-amoxiclav etc.'!X88="no"),"yes","no")</f>
        <v>no</v>
      </c>
      <c r="O88" s="14" t="str">
        <f>IF(AND('Antibiotics STAR PU 13'!Z88="no",'Co-amoxiclav etc.'!Z88="no"),"yes","no")</f>
        <v>no</v>
      </c>
      <c r="P88" s="14" t="str">
        <f>IF(AND('Antibiotics STAR PU 13'!AB88="no",'Co-amoxiclav etc.'!AB88="no"),"yes","no")</f>
        <v>no</v>
      </c>
      <c r="Q88" s="14" t="str">
        <f>IF(AND('Antibiotics STAR PU 13'!AD88="no",'Co-amoxiclav etc.'!AD88="no"),"yes","no")</f>
        <v>no</v>
      </c>
      <c r="R88" s="14" t="str">
        <f>IF(AND('Antibiotics STAR PU 13'!AF88="no",'Co-amoxiclav etc.'!AF88="no"),"yes","no")</f>
        <v>no</v>
      </c>
      <c r="S88" s="14" t="str">
        <f>IF(AND('Antibiotics STAR PU 13'!AH88="no",'Co-amoxiclav etc.'!AH88="no"),"yes","no")</f>
        <v>no</v>
      </c>
    </row>
    <row r="89" spans="1:19" x14ac:dyDescent="0.2">
      <c r="A89" t="s">
        <v>472</v>
      </c>
      <c r="B89" t="s">
        <v>473</v>
      </c>
      <c r="C89" s="53" t="s">
        <v>509</v>
      </c>
      <c r="D89" s="54" t="s">
        <v>73</v>
      </c>
      <c r="E89" s="50" t="s">
        <v>202</v>
      </c>
      <c r="F89" s="55" t="s">
        <v>203</v>
      </c>
      <c r="G89" s="190" t="str">
        <f>IF(AND('Antibiotics STAR PU 13'!J89="no",'Co-amoxiclav etc.'!J89="no"),"yes","no")</f>
        <v>no</v>
      </c>
      <c r="H89" s="14" t="str">
        <f>IF(AND('Antibiotics STAR PU 13'!L89="no",'Co-amoxiclav etc.'!L89="no"),"yes","no")</f>
        <v>no</v>
      </c>
      <c r="I89" s="14" t="str">
        <f>IF(AND('Antibiotics STAR PU 13'!N89="no",'Co-amoxiclav etc.'!N89="no"),"yes","no")</f>
        <v>no</v>
      </c>
      <c r="J89" s="14" t="str">
        <f>IF(AND('Antibiotics STAR PU 13'!P89="no",'Co-amoxiclav etc.'!P89="no"),"yes","no")</f>
        <v>no</v>
      </c>
      <c r="K89" s="14" t="str">
        <f>IF(AND('Antibiotics STAR PU 13'!R89="no",'Co-amoxiclav etc.'!R89="no"),"yes","no")</f>
        <v>no</v>
      </c>
      <c r="L89" s="14" t="str">
        <f>IF(AND('Antibiotics STAR PU 13'!T89="no",'Co-amoxiclav etc.'!T89="no"),"yes","no")</f>
        <v>no</v>
      </c>
      <c r="M89" s="14" t="str">
        <f>IF(AND('Antibiotics STAR PU 13'!V89="no",'Co-amoxiclav etc.'!V89="no"),"yes","no")</f>
        <v>no</v>
      </c>
      <c r="N89" s="14" t="str">
        <f>IF(AND('Antibiotics STAR PU 13'!X89="no",'Co-amoxiclav etc.'!X89="no"),"yes","no")</f>
        <v>no</v>
      </c>
      <c r="O89" s="14" t="str">
        <f>IF(AND('Antibiotics STAR PU 13'!Z89="no",'Co-amoxiclav etc.'!Z89="no"),"yes","no")</f>
        <v>no</v>
      </c>
      <c r="P89" s="14" t="str">
        <f>IF(AND('Antibiotics STAR PU 13'!AB89="no",'Co-amoxiclav etc.'!AB89="no"),"yes","no")</f>
        <v>no</v>
      </c>
      <c r="Q89" s="14" t="str">
        <f>IF(AND('Antibiotics STAR PU 13'!AD89="no",'Co-amoxiclav etc.'!AD89="no"),"yes","no")</f>
        <v>no</v>
      </c>
      <c r="R89" s="14" t="str">
        <f>IF(AND('Antibiotics STAR PU 13'!AF89="no",'Co-amoxiclav etc.'!AF89="no"),"yes","no")</f>
        <v>no</v>
      </c>
      <c r="S89" s="14" t="str">
        <f>IF(AND('Antibiotics STAR PU 13'!AH89="no",'Co-amoxiclav etc.'!AH89="no"),"yes","no")</f>
        <v>no</v>
      </c>
    </row>
    <row r="90" spans="1:19" x14ac:dyDescent="0.2">
      <c r="A90" t="s">
        <v>484</v>
      </c>
      <c r="B90" t="s">
        <v>116</v>
      </c>
      <c r="C90" s="53" t="s">
        <v>514</v>
      </c>
      <c r="D90" s="54" t="s">
        <v>116</v>
      </c>
      <c r="E90" s="50" t="s">
        <v>204</v>
      </c>
      <c r="F90" s="55" t="s">
        <v>205</v>
      </c>
      <c r="G90" s="190" t="str">
        <f>IF(AND('Antibiotics STAR PU 13'!J90="no",'Co-amoxiclav etc.'!J90="no"),"yes","no")</f>
        <v>no</v>
      </c>
      <c r="H90" s="14" t="str">
        <f>IF(AND('Antibiotics STAR PU 13'!L90="no",'Co-amoxiclav etc.'!L90="no"),"yes","no")</f>
        <v>no</v>
      </c>
      <c r="I90" s="14" t="str">
        <f>IF(AND('Antibiotics STAR PU 13'!N90="no",'Co-amoxiclav etc.'!N90="no"),"yes","no")</f>
        <v>no</v>
      </c>
      <c r="J90" s="14" t="str">
        <f>IF(AND('Antibiotics STAR PU 13'!P90="no",'Co-amoxiclav etc.'!P90="no"),"yes","no")</f>
        <v>no</v>
      </c>
      <c r="K90" s="14" t="str">
        <f>IF(AND('Antibiotics STAR PU 13'!R90="no",'Co-amoxiclav etc.'!R90="no"),"yes","no")</f>
        <v>no</v>
      </c>
      <c r="L90" s="14" t="str">
        <f>IF(AND('Antibiotics STAR PU 13'!T90="no",'Co-amoxiclav etc.'!T90="no"),"yes","no")</f>
        <v>no</v>
      </c>
      <c r="M90" s="14" t="str">
        <f>IF(AND('Antibiotics STAR PU 13'!V90="no",'Co-amoxiclav etc.'!V90="no"),"yes","no")</f>
        <v>no</v>
      </c>
      <c r="N90" s="14" t="str">
        <f>IF(AND('Antibiotics STAR PU 13'!X90="no",'Co-amoxiclav etc.'!X90="no"),"yes","no")</f>
        <v>no</v>
      </c>
      <c r="O90" s="14" t="str">
        <f>IF(AND('Antibiotics STAR PU 13'!Z90="no",'Co-amoxiclav etc.'!Z90="no"),"yes","no")</f>
        <v>no</v>
      </c>
      <c r="P90" s="14" t="str">
        <f>IF(AND('Antibiotics STAR PU 13'!AB90="no",'Co-amoxiclav etc.'!AB90="no"),"yes","no")</f>
        <v>no</v>
      </c>
      <c r="Q90" s="14" t="str">
        <f>IF(AND('Antibiotics STAR PU 13'!AD90="no",'Co-amoxiclav etc.'!AD90="no"),"yes","no")</f>
        <v>no</v>
      </c>
      <c r="R90" s="14" t="str">
        <f>IF(AND('Antibiotics STAR PU 13'!AF90="no",'Co-amoxiclav etc.'!AF90="no"),"yes","no")</f>
        <v>no</v>
      </c>
      <c r="S90" s="14" t="str">
        <f>IF(AND('Antibiotics STAR PU 13'!AH90="no",'Co-amoxiclav etc.'!AH90="no"),"yes","no")</f>
        <v>no</v>
      </c>
    </row>
    <row r="91" spans="1:19" x14ac:dyDescent="0.2">
      <c r="A91" t="s">
        <v>470</v>
      </c>
      <c r="B91" t="s">
        <v>471</v>
      </c>
      <c r="C91" s="53" t="s">
        <v>497</v>
      </c>
      <c r="D91" s="54" t="s">
        <v>17</v>
      </c>
      <c r="E91" s="50" t="s">
        <v>206</v>
      </c>
      <c r="F91" s="55" t="s">
        <v>207</v>
      </c>
      <c r="G91" s="190" t="str">
        <f>IF(AND('Antibiotics STAR PU 13'!J91="no",'Co-amoxiclav etc.'!J91="no"),"yes","no")</f>
        <v>no</v>
      </c>
      <c r="H91" s="14" t="str">
        <f>IF(AND('Antibiotics STAR PU 13'!L91="no",'Co-amoxiclav etc.'!L91="no"),"yes","no")</f>
        <v>no</v>
      </c>
      <c r="I91" s="14" t="str">
        <f>IF(AND('Antibiotics STAR PU 13'!N91="no",'Co-amoxiclav etc.'!N91="no"),"yes","no")</f>
        <v>no</v>
      </c>
      <c r="J91" s="14" t="str">
        <f>IF(AND('Antibiotics STAR PU 13'!P91="no",'Co-amoxiclav etc.'!P91="no"),"yes","no")</f>
        <v>no</v>
      </c>
      <c r="K91" s="14" t="str">
        <f>IF(AND('Antibiotics STAR PU 13'!R91="no",'Co-amoxiclav etc.'!R91="no"),"yes","no")</f>
        <v>no</v>
      </c>
      <c r="L91" s="14" t="str">
        <f>IF(AND('Antibiotics STAR PU 13'!T91="no",'Co-amoxiclav etc.'!T91="no"),"yes","no")</f>
        <v>no</v>
      </c>
      <c r="M91" s="14" t="str">
        <f>IF(AND('Antibiotics STAR PU 13'!V91="no",'Co-amoxiclav etc.'!V91="no"),"yes","no")</f>
        <v>no</v>
      </c>
      <c r="N91" s="14" t="str">
        <f>IF(AND('Antibiotics STAR PU 13'!X91="no",'Co-amoxiclav etc.'!X91="no"),"yes","no")</f>
        <v>no</v>
      </c>
      <c r="O91" s="14" t="str">
        <f>IF(AND('Antibiotics STAR PU 13'!Z91="no",'Co-amoxiclav etc.'!Z91="no"),"yes","no")</f>
        <v>no</v>
      </c>
      <c r="P91" s="14" t="str">
        <f>IF(AND('Antibiotics STAR PU 13'!AB91="no",'Co-amoxiclav etc.'!AB91="no"),"yes","no")</f>
        <v>no</v>
      </c>
      <c r="Q91" s="14" t="str">
        <f>IF(AND('Antibiotics STAR PU 13'!AD91="no",'Co-amoxiclav etc.'!AD91="no"),"yes","no")</f>
        <v>no</v>
      </c>
      <c r="R91" s="14" t="str">
        <f>IF(AND('Antibiotics STAR PU 13'!AF91="no",'Co-amoxiclav etc.'!AF91="no"),"yes","no")</f>
        <v>no</v>
      </c>
      <c r="S91" s="14" t="str">
        <f>IF(AND('Antibiotics STAR PU 13'!AH91="no",'Co-amoxiclav etc.'!AH91="no"),"yes","no")</f>
        <v>no</v>
      </c>
    </row>
    <row r="92" spans="1:19" x14ac:dyDescent="0.2">
      <c r="A92" t="s">
        <v>478</v>
      </c>
      <c r="B92" t="s">
        <v>479</v>
      </c>
      <c r="C92" s="53" t="s">
        <v>520</v>
      </c>
      <c r="D92" s="54" t="s">
        <v>208</v>
      </c>
      <c r="E92" s="50" t="s">
        <v>209</v>
      </c>
      <c r="F92" s="55" t="s">
        <v>210</v>
      </c>
      <c r="G92" s="190" t="str">
        <f>IF(AND('Antibiotics STAR PU 13'!J92="no",'Co-amoxiclav etc.'!J92="no"),"yes","no")</f>
        <v>no</v>
      </c>
      <c r="H92" s="14" t="str">
        <f>IF(AND('Antibiotics STAR PU 13'!L92="no",'Co-amoxiclav etc.'!L92="no"),"yes","no")</f>
        <v>no</v>
      </c>
      <c r="I92" s="14" t="str">
        <f>IF(AND('Antibiotics STAR PU 13'!N92="no",'Co-amoxiclav etc.'!N92="no"),"yes","no")</f>
        <v>no</v>
      </c>
      <c r="J92" s="14" t="str">
        <f>IF(AND('Antibiotics STAR PU 13'!P92="no",'Co-amoxiclav etc.'!P92="no"),"yes","no")</f>
        <v>no</v>
      </c>
      <c r="K92" s="14" t="str">
        <f>IF(AND('Antibiotics STAR PU 13'!R92="no",'Co-amoxiclav etc.'!R92="no"),"yes","no")</f>
        <v>no</v>
      </c>
      <c r="L92" s="14" t="str">
        <f>IF(AND('Antibiotics STAR PU 13'!T92="no",'Co-amoxiclav etc.'!T92="no"),"yes","no")</f>
        <v>no</v>
      </c>
      <c r="M92" s="14" t="str">
        <f>IF(AND('Antibiotics STAR PU 13'!V92="no",'Co-amoxiclav etc.'!V92="no"),"yes","no")</f>
        <v>no</v>
      </c>
      <c r="N92" s="14" t="str">
        <f>IF(AND('Antibiotics STAR PU 13'!X92="no",'Co-amoxiclav etc.'!X92="no"),"yes","no")</f>
        <v>no</v>
      </c>
      <c r="O92" s="14" t="str">
        <f>IF(AND('Antibiotics STAR PU 13'!Z92="no",'Co-amoxiclav etc.'!Z92="no"),"yes","no")</f>
        <v>no</v>
      </c>
      <c r="P92" s="14" t="str">
        <f>IF(AND('Antibiotics STAR PU 13'!AB92="no",'Co-amoxiclav etc.'!AB92="no"),"yes","no")</f>
        <v>no</v>
      </c>
      <c r="Q92" s="14" t="str">
        <f>IF(AND('Antibiotics STAR PU 13'!AD92="no",'Co-amoxiclav etc.'!AD92="no"),"yes","no")</f>
        <v>no</v>
      </c>
      <c r="R92" s="14" t="str">
        <f>IF(AND('Antibiotics STAR PU 13'!AF92="no",'Co-amoxiclav etc.'!AF92="no"),"yes","no")</f>
        <v>no</v>
      </c>
      <c r="S92" s="14" t="str">
        <f>IF(AND('Antibiotics STAR PU 13'!AH92="no",'Co-amoxiclav etc.'!AH92="no"),"yes","no")</f>
        <v>no</v>
      </c>
    </row>
    <row r="93" spans="1:19" x14ac:dyDescent="0.2">
      <c r="A93" t="s">
        <v>470</v>
      </c>
      <c r="B93" t="s">
        <v>471</v>
      </c>
      <c r="C93" s="53" t="s">
        <v>502</v>
      </c>
      <c r="D93" s="54" t="s">
        <v>36</v>
      </c>
      <c r="E93" s="50" t="s">
        <v>211</v>
      </c>
      <c r="F93" s="55" t="s">
        <v>212</v>
      </c>
      <c r="G93" s="190" t="str">
        <f>IF(AND('Antibiotics STAR PU 13'!J93="no",'Co-amoxiclav etc.'!J93="no"),"yes","no")</f>
        <v>no</v>
      </c>
      <c r="H93" s="14" t="str">
        <f>IF(AND('Antibiotics STAR PU 13'!L93="no",'Co-amoxiclav etc.'!L93="no"),"yes","no")</f>
        <v>no</v>
      </c>
      <c r="I93" s="14" t="str">
        <f>IF(AND('Antibiotics STAR PU 13'!N93="no",'Co-amoxiclav etc.'!N93="no"),"yes","no")</f>
        <v>no</v>
      </c>
      <c r="J93" s="14" t="str">
        <f>IF(AND('Antibiotics STAR PU 13'!P93="no",'Co-amoxiclav etc.'!P93="no"),"yes","no")</f>
        <v>no</v>
      </c>
      <c r="K93" s="14" t="str">
        <f>IF(AND('Antibiotics STAR PU 13'!R93="no",'Co-amoxiclav etc.'!R93="no"),"yes","no")</f>
        <v>no</v>
      </c>
      <c r="L93" s="14" t="str">
        <f>IF(AND('Antibiotics STAR PU 13'!T93="no",'Co-amoxiclav etc.'!T93="no"),"yes","no")</f>
        <v>no</v>
      </c>
      <c r="M93" s="14" t="str">
        <f>IF(AND('Antibiotics STAR PU 13'!V93="no",'Co-amoxiclav etc.'!V93="no"),"yes","no")</f>
        <v>no</v>
      </c>
      <c r="N93" s="14" t="str">
        <f>IF(AND('Antibiotics STAR PU 13'!X93="no",'Co-amoxiclav etc.'!X93="no"),"yes","no")</f>
        <v>no</v>
      </c>
      <c r="O93" s="14" t="str">
        <f>IF(AND('Antibiotics STAR PU 13'!Z93="no",'Co-amoxiclav etc.'!Z93="no"),"yes","no")</f>
        <v>no</v>
      </c>
      <c r="P93" s="14" t="str">
        <f>IF(AND('Antibiotics STAR PU 13'!AB93="no",'Co-amoxiclav etc.'!AB93="no"),"yes","no")</f>
        <v>no</v>
      </c>
      <c r="Q93" s="14" t="str">
        <f>IF(AND('Antibiotics STAR PU 13'!AD93="no",'Co-amoxiclav etc.'!AD93="no"),"yes","no")</f>
        <v>no</v>
      </c>
      <c r="R93" s="14" t="str">
        <f>IF(AND('Antibiotics STAR PU 13'!AF93="no",'Co-amoxiclav etc.'!AF93="no"),"yes","no")</f>
        <v>no</v>
      </c>
      <c r="S93" s="14" t="str">
        <f>IF(AND('Antibiotics STAR PU 13'!AH93="no",'Co-amoxiclav etc.'!AH93="no"),"yes","no")</f>
        <v>no</v>
      </c>
    </row>
    <row r="94" spans="1:19" x14ac:dyDescent="0.2">
      <c r="A94" t="s">
        <v>485</v>
      </c>
      <c r="B94" t="s">
        <v>486</v>
      </c>
      <c r="C94" s="53" t="s">
        <v>519</v>
      </c>
      <c r="D94" s="54" t="s">
        <v>165</v>
      </c>
      <c r="E94" s="50" t="s">
        <v>213</v>
      </c>
      <c r="F94" s="55" t="s">
        <v>214</v>
      </c>
      <c r="G94" s="190" t="str">
        <f>IF(AND('Antibiotics STAR PU 13'!J94="no",'Co-amoxiclav etc.'!J94="no"),"yes","no")</f>
        <v>no</v>
      </c>
      <c r="H94" s="14" t="str">
        <f>IF(AND('Antibiotics STAR PU 13'!L94="no",'Co-amoxiclav etc.'!L94="no"),"yes","no")</f>
        <v>no</v>
      </c>
      <c r="I94" s="14" t="str">
        <f>IF(AND('Antibiotics STAR PU 13'!N94="no",'Co-amoxiclav etc.'!N94="no"),"yes","no")</f>
        <v>no</v>
      </c>
      <c r="J94" s="14" t="str">
        <f>IF(AND('Antibiotics STAR PU 13'!P94="no",'Co-amoxiclav etc.'!P94="no"),"yes","no")</f>
        <v>no</v>
      </c>
      <c r="K94" s="14" t="str">
        <f>IF(AND('Antibiotics STAR PU 13'!R94="no",'Co-amoxiclav etc.'!R94="no"),"yes","no")</f>
        <v>no</v>
      </c>
      <c r="L94" s="14" t="str">
        <f>IF(AND('Antibiotics STAR PU 13'!T94="no",'Co-amoxiclav etc.'!T94="no"),"yes","no")</f>
        <v>no</v>
      </c>
      <c r="M94" s="14" t="str">
        <f>IF(AND('Antibiotics STAR PU 13'!V94="no",'Co-amoxiclav etc.'!V94="no"),"yes","no")</f>
        <v>no</v>
      </c>
      <c r="N94" s="14" t="str">
        <f>IF(AND('Antibiotics STAR PU 13'!X94="no",'Co-amoxiclav etc.'!X94="no"),"yes","no")</f>
        <v>no</v>
      </c>
      <c r="O94" s="14" t="str">
        <f>IF(AND('Antibiotics STAR PU 13'!Z94="no",'Co-amoxiclav etc.'!Z94="no"),"yes","no")</f>
        <v>no</v>
      </c>
      <c r="P94" s="14" t="str">
        <f>IF(AND('Antibiotics STAR PU 13'!AB94="no",'Co-amoxiclav etc.'!AB94="no"),"yes","no")</f>
        <v>no</v>
      </c>
      <c r="Q94" s="14" t="str">
        <f>IF(AND('Antibiotics STAR PU 13'!AD94="no",'Co-amoxiclav etc.'!AD94="no"),"yes","no")</f>
        <v>no</v>
      </c>
      <c r="R94" s="14" t="str">
        <f>IF(AND('Antibiotics STAR PU 13'!AF94="no",'Co-amoxiclav etc.'!AF94="no"),"yes","no")</f>
        <v>no</v>
      </c>
      <c r="S94" s="14" t="str">
        <f>IF(AND('Antibiotics STAR PU 13'!AH94="no",'Co-amoxiclav etc.'!AH94="no"),"yes","no")</f>
        <v>no</v>
      </c>
    </row>
    <row r="95" spans="1:19" x14ac:dyDescent="0.2">
      <c r="A95" t="s">
        <v>470</v>
      </c>
      <c r="B95" t="s">
        <v>471</v>
      </c>
      <c r="C95" s="53" t="s">
        <v>502</v>
      </c>
      <c r="D95" s="54" t="s">
        <v>36</v>
      </c>
      <c r="E95" s="50" t="s">
        <v>215</v>
      </c>
      <c r="F95" s="55" t="s">
        <v>216</v>
      </c>
      <c r="G95" s="190" t="str">
        <f>IF(AND('Antibiotics STAR PU 13'!J95="no",'Co-amoxiclav etc.'!J95="no"),"yes","no")</f>
        <v>no</v>
      </c>
      <c r="H95" s="14" t="str">
        <f>IF(AND('Antibiotics STAR PU 13'!L95="no",'Co-amoxiclav etc.'!L95="no"),"yes","no")</f>
        <v>no</v>
      </c>
      <c r="I95" s="14" t="str">
        <f>IF(AND('Antibiotics STAR PU 13'!N95="no",'Co-amoxiclav etc.'!N95="no"),"yes","no")</f>
        <v>no</v>
      </c>
      <c r="J95" s="14" t="str">
        <f>IF(AND('Antibiotics STAR PU 13'!P95="no",'Co-amoxiclav etc.'!P95="no"),"yes","no")</f>
        <v>no</v>
      </c>
      <c r="K95" s="14" t="str">
        <f>IF(AND('Antibiotics STAR PU 13'!R95="no",'Co-amoxiclav etc.'!R95="no"),"yes","no")</f>
        <v>no</v>
      </c>
      <c r="L95" s="14" t="str">
        <f>IF(AND('Antibiotics STAR PU 13'!T95="no",'Co-amoxiclav etc.'!T95="no"),"yes","no")</f>
        <v>no</v>
      </c>
      <c r="M95" s="14" t="str">
        <f>IF(AND('Antibiotics STAR PU 13'!V95="no",'Co-amoxiclav etc.'!V95="no"),"yes","no")</f>
        <v>no</v>
      </c>
      <c r="N95" s="14" t="str">
        <f>IF(AND('Antibiotics STAR PU 13'!X95="no",'Co-amoxiclav etc.'!X95="no"),"yes","no")</f>
        <v>no</v>
      </c>
      <c r="O95" s="14" t="str">
        <f>IF(AND('Antibiotics STAR PU 13'!Z95="no",'Co-amoxiclav etc.'!Z95="no"),"yes","no")</f>
        <v>no</v>
      </c>
      <c r="P95" s="14" t="str">
        <f>IF(AND('Antibiotics STAR PU 13'!AB95="no",'Co-amoxiclav etc.'!AB95="no"),"yes","no")</f>
        <v>no</v>
      </c>
      <c r="Q95" s="14" t="str">
        <f>IF(AND('Antibiotics STAR PU 13'!AD95="no",'Co-amoxiclav etc.'!AD95="no"),"yes","no")</f>
        <v>no</v>
      </c>
      <c r="R95" s="14" t="str">
        <f>IF(AND('Antibiotics STAR PU 13'!AF95="no",'Co-amoxiclav etc.'!AF95="no"),"yes","no")</f>
        <v>no</v>
      </c>
      <c r="S95" s="14" t="str">
        <f>IF(AND('Antibiotics STAR PU 13'!AH95="no",'Co-amoxiclav etc.'!AH95="no"),"yes","no")</f>
        <v>no</v>
      </c>
    </row>
    <row r="96" spans="1:19" x14ac:dyDescent="0.2">
      <c r="A96" t="s">
        <v>572</v>
      </c>
      <c r="B96" t="s">
        <v>571</v>
      </c>
      <c r="C96" s="53" t="s">
        <v>504</v>
      </c>
      <c r="D96" s="54" t="s">
        <v>44</v>
      </c>
      <c r="E96" s="50" t="s">
        <v>217</v>
      </c>
      <c r="F96" s="55" t="s">
        <v>218</v>
      </c>
      <c r="G96" s="190" t="str">
        <f>IF(AND('Antibiotics STAR PU 13'!J96="no",'Co-amoxiclav etc.'!J96="no"),"yes","no")</f>
        <v>no</v>
      </c>
      <c r="H96" s="14" t="str">
        <f>IF(AND('Antibiotics STAR PU 13'!L96="no",'Co-amoxiclav etc.'!L96="no"),"yes","no")</f>
        <v>no</v>
      </c>
      <c r="I96" s="14" t="str">
        <f>IF(AND('Antibiotics STAR PU 13'!N96="no",'Co-amoxiclav etc.'!N96="no"),"yes","no")</f>
        <v>no</v>
      </c>
      <c r="J96" s="14" t="str">
        <f>IF(AND('Antibiotics STAR PU 13'!P96="no",'Co-amoxiclav etc.'!P96="no"),"yes","no")</f>
        <v>no</v>
      </c>
      <c r="K96" s="14" t="str">
        <f>IF(AND('Antibiotics STAR PU 13'!R96="no",'Co-amoxiclav etc.'!R96="no"),"yes","no")</f>
        <v>no</v>
      </c>
      <c r="L96" s="14" t="str">
        <f>IF(AND('Antibiotics STAR PU 13'!T96="no",'Co-amoxiclav etc.'!T96="no"),"yes","no")</f>
        <v>no</v>
      </c>
      <c r="M96" s="14" t="str">
        <f>IF(AND('Antibiotics STAR PU 13'!V96="no",'Co-amoxiclav etc.'!V96="no"),"yes","no")</f>
        <v>no</v>
      </c>
      <c r="N96" s="14" t="str">
        <f>IF(AND('Antibiotics STAR PU 13'!X96="no",'Co-amoxiclav etc.'!X96="no"),"yes","no")</f>
        <v>no</v>
      </c>
      <c r="O96" s="14" t="str">
        <f>IF(AND('Antibiotics STAR PU 13'!Z96="no",'Co-amoxiclav etc.'!Z96="no"),"yes","no")</f>
        <v>no</v>
      </c>
      <c r="P96" s="14" t="str">
        <f>IF(AND('Antibiotics STAR PU 13'!AB96="no",'Co-amoxiclav etc.'!AB96="no"),"yes","no")</f>
        <v>no</v>
      </c>
      <c r="Q96" s="14" t="str">
        <f>IF(AND('Antibiotics STAR PU 13'!AD96="no",'Co-amoxiclav etc.'!AD96="no"),"yes","no")</f>
        <v>no</v>
      </c>
      <c r="R96" s="14" t="str">
        <f>IF(AND('Antibiotics STAR PU 13'!AF96="no",'Co-amoxiclav etc.'!AF96="no"),"yes","no")</f>
        <v>no</v>
      </c>
      <c r="S96" s="14" t="str">
        <f>IF(AND('Antibiotics STAR PU 13'!AH96="no",'Co-amoxiclav etc.'!AH96="no"),"yes","no")</f>
        <v>no</v>
      </c>
    </row>
    <row r="97" spans="1:19" x14ac:dyDescent="0.2">
      <c r="A97" t="s">
        <v>464</v>
      </c>
      <c r="B97" t="s">
        <v>465</v>
      </c>
      <c r="C97" s="53" t="s">
        <v>494</v>
      </c>
      <c r="D97" s="54" t="s">
        <v>6</v>
      </c>
      <c r="E97" s="50" t="s">
        <v>219</v>
      </c>
      <c r="F97" s="55" t="s">
        <v>220</v>
      </c>
      <c r="G97" s="190" t="str">
        <f>IF(AND('Antibiotics STAR PU 13'!J97="no",'Co-amoxiclav etc.'!J97="no"),"yes","no")</f>
        <v>no</v>
      </c>
      <c r="H97" s="14" t="str">
        <f>IF(AND('Antibiotics STAR PU 13'!L97="no",'Co-amoxiclav etc.'!L97="no"),"yes","no")</f>
        <v>no</v>
      </c>
      <c r="I97" s="14" t="str">
        <f>IF(AND('Antibiotics STAR PU 13'!N97="no",'Co-amoxiclav etc.'!N97="no"),"yes","no")</f>
        <v>no</v>
      </c>
      <c r="J97" s="14" t="str">
        <f>IF(AND('Antibiotics STAR PU 13'!P97="no",'Co-amoxiclav etc.'!P97="no"),"yes","no")</f>
        <v>no</v>
      </c>
      <c r="K97" s="14" t="str">
        <f>IF(AND('Antibiotics STAR PU 13'!R97="no",'Co-amoxiclav etc.'!R97="no"),"yes","no")</f>
        <v>no</v>
      </c>
      <c r="L97" s="14" t="str">
        <f>IF(AND('Antibiotics STAR PU 13'!T97="no",'Co-amoxiclav etc.'!T97="no"),"yes","no")</f>
        <v>no</v>
      </c>
      <c r="M97" s="14" t="str">
        <f>IF(AND('Antibiotics STAR PU 13'!V97="no",'Co-amoxiclav etc.'!V97="no"),"yes","no")</f>
        <v>no</v>
      </c>
      <c r="N97" s="14" t="str">
        <f>IF(AND('Antibiotics STAR PU 13'!X97="no",'Co-amoxiclav etc.'!X97="no"),"yes","no")</f>
        <v>no</v>
      </c>
      <c r="O97" s="14" t="str">
        <f>IF(AND('Antibiotics STAR PU 13'!Z97="no",'Co-amoxiclav etc.'!Z97="no"),"yes","no")</f>
        <v>no</v>
      </c>
      <c r="P97" s="14" t="str">
        <f>IF(AND('Antibiotics STAR PU 13'!AB97="no",'Co-amoxiclav etc.'!AB97="no"),"yes","no")</f>
        <v>no</v>
      </c>
      <c r="Q97" s="14" t="str">
        <f>IF(AND('Antibiotics STAR PU 13'!AD97="no",'Co-amoxiclav etc.'!AD97="no"),"yes","no")</f>
        <v>no</v>
      </c>
      <c r="R97" s="14" t="str">
        <f>IF(AND('Antibiotics STAR PU 13'!AF97="no",'Co-amoxiclav etc.'!AF97="no"),"yes","no")</f>
        <v>no</v>
      </c>
      <c r="S97" s="14" t="str">
        <f>IF(AND('Antibiotics STAR PU 13'!AH97="no",'Co-amoxiclav etc.'!AH97="no"),"yes","no")</f>
        <v>no</v>
      </c>
    </row>
    <row r="98" spans="1:19" x14ac:dyDescent="0.2">
      <c r="A98" t="s">
        <v>464</v>
      </c>
      <c r="B98" t="s">
        <v>465</v>
      </c>
      <c r="C98" s="53" t="s">
        <v>494</v>
      </c>
      <c r="D98" s="54" t="s">
        <v>6</v>
      </c>
      <c r="E98" s="50" t="s">
        <v>221</v>
      </c>
      <c r="F98" s="55" t="s">
        <v>222</v>
      </c>
      <c r="G98" s="190" t="str">
        <f>IF(AND('Antibiotics STAR PU 13'!J98="no",'Co-amoxiclav etc.'!J98="no"),"yes","no")</f>
        <v>no</v>
      </c>
      <c r="H98" s="14" t="str">
        <f>IF(AND('Antibiotics STAR PU 13'!L98="no",'Co-amoxiclav etc.'!L98="no"),"yes","no")</f>
        <v>no</v>
      </c>
      <c r="I98" s="14" t="str">
        <f>IF(AND('Antibiotics STAR PU 13'!N98="no",'Co-amoxiclav etc.'!N98="no"),"yes","no")</f>
        <v>no</v>
      </c>
      <c r="J98" s="14" t="str">
        <f>IF(AND('Antibiotics STAR PU 13'!P98="no",'Co-amoxiclav etc.'!P98="no"),"yes","no")</f>
        <v>no</v>
      </c>
      <c r="K98" s="14" t="str">
        <f>IF(AND('Antibiotics STAR PU 13'!R98="no",'Co-amoxiclav etc.'!R98="no"),"yes","no")</f>
        <v>no</v>
      </c>
      <c r="L98" s="14" t="str">
        <f>IF(AND('Antibiotics STAR PU 13'!T98="no",'Co-amoxiclav etc.'!T98="no"),"yes","no")</f>
        <v>no</v>
      </c>
      <c r="M98" s="14" t="str">
        <f>IF(AND('Antibiotics STAR PU 13'!V98="no",'Co-amoxiclav etc.'!V98="no"),"yes","no")</f>
        <v>no</v>
      </c>
      <c r="N98" s="14" t="str">
        <f>IF(AND('Antibiotics STAR PU 13'!X98="no",'Co-amoxiclav etc.'!X98="no"),"yes","no")</f>
        <v>no</v>
      </c>
      <c r="O98" s="14" t="str">
        <f>IF(AND('Antibiotics STAR PU 13'!Z98="no",'Co-amoxiclav etc.'!Z98="no"),"yes","no")</f>
        <v>no</v>
      </c>
      <c r="P98" s="14" t="str">
        <f>IF(AND('Antibiotics STAR PU 13'!AB98="no",'Co-amoxiclav etc.'!AB98="no"),"yes","no")</f>
        <v>no</v>
      </c>
      <c r="Q98" s="14" t="str">
        <f>IF(AND('Antibiotics STAR PU 13'!AD98="no",'Co-amoxiclav etc.'!AD98="no"),"yes","no")</f>
        <v>no</v>
      </c>
      <c r="R98" s="14" t="str">
        <f>IF(AND('Antibiotics STAR PU 13'!AF98="no",'Co-amoxiclav etc.'!AF98="no"),"yes","no")</f>
        <v>no</v>
      </c>
      <c r="S98" s="14" t="str">
        <f>IF(AND('Antibiotics STAR PU 13'!AH98="no",'Co-amoxiclav etc.'!AH98="no"),"yes","no")</f>
        <v>no</v>
      </c>
    </row>
    <row r="99" spans="1:19" x14ac:dyDescent="0.2">
      <c r="A99" t="s">
        <v>464</v>
      </c>
      <c r="B99" t="s">
        <v>465</v>
      </c>
      <c r="C99" s="53" t="s">
        <v>494</v>
      </c>
      <c r="D99" s="54" t="s">
        <v>6</v>
      </c>
      <c r="E99" s="50" t="s">
        <v>223</v>
      </c>
      <c r="F99" s="55" t="s">
        <v>224</v>
      </c>
      <c r="G99" s="190" t="str">
        <f>IF(AND('Antibiotics STAR PU 13'!J99="no",'Co-amoxiclav etc.'!J99="no"),"yes","no")</f>
        <v>no</v>
      </c>
      <c r="H99" s="14" t="str">
        <f>IF(AND('Antibiotics STAR PU 13'!L99="no",'Co-amoxiclav etc.'!L99="no"),"yes","no")</f>
        <v>no</v>
      </c>
      <c r="I99" s="14" t="str">
        <f>IF(AND('Antibiotics STAR PU 13'!N99="no",'Co-amoxiclav etc.'!N99="no"),"yes","no")</f>
        <v>no</v>
      </c>
      <c r="J99" s="14" t="str">
        <f>IF(AND('Antibiotics STAR PU 13'!P99="no",'Co-amoxiclav etc.'!P99="no"),"yes","no")</f>
        <v>no</v>
      </c>
      <c r="K99" s="14" t="str">
        <f>IF(AND('Antibiotics STAR PU 13'!R99="no",'Co-amoxiclav etc.'!R99="no"),"yes","no")</f>
        <v>no</v>
      </c>
      <c r="L99" s="14" t="str">
        <f>IF(AND('Antibiotics STAR PU 13'!T99="no",'Co-amoxiclav etc.'!T99="no"),"yes","no")</f>
        <v>no</v>
      </c>
      <c r="M99" s="14" t="str">
        <f>IF(AND('Antibiotics STAR PU 13'!V99="no",'Co-amoxiclav etc.'!V99="no"),"yes","no")</f>
        <v>no</v>
      </c>
      <c r="N99" s="14" t="str">
        <f>IF(AND('Antibiotics STAR PU 13'!X99="no",'Co-amoxiclav etc.'!X99="no"),"yes","no")</f>
        <v>no</v>
      </c>
      <c r="O99" s="14" t="str">
        <f>IF(AND('Antibiotics STAR PU 13'!Z99="no",'Co-amoxiclav etc.'!Z99="no"),"yes","no")</f>
        <v>no</v>
      </c>
      <c r="P99" s="14" t="str">
        <f>IF(AND('Antibiotics STAR PU 13'!AB99="no",'Co-amoxiclav etc.'!AB99="no"),"yes","no")</f>
        <v>no</v>
      </c>
      <c r="Q99" s="14" t="str">
        <f>IF(AND('Antibiotics STAR PU 13'!AD99="no",'Co-amoxiclav etc.'!AD99="no"),"yes","no")</f>
        <v>no</v>
      </c>
      <c r="R99" s="14" t="str">
        <f>IF(AND('Antibiotics STAR PU 13'!AF99="no",'Co-amoxiclav etc.'!AF99="no"),"yes","no")</f>
        <v>no</v>
      </c>
      <c r="S99" s="14" t="str">
        <f>IF(AND('Antibiotics STAR PU 13'!AH99="no",'Co-amoxiclav etc.'!AH99="no"),"yes","no")</f>
        <v>no</v>
      </c>
    </row>
    <row r="100" spans="1:19" x14ac:dyDescent="0.2">
      <c r="A100" t="s">
        <v>474</v>
      </c>
      <c r="B100" t="s">
        <v>475</v>
      </c>
      <c r="C100" s="53" t="s">
        <v>515</v>
      </c>
      <c r="D100" s="54" t="s">
        <v>129</v>
      </c>
      <c r="E100" s="50" t="s">
        <v>225</v>
      </c>
      <c r="F100" s="55" t="s">
        <v>226</v>
      </c>
      <c r="G100" s="190" t="str">
        <f>IF(AND('Antibiotics STAR PU 13'!J100="no",'Co-amoxiclav etc.'!J100="no"),"yes","no")</f>
        <v>no</v>
      </c>
      <c r="H100" s="14" t="str">
        <f>IF(AND('Antibiotics STAR PU 13'!L100="no",'Co-amoxiclav etc.'!L100="no"),"yes","no")</f>
        <v>no</v>
      </c>
      <c r="I100" s="14" t="str">
        <f>IF(AND('Antibiotics STAR PU 13'!N100="no",'Co-amoxiclav etc.'!N100="no"),"yes","no")</f>
        <v>no</v>
      </c>
      <c r="J100" s="14" t="str">
        <f>IF(AND('Antibiotics STAR PU 13'!P100="no",'Co-amoxiclav etc.'!P100="no"),"yes","no")</f>
        <v>no</v>
      </c>
      <c r="K100" s="14" t="str">
        <f>IF(AND('Antibiotics STAR PU 13'!R100="no",'Co-amoxiclav etc.'!R100="no"),"yes","no")</f>
        <v>no</v>
      </c>
      <c r="L100" s="14" t="str">
        <f>IF(AND('Antibiotics STAR PU 13'!T100="no",'Co-amoxiclav etc.'!T100="no"),"yes","no")</f>
        <v>no</v>
      </c>
      <c r="M100" s="14" t="str">
        <f>IF(AND('Antibiotics STAR PU 13'!V100="no",'Co-amoxiclav etc.'!V100="no"),"yes","no")</f>
        <v>no</v>
      </c>
      <c r="N100" s="14" t="str">
        <f>IF(AND('Antibiotics STAR PU 13'!X100="no",'Co-amoxiclav etc.'!X100="no"),"yes","no")</f>
        <v>no</v>
      </c>
      <c r="O100" s="14" t="str">
        <f>IF(AND('Antibiotics STAR PU 13'!Z100="no",'Co-amoxiclav etc.'!Z100="no"),"yes","no")</f>
        <v>no</v>
      </c>
      <c r="P100" s="14" t="str">
        <f>IF(AND('Antibiotics STAR PU 13'!AB100="no",'Co-amoxiclav etc.'!AB100="no"),"yes","no")</f>
        <v>no</v>
      </c>
      <c r="Q100" s="14" t="str">
        <f>IF(AND('Antibiotics STAR PU 13'!AD100="no",'Co-amoxiclav etc.'!AD100="no"),"yes","no")</f>
        <v>no</v>
      </c>
      <c r="R100" s="14" t="str">
        <f>IF(AND('Antibiotics STAR PU 13'!AF100="no",'Co-amoxiclav etc.'!AF100="no"),"yes","no")</f>
        <v>no</v>
      </c>
      <c r="S100" s="14" t="str">
        <f>IF(AND('Antibiotics STAR PU 13'!AH100="no",'Co-amoxiclav etc.'!AH100="no"),"yes","no")</f>
        <v>no</v>
      </c>
    </row>
    <row r="101" spans="1:19" x14ac:dyDescent="0.2">
      <c r="A101" t="s">
        <v>470</v>
      </c>
      <c r="B101" t="s">
        <v>471</v>
      </c>
      <c r="C101" s="53" t="s">
        <v>502</v>
      </c>
      <c r="D101" s="54" t="s">
        <v>36</v>
      </c>
      <c r="E101" s="50" t="s">
        <v>227</v>
      </c>
      <c r="F101" s="55" t="s">
        <v>228</v>
      </c>
      <c r="G101" s="190" t="str">
        <f>IF(AND('Antibiotics STAR PU 13'!J101="no",'Co-amoxiclav etc.'!J101="no"),"yes","no")</f>
        <v>no</v>
      </c>
      <c r="H101" s="14" t="str">
        <f>IF(AND('Antibiotics STAR PU 13'!L101="no",'Co-amoxiclav etc.'!L101="no"),"yes","no")</f>
        <v>no</v>
      </c>
      <c r="I101" s="14" t="str">
        <f>IF(AND('Antibiotics STAR PU 13'!N101="no",'Co-amoxiclav etc.'!N101="no"),"yes","no")</f>
        <v>no</v>
      </c>
      <c r="J101" s="14" t="str">
        <f>IF(AND('Antibiotics STAR PU 13'!P101="no",'Co-amoxiclav etc.'!P101="no"),"yes","no")</f>
        <v>no</v>
      </c>
      <c r="K101" s="14" t="str">
        <f>IF(AND('Antibiotics STAR PU 13'!R101="no",'Co-amoxiclav etc.'!R101="no"),"yes","no")</f>
        <v>no</v>
      </c>
      <c r="L101" s="14" t="str">
        <f>IF(AND('Antibiotics STAR PU 13'!T101="no",'Co-amoxiclav etc.'!T101="no"),"yes","no")</f>
        <v>no</v>
      </c>
      <c r="M101" s="14" t="str">
        <f>IF(AND('Antibiotics STAR PU 13'!V101="no",'Co-amoxiclav etc.'!V101="no"),"yes","no")</f>
        <v>no</v>
      </c>
      <c r="N101" s="14" t="str">
        <f>IF(AND('Antibiotics STAR PU 13'!X101="no",'Co-amoxiclav etc.'!X101="no"),"yes","no")</f>
        <v>no</v>
      </c>
      <c r="O101" s="14" t="str">
        <f>IF(AND('Antibiotics STAR PU 13'!Z101="no",'Co-amoxiclav etc.'!Z101="no"),"yes","no")</f>
        <v>no</v>
      </c>
      <c r="P101" s="14" t="str">
        <f>IF(AND('Antibiotics STAR PU 13'!AB101="no",'Co-amoxiclav etc.'!AB101="no"),"yes","no")</f>
        <v>no</v>
      </c>
      <c r="Q101" s="14" t="str">
        <f>IF(AND('Antibiotics STAR PU 13'!AD101="no",'Co-amoxiclav etc.'!AD101="no"),"yes","no")</f>
        <v>no</v>
      </c>
      <c r="R101" s="14" t="str">
        <f>IF(AND('Antibiotics STAR PU 13'!AF101="no",'Co-amoxiclav etc.'!AF101="no"),"yes","no")</f>
        <v>no</v>
      </c>
      <c r="S101" s="14" t="str">
        <f>IF(AND('Antibiotics STAR PU 13'!AH101="no",'Co-amoxiclav etc.'!AH101="no"),"yes","no")</f>
        <v>no</v>
      </c>
    </row>
    <row r="102" spans="1:19" x14ac:dyDescent="0.2">
      <c r="A102" t="s">
        <v>474</v>
      </c>
      <c r="B102" t="s">
        <v>475</v>
      </c>
      <c r="C102" s="53" t="s">
        <v>515</v>
      </c>
      <c r="D102" s="54" t="s">
        <v>129</v>
      </c>
      <c r="E102" s="50" t="s">
        <v>229</v>
      </c>
      <c r="F102" s="55" t="s">
        <v>230</v>
      </c>
      <c r="G102" s="190" t="str">
        <f>IF(AND('Antibiotics STAR PU 13'!J102="no",'Co-amoxiclav etc.'!J102="no"),"yes","no")</f>
        <v>no</v>
      </c>
      <c r="H102" s="14" t="str">
        <f>IF(AND('Antibiotics STAR PU 13'!L102="no",'Co-amoxiclav etc.'!L102="no"),"yes","no")</f>
        <v>no</v>
      </c>
      <c r="I102" s="14" t="str">
        <f>IF(AND('Antibiotics STAR PU 13'!N102="no",'Co-amoxiclav etc.'!N102="no"),"yes","no")</f>
        <v>no</v>
      </c>
      <c r="J102" s="14" t="str">
        <f>IF(AND('Antibiotics STAR PU 13'!P102="no",'Co-amoxiclav etc.'!P102="no"),"yes","no")</f>
        <v>no</v>
      </c>
      <c r="K102" s="14" t="str">
        <f>IF(AND('Antibiotics STAR PU 13'!R102="no",'Co-amoxiclav etc.'!R102="no"),"yes","no")</f>
        <v>no</v>
      </c>
      <c r="L102" s="14" t="str">
        <f>IF(AND('Antibiotics STAR PU 13'!T102="no",'Co-amoxiclav etc.'!T102="no"),"yes","no")</f>
        <v>no</v>
      </c>
      <c r="M102" s="14" t="str">
        <f>IF(AND('Antibiotics STAR PU 13'!V102="no",'Co-amoxiclav etc.'!V102="no"),"yes","no")</f>
        <v>no</v>
      </c>
      <c r="N102" s="14" t="str">
        <f>IF(AND('Antibiotics STAR PU 13'!X102="no",'Co-amoxiclav etc.'!X102="no"),"yes","no")</f>
        <v>no</v>
      </c>
      <c r="O102" s="14" t="str">
        <f>IF(AND('Antibiotics STAR PU 13'!Z102="no",'Co-amoxiclav etc.'!Z102="no"),"yes","no")</f>
        <v>no</v>
      </c>
      <c r="P102" s="14" t="str">
        <f>IF(AND('Antibiotics STAR PU 13'!AB102="no",'Co-amoxiclav etc.'!AB102="no"),"yes","no")</f>
        <v>no</v>
      </c>
      <c r="Q102" s="14" t="str">
        <f>IF(AND('Antibiotics STAR PU 13'!AD102="no",'Co-amoxiclav etc.'!AD102="no"),"yes","no")</f>
        <v>no</v>
      </c>
      <c r="R102" s="14" t="str">
        <f>IF(AND('Antibiotics STAR PU 13'!AF102="no",'Co-amoxiclav etc.'!AF102="no"),"yes","no")</f>
        <v>no</v>
      </c>
      <c r="S102" s="14" t="str">
        <f>IF(AND('Antibiotics STAR PU 13'!AH102="no",'Co-amoxiclav etc.'!AH102="no"),"yes","no")</f>
        <v>no</v>
      </c>
    </row>
    <row r="103" spans="1:19" x14ac:dyDescent="0.2">
      <c r="A103" t="s">
        <v>474</v>
      </c>
      <c r="B103" t="s">
        <v>475</v>
      </c>
      <c r="C103" s="53" t="s">
        <v>515</v>
      </c>
      <c r="D103" s="54" t="s">
        <v>129</v>
      </c>
      <c r="E103" s="50" t="s">
        <v>231</v>
      </c>
      <c r="F103" s="55" t="s">
        <v>232</v>
      </c>
      <c r="G103" s="190" t="str">
        <f>IF(AND('Antibiotics STAR PU 13'!J103="no",'Co-amoxiclav etc.'!J103="no"),"yes","no")</f>
        <v>no</v>
      </c>
      <c r="H103" s="14" t="str">
        <f>IF(AND('Antibiotics STAR PU 13'!L103="no",'Co-amoxiclav etc.'!L103="no"),"yes","no")</f>
        <v>no</v>
      </c>
      <c r="I103" s="14" t="str">
        <f>IF(AND('Antibiotics STAR PU 13'!N103="no",'Co-amoxiclav etc.'!N103="no"),"yes","no")</f>
        <v>no</v>
      </c>
      <c r="J103" s="14" t="str">
        <f>IF(AND('Antibiotics STAR PU 13'!P103="no",'Co-amoxiclav etc.'!P103="no"),"yes","no")</f>
        <v>no</v>
      </c>
      <c r="K103" s="14" t="str">
        <f>IF(AND('Antibiotics STAR PU 13'!R103="no",'Co-amoxiclav etc.'!R103="no"),"yes","no")</f>
        <v>no</v>
      </c>
      <c r="L103" s="14" t="str">
        <f>IF(AND('Antibiotics STAR PU 13'!T103="no",'Co-amoxiclav etc.'!T103="no"),"yes","no")</f>
        <v>no</v>
      </c>
      <c r="M103" s="14" t="str">
        <f>IF(AND('Antibiotics STAR PU 13'!V103="no",'Co-amoxiclav etc.'!V103="no"),"yes","no")</f>
        <v>no</v>
      </c>
      <c r="N103" s="14" t="str">
        <f>IF(AND('Antibiotics STAR PU 13'!X103="no",'Co-amoxiclav etc.'!X103="no"),"yes","no")</f>
        <v>no</v>
      </c>
      <c r="O103" s="14" t="str">
        <f>IF(AND('Antibiotics STAR PU 13'!Z103="no",'Co-amoxiclav etc.'!Z103="no"),"yes","no")</f>
        <v>no</v>
      </c>
      <c r="P103" s="14" t="str">
        <f>IF(AND('Antibiotics STAR PU 13'!AB103="no",'Co-amoxiclav etc.'!AB103="no"),"yes","no")</f>
        <v>no</v>
      </c>
      <c r="Q103" s="14" t="str">
        <f>IF(AND('Antibiotics STAR PU 13'!AD103="no",'Co-amoxiclav etc.'!AD103="no"),"yes","no")</f>
        <v>no</v>
      </c>
      <c r="R103" s="14" t="str">
        <f>IF(AND('Antibiotics STAR PU 13'!AF103="no",'Co-amoxiclav etc.'!AF103="no"),"yes","no")</f>
        <v>no</v>
      </c>
      <c r="S103" s="14" t="str">
        <f>IF(AND('Antibiotics STAR PU 13'!AH103="no",'Co-amoxiclav etc.'!AH103="no"),"yes","no")</f>
        <v>no</v>
      </c>
    </row>
    <row r="104" spans="1:19" x14ac:dyDescent="0.2">
      <c r="A104" t="s">
        <v>485</v>
      </c>
      <c r="B104" t="s">
        <v>486</v>
      </c>
      <c r="C104" s="53" t="s">
        <v>519</v>
      </c>
      <c r="D104" s="54" t="s">
        <v>165</v>
      </c>
      <c r="E104" s="50" t="s">
        <v>233</v>
      </c>
      <c r="F104" s="55" t="s">
        <v>234</v>
      </c>
      <c r="G104" s="190" t="str">
        <f>IF(AND('Antibiotics STAR PU 13'!J104="no",'Co-amoxiclav etc.'!J104="no"),"yes","no")</f>
        <v>no</v>
      </c>
      <c r="H104" s="14" t="str">
        <f>IF(AND('Antibiotics STAR PU 13'!L104="no",'Co-amoxiclav etc.'!L104="no"),"yes","no")</f>
        <v>no</v>
      </c>
      <c r="I104" s="14" t="str">
        <f>IF(AND('Antibiotics STAR PU 13'!N104="no",'Co-amoxiclav etc.'!N104="no"),"yes","no")</f>
        <v>no</v>
      </c>
      <c r="J104" s="14" t="str">
        <f>IF(AND('Antibiotics STAR PU 13'!P104="no",'Co-amoxiclav etc.'!P104="no"),"yes","no")</f>
        <v>no</v>
      </c>
      <c r="K104" s="14" t="str">
        <f>IF(AND('Antibiotics STAR PU 13'!R104="no",'Co-amoxiclav etc.'!R104="no"),"yes","no")</f>
        <v>no</v>
      </c>
      <c r="L104" s="14" t="str">
        <f>IF(AND('Antibiotics STAR PU 13'!T104="no",'Co-amoxiclav etc.'!T104="no"),"yes","no")</f>
        <v>no</v>
      </c>
      <c r="M104" s="14" t="str">
        <f>IF(AND('Antibiotics STAR PU 13'!V104="no",'Co-amoxiclav etc.'!V104="no"),"yes","no")</f>
        <v>no</v>
      </c>
      <c r="N104" s="14" t="str">
        <f>IF(AND('Antibiotics STAR PU 13'!X104="no",'Co-amoxiclav etc.'!X104="no"),"yes","no")</f>
        <v>no</v>
      </c>
      <c r="O104" s="14" t="str">
        <f>IF(AND('Antibiotics STAR PU 13'!Z104="no",'Co-amoxiclav etc.'!Z104="no"),"yes","no")</f>
        <v>no</v>
      </c>
      <c r="P104" s="14" t="str">
        <f>IF(AND('Antibiotics STAR PU 13'!AB104="no",'Co-amoxiclav etc.'!AB104="no"),"yes","no")</f>
        <v>no</v>
      </c>
      <c r="Q104" s="14" t="str">
        <f>IF(AND('Antibiotics STAR PU 13'!AD104="no",'Co-amoxiclav etc.'!AD104="no"),"yes","no")</f>
        <v>no</v>
      </c>
      <c r="R104" s="14" t="str">
        <f>IF(AND('Antibiotics STAR PU 13'!AF104="no",'Co-amoxiclav etc.'!AF104="no"),"yes","no")</f>
        <v>no</v>
      </c>
      <c r="S104" s="14" t="str">
        <f>IF(AND('Antibiotics STAR PU 13'!AH104="no",'Co-amoxiclav etc.'!AH104="no"),"yes","no")</f>
        <v>no</v>
      </c>
    </row>
    <row r="105" spans="1:19" x14ac:dyDescent="0.2">
      <c r="A105" t="s">
        <v>474</v>
      </c>
      <c r="B105" t="s">
        <v>475</v>
      </c>
      <c r="C105" s="53" t="s">
        <v>501</v>
      </c>
      <c r="D105" s="54" t="s">
        <v>33</v>
      </c>
      <c r="E105" s="50" t="s">
        <v>235</v>
      </c>
      <c r="F105" s="55" t="s">
        <v>236</v>
      </c>
      <c r="G105" s="190" t="str">
        <f>IF(AND('Antibiotics STAR PU 13'!J105="no",'Co-amoxiclav etc.'!J105="no"),"yes","no")</f>
        <v>no</v>
      </c>
      <c r="H105" s="14" t="str">
        <f>IF(AND('Antibiotics STAR PU 13'!L105="no",'Co-amoxiclav etc.'!L105="no"),"yes","no")</f>
        <v>no</v>
      </c>
      <c r="I105" s="14" t="str">
        <f>IF(AND('Antibiotics STAR PU 13'!N105="no",'Co-amoxiclav etc.'!N105="no"),"yes","no")</f>
        <v>no</v>
      </c>
      <c r="J105" s="14" t="str">
        <f>IF(AND('Antibiotics STAR PU 13'!P105="no",'Co-amoxiclav etc.'!P105="no"),"yes","no")</f>
        <v>no</v>
      </c>
      <c r="K105" s="14" t="str">
        <f>IF(AND('Antibiotics STAR PU 13'!R105="no",'Co-amoxiclav etc.'!R105="no"),"yes","no")</f>
        <v>no</v>
      </c>
      <c r="L105" s="14" t="str">
        <f>IF(AND('Antibiotics STAR PU 13'!T105="no",'Co-amoxiclav etc.'!T105="no"),"yes","no")</f>
        <v>no</v>
      </c>
      <c r="M105" s="14" t="str">
        <f>IF(AND('Antibiotics STAR PU 13'!V105="no",'Co-amoxiclav etc.'!V105="no"),"yes","no")</f>
        <v>no</v>
      </c>
      <c r="N105" s="14" t="str">
        <f>IF(AND('Antibiotics STAR PU 13'!X105="no",'Co-amoxiclav etc.'!X105="no"),"yes","no")</f>
        <v>no</v>
      </c>
      <c r="O105" s="14" t="str">
        <f>IF(AND('Antibiotics STAR PU 13'!Z105="no",'Co-amoxiclav etc.'!Z105="no"),"yes","no")</f>
        <v>no</v>
      </c>
      <c r="P105" s="14" t="str">
        <f>IF(AND('Antibiotics STAR PU 13'!AB105="no",'Co-amoxiclav etc.'!AB105="no"),"yes","no")</f>
        <v>no</v>
      </c>
      <c r="Q105" s="14" t="str">
        <f>IF(AND('Antibiotics STAR PU 13'!AD105="no",'Co-amoxiclav etc.'!AD105="no"),"yes","no")</f>
        <v>no</v>
      </c>
      <c r="R105" s="14" t="str">
        <f>IF(AND('Antibiotics STAR PU 13'!AF105="no",'Co-amoxiclav etc.'!AF105="no"),"yes","no")</f>
        <v>no</v>
      </c>
      <c r="S105" s="14" t="str">
        <f>IF(AND('Antibiotics STAR PU 13'!AH105="no",'Co-amoxiclav etc.'!AH105="no"),"yes","no")</f>
        <v>no</v>
      </c>
    </row>
    <row r="106" spans="1:19" x14ac:dyDescent="0.2">
      <c r="A106" t="s">
        <v>480</v>
      </c>
      <c r="B106" t="s">
        <v>481</v>
      </c>
      <c r="C106" s="53" t="s">
        <v>518</v>
      </c>
      <c r="D106" s="54" t="s">
        <v>146</v>
      </c>
      <c r="E106" s="50" t="s">
        <v>237</v>
      </c>
      <c r="F106" s="55" t="s">
        <v>238</v>
      </c>
      <c r="G106" s="190" t="str">
        <f>IF(AND('Antibiotics STAR PU 13'!J106="no",'Co-amoxiclav etc.'!J106="no"),"yes","no")</f>
        <v>no</v>
      </c>
      <c r="H106" s="14" t="str">
        <f>IF(AND('Antibiotics STAR PU 13'!L106="no",'Co-amoxiclav etc.'!L106="no"),"yes","no")</f>
        <v>no</v>
      </c>
      <c r="I106" s="14" t="str">
        <f>IF(AND('Antibiotics STAR PU 13'!N106="no",'Co-amoxiclav etc.'!N106="no"),"yes","no")</f>
        <v>no</v>
      </c>
      <c r="J106" s="14" t="str">
        <f>IF(AND('Antibiotics STAR PU 13'!P106="no",'Co-amoxiclav etc.'!P106="no"),"yes","no")</f>
        <v>no</v>
      </c>
      <c r="K106" s="14" t="str">
        <f>IF(AND('Antibiotics STAR PU 13'!R106="no",'Co-amoxiclav etc.'!R106="no"),"yes","no")</f>
        <v>no</v>
      </c>
      <c r="L106" s="14" t="str">
        <f>IF(AND('Antibiotics STAR PU 13'!T106="no",'Co-amoxiclav etc.'!T106="no"),"yes","no")</f>
        <v>no</v>
      </c>
      <c r="M106" s="14" t="str">
        <f>IF(AND('Antibiotics STAR PU 13'!V106="no",'Co-amoxiclav etc.'!V106="no"),"yes","no")</f>
        <v>no</v>
      </c>
      <c r="N106" s="14" t="str">
        <f>IF(AND('Antibiotics STAR PU 13'!X106="no",'Co-amoxiclav etc.'!X106="no"),"yes","no")</f>
        <v>no</v>
      </c>
      <c r="O106" s="14" t="str">
        <f>IF(AND('Antibiotics STAR PU 13'!Z106="no",'Co-amoxiclav etc.'!Z106="no"),"yes","no")</f>
        <v>no</v>
      </c>
      <c r="P106" s="14" t="str">
        <f>IF(AND('Antibiotics STAR PU 13'!AB106="no",'Co-amoxiclav etc.'!AB106="no"),"yes","no")</f>
        <v>no</v>
      </c>
      <c r="Q106" s="14" t="str">
        <f>IF(AND('Antibiotics STAR PU 13'!AD106="no",'Co-amoxiclav etc.'!AD106="no"),"yes","no")</f>
        <v>no</v>
      </c>
      <c r="R106" s="14" t="str">
        <f>IF(AND('Antibiotics STAR PU 13'!AF106="no",'Co-amoxiclav etc.'!AF106="no"),"yes","no")</f>
        <v>no</v>
      </c>
      <c r="S106" s="14" t="str">
        <f>IF(AND('Antibiotics STAR PU 13'!AH106="no",'Co-amoxiclav etc.'!AH106="no"),"yes","no")</f>
        <v>no</v>
      </c>
    </row>
    <row r="107" spans="1:19" x14ac:dyDescent="0.2">
      <c r="A107" t="s">
        <v>466</v>
      </c>
      <c r="B107" t="s">
        <v>467</v>
      </c>
      <c r="C107" s="53" t="s">
        <v>495</v>
      </c>
      <c r="D107" s="54" t="s">
        <v>11</v>
      </c>
      <c r="E107" s="50" t="s">
        <v>239</v>
      </c>
      <c r="F107" s="55" t="s">
        <v>240</v>
      </c>
      <c r="G107" s="190" t="str">
        <f>IF(AND('Antibiotics STAR PU 13'!J107="no",'Co-amoxiclav etc.'!J107="no"),"yes","no")</f>
        <v>no</v>
      </c>
      <c r="H107" s="14" t="str">
        <f>IF(AND('Antibiotics STAR PU 13'!L107="no",'Co-amoxiclav etc.'!L107="no"),"yes","no")</f>
        <v>no</v>
      </c>
      <c r="I107" s="14" t="str">
        <f>IF(AND('Antibiotics STAR PU 13'!N107="no",'Co-amoxiclav etc.'!N107="no"),"yes","no")</f>
        <v>no</v>
      </c>
      <c r="J107" s="14" t="str">
        <f>IF(AND('Antibiotics STAR PU 13'!P107="no",'Co-amoxiclav etc.'!P107="no"),"yes","no")</f>
        <v>no</v>
      </c>
      <c r="K107" s="14" t="str">
        <f>IF(AND('Antibiotics STAR PU 13'!R107="no",'Co-amoxiclav etc.'!R107="no"),"yes","no")</f>
        <v>no</v>
      </c>
      <c r="L107" s="14" t="str">
        <f>IF(AND('Antibiotics STAR PU 13'!T107="no",'Co-amoxiclav etc.'!T107="no"),"yes","no")</f>
        <v>no</v>
      </c>
      <c r="M107" s="14" t="str">
        <f>IF(AND('Antibiotics STAR PU 13'!V107="no",'Co-amoxiclav etc.'!V107="no"),"yes","no")</f>
        <v>no</v>
      </c>
      <c r="N107" s="14" t="str">
        <f>IF(AND('Antibiotics STAR PU 13'!X107="no",'Co-amoxiclav etc.'!X107="no"),"yes","no")</f>
        <v>no</v>
      </c>
      <c r="O107" s="14" t="str">
        <f>IF(AND('Antibiotics STAR PU 13'!Z107="no",'Co-amoxiclav etc.'!Z107="no"),"yes","no")</f>
        <v>no</v>
      </c>
      <c r="P107" s="14" t="str">
        <f>IF(AND('Antibiotics STAR PU 13'!AB107="no",'Co-amoxiclav etc.'!AB107="no"),"yes","no")</f>
        <v>no</v>
      </c>
      <c r="Q107" s="14" t="str">
        <f>IF(AND('Antibiotics STAR PU 13'!AD107="no",'Co-amoxiclav etc.'!AD107="no"),"yes","no")</f>
        <v>no</v>
      </c>
      <c r="R107" s="14" t="str">
        <f>IF(AND('Antibiotics STAR PU 13'!AF107="no",'Co-amoxiclav etc.'!AF107="no"),"yes","no")</f>
        <v>no</v>
      </c>
      <c r="S107" s="14" t="str">
        <f>IF(AND('Antibiotics STAR PU 13'!AH107="no",'Co-amoxiclav etc.'!AH107="no"),"yes","no")</f>
        <v>no</v>
      </c>
    </row>
    <row r="108" spans="1:19" x14ac:dyDescent="0.2">
      <c r="A108" t="s">
        <v>470</v>
      </c>
      <c r="B108" t="s">
        <v>471</v>
      </c>
      <c r="C108" s="53" t="s">
        <v>502</v>
      </c>
      <c r="D108" s="54" t="s">
        <v>36</v>
      </c>
      <c r="E108" s="50" t="s">
        <v>241</v>
      </c>
      <c r="F108" s="55" t="s">
        <v>242</v>
      </c>
      <c r="G108" s="190" t="str">
        <f>IF(AND('Antibiotics STAR PU 13'!J108="no",'Co-amoxiclav etc.'!J108="no"),"yes","no")</f>
        <v>no</v>
      </c>
      <c r="H108" s="14" t="str">
        <f>IF(AND('Antibiotics STAR PU 13'!L108="no",'Co-amoxiclav etc.'!L108="no"),"yes","no")</f>
        <v>no</v>
      </c>
      <c r="I108" s="14" t="str">
        <f>IF(AND('Antibiotics STAR PU 13'!N108="no",'Co-amoxiclav etc.'!N108="no"),"yes","no")</f>
        <v>no</v>
      </c>
      <c r="J108" s="14" t="str">
        <f>IF(AND('Antibiotics STAR PU 13'!P108="no",'Co-amoxiclav etc.'!P108="no"),"yes","no")</f>
        <v>no</v>
      </c>
      <c r="K108" s="14" t="str">
        <f>IF(AND('Antibiotics STAR PU 13'!R108="no",'Co-amoxiclav etc.'!R108="no"),"yes","no")</f>
        <v>no</v>
      </c>
      <c r="L108" s="14" t="str">
        <f>IF(AND('Antibiotics STAR PU 13'!T108="no",'Co-amoxiclav etc.'!T108="no"),"yes","no")</f>
        <v>no</v>
      </c>
      <c r="M108" s="14" t="str">
        <f>IF(AND('Antibiotics STAR PU 13'!V108="no",'Co-amoxiclav etc.'!V108="no"),"yes","no")</f>
        <v>no</v>
      </c>
      <c r="N108" s="14" t="str">
        <f>IF(AND('Antibiotics STAR PU 13'!X108="no",'Co-amoxiclav etc.'!X108="no"),"yes","no")</f>
        <v>no</v>
      </c>
      <c r="O108" s="14" t="str">
        <f>IF(AND('Antibiotics STAR PU 13'!Z108="no",'Co-amoxiclav etc.'!Z108="no"),"yes","no")</f>
        <v>no</v>
      </c>
      <c r="P108" s="14" t="str">
        <f>IF(AND('Antibiotics STAR PU 13'!AB108="no",'Co-amoxiclav etc.'!AB108="no"),"yes","no")</f>
        <v>no</v>
      </c>
      <c r="Q108" s="14" t="str">
        <f>IF(AND('Antibiotics STAR PU 13'!AD108="no",'Co-amoxiclav etc.'!AD108="no"),"yes","no")</f>
        <v>no</v>
      </c>
      <c r="R108" s="14" t="str">
        <f>IF(AND('Antibiotics STAR PU 13'!AF108="no",'Co-amoxiclav etc.'!AF108="no"),"yes","no")</f>
        <v>no</v>
      </c>
      <c r="S108" s="14" t="str">
        <f>IF(AND('Antibiotics STAR PU 13'!AH108="no",'Co-amoxiclav etc.'!AH108="no"),"yes","no")</f>
        <v>no</v>
      </c>
    </row>
    <row r="109" spans="1:19" x14ac:dyDescent="0.2">
      <c r="A109" t="s">
        <v>472</v>
      </c>
      <c r="B109" t="s">
        <v>473</v>
      </c>
      <c r="C109" s="53" t="s">
        <v>499</v>
      </c>
      <c r="D109" s="54" t="s">
        <v>25</v>
      </c>
      <c r="E109" s="50" t="s">
        <v>243</v>
      </c>
      <c r="F109" s="55" t="s">
        <v>244</v>
      </c>
      <c r="G109" s="190" t="str">
        <f>IF(AND('Antibiotics STAR PU 13'!J109="no",'Co-amoxiclav etc.'!J109="no"),"yes","no")</f>
        <v>no</v>
      </c>
      <c r="H109" s="14" t="str">
        <f>IF(AND('Antibiotics STAR PU 13'!L109="no",'Co-amoxiclav etc.'!L109="no"),"yes","no")</f>
        <v>no</v>
      </c>
      <c r="I109" s="14" t="str">
        <f>IF(AND('Antibiotics STAR PU 13'!N109="no",'Co-amoxiclav etc.'!N109="no"),"yes","no")</f>
        <v>no</v>
      </c>
      <c r="J109" s="14" t="str">
        <f>IF(AND('Antibiotics STAR PU 13'!P109="no",'Co-amoxiclav etc.'!P109="no"),"yes","no")</f>
        <v>no</v>
      </c>
      <c r="K109" s="14" t="str">
        <f>IF(AND('Antibiotics STAR PU 13'!R109="no",'Co-amoxiclav etc.'!R109="no"),"yes","no")</f>
        <v>no</v>
      </c>
      <c r="L109" s="14" t="str">
        <f>IF(AND('Antibiotics STAR PU 13'!T109="no",'Co-amoxiclav etc.'!T109="no"),"yes","no")</f>
        <v>no</v>
      </c>
      <c r="M109" s="14" t="str">
        <f>IF(AND('Antibiotics STAR PU 13'!V109="no",'Co-amoxiclav etc.'!V109="no"),"yes","no")</f>
        <v>no</v>
      </c>
      <c r="N109" s="14" t="str">
        <f>IF(AND('Antibiotics STAR PU 13'!X109="no",'Co-amoxiclav etc.'!X109="no"),"yes","no")</f>
        <v>no</v>
      </c>
      <c r="O109" s="14" t="str">
        <f>IF(AND('Antibiotics STAR PU 13'!Z109="no",'Co-amoxiclav etc.'!Z109="no"),"yes","no")</f>
        <v>no</v>
      </c>
      <c r="P109" s="14" t="str">
        <f>IF(AND('Antibiotics STAR PU 13'!AB109="no",'Co-amoxiclav etc.'!AB109="no"),"yes","no")</f>
        <v>no</v>
      </c>
      <c r="Q109" s="14" t="str">
        <f>IF(AND('Antibiotics STAR PU 13'!AD109="no",'Co-amoxiclav etc.'!AD109="no"),"yes","no")</f>
        <v>no</v>
      </c>
      <c r="R109" s="14" t="str">
        <f>IF(AND('Antibiotics STAR PU 13'!AF109="no",'Co-amoxiclav etc.'!AF109="no"),"yes","no")</f>
        <v>no</v>
      </c>
      <c r="S109" s="14" t="str">
        <f>IF(AND('Antibiotics STAR PU 13'!AH109="no",'Co-amoxiclav etc.'!AH109="no"),"yes","no")</f>
        <v>no</v>
      </c>
    </row>
    <row r="110" spans="1:19" x14ac:dyDescent="0.2">
      <c r="A110" t="s">
        <v>474</v>
      </c>
      <c r="B110" t="s">
        <v>475</v>
      </c>
      <c r="C110" s="53" t="s">
        <v>501</v>
      </c>
      <c r="D110" s="54" t="s">
        <v>33</v>
      </c>
      <c r="E110" s="50" t="s">
        <v>245</v>
      </c>
      <c r="F110" s="55" t="s">
        <v>246</v>
      </c>
      <c r="G110" s="190" t="str">
        <f>IF(AND('Antibiotics STAR PU 13'!J110="no",'Co-amoxiclav etc.'!J110="no"),"yes","no")</f>
        <v>no</v>
      </c>
      <c r="H110" s="14" t="str">
        <f>IF(AND('Antibiotics STAR PU 13'!L110="no",'Co-amoxiclav etc.'!L110="no"),"yes","no")</f>
        <v>no</v>
      </c>
      <c r="I110" s="14" t="str">
        <f>IF(AND('Antibiotics STAR PU 13'!N110="no",'Co-amoxiclav etc.'!N110="no"),"yes","no")</f>
        <v>no</v>
      </c>
      <c r="J110" s="14" t="str">
        <f>IF(AND('Antibiotics STAR PU 13'!P110="no",'Co-amoxiclav etc.'!P110="no"),"yes","no")</f>
        <v>no</v>
      </c>
      <c r="K110" s="14" t="str">
        <f>IF(AND('Antibiotics STAR PU 13'!R110="no",'Co-amoxiclav etc.'!R110="no"),"yes","no")</f>
        <v>no</v>
      </c>
      <c r="L110" s="14" t="str">
        <f>IF(AND('Antibiotics STAR PU 13'!T110="no",'Co-amoxiclav etc.'!T110="no"),"yes","no")</f>
        <v>no</v>
      </c>
      <c r="M110" s="14" t="str">
        <f>IF(AND('Antibiotics STAR PU 13'!V110="no",'Co-amoxiclav etc.'!V110="no"),"yes","no")</f>
        <v>no</v>
      </c>
      <c r="N110" s="14" t="str">
        <f>IF(AND('Antibiotics STAR PU 13'!X110="no",'Co-amoxiclav etc.'!X110="no"),"yes","no")</f>
        <v>no</v>
      </c>
      <c r="O110" s="14" t="str">
        <f>IF(AND('Antibiotics STAR PU 13'!Z110="no",'Co-amoxiclav etc.'!Z110="no"),"yes","no")</f>
        <v>no</v>
      </c>
      <c r="P110" s="14" t="str">
        <f>IF(AND('Antibiotics STAR PU 13'!AB110="no",'Co-amoxiclav etc.'!AB110="no"),"yes","no")</f>
        <v>no</v>
      </c>
      <c r="Q110" s="14" t="str">
        <f>IF(AND('Antibiotics STAR PU 13'!AD110="no",'Co-amoxiclav etc.'!AD110="no"),"yes","no")</f>
        <v>no</v>
      </c>
      <c r="R110" s="14" t="str">
        <f>IF(AND('Antibiotics STAR PU 13'!AF110="no",'Co-amoxiclav etc.'!AF110="no"),"yes","no")</f>
        <v>no</v>
      </c>
      <c r="S110" s="14" t="str">
        <f>IF(AND('Antibiotics STAR PU 13'!AH110="no",'Co-amoxiclav etc.'!AH110="no"),"yes","no")</f>
        <v>no</v>
      </c>
    </row>
    <row r="111" spans="1:19" x14ac:dyDescent="0.2">
      <c r="A111" t="s">
        <v>474</v>
      </c>
      <c r="B111" t="s">
        <v>475</v>
      </c>
      <c r="C111" s="53" t="s">
        <v>501</v>
      </c>
      <c r="D111" s="54" t="s">
        <v>33</v>
      </c>
      <c r="E111" s="50" t="s">
        <v>247</v>
      </c>
      <c r="F111" s="55" t="s">
        <v>248</v>
      </c>
      <c r="G111" s="190" t="str">
        <f>IF(AND('Antibiotics STAR PU 13'!J111="no",'Co-amoxiclav etc.'!J111="no"),"yes","no")</f>
        <v>no</v>
      </c>
      <c r="H111" s="14" t="str">
        <f>IF(AND('Antibiotics STAR PU 13'!L111="no",'Co-amoxiclav etc.'!L111="no"),"yes","no")</f>
        <v>no</v>
      </c>
      <c r="I111" s="14" t="str">
        <f>IF(AND('Antibiotics STAR PU 13'!N111="no",'Co-amoxiclav etc.'!N111="no"),"yes","no")</f>
        <v>no</v>
      </c>
      <c r="J111" s="14" t="str">
        <f>IF(AND('Antibiotics STAR PU 13'!P111="no",'Co-amoxiclav etc.'!P111="no"),"yes","no")</f>
        <v>no</v>
      </c>
      <c r="K111" s="14" t="str">
        <f>IF(AND('Antibiotics STAR PU 13'!R111="no",'Co-amoxiclav etc.'!R111="no"),"yes","no")</f>
        <v>no</v>
      </c>
      <c r="L111" s="14" t="str">
        <f>IF(AND('Antibiotics STAR PU 13'!T111="no",'Co-amoxiclav etc.'!T111="no"),"yes","no")</f>
        <v>no</v>
      </c>
      <c r="M111" s="14" t="str">
        <f>IF(AND('Antibiotics STAR PU 13'!V111="no",'Co-amoxiclav etc.'!V111="no"),"yes","no")</f>
        <v>no</v>
      </c>
      <c r="N111" s="14" t="str">
        <f>IF(AND('Antibiotics STAR PU 13'!X111="no",'Co-amoxiclav etc.'!X111="no"),"yes","no")</f>
        <v>no</v>
      </c>
      <c r="O111" s="14" t="str">
        <f>IF(AND('Antibiotics STAR PU 13'!Z111="no",'Co-amoxiclav etc.'!Z111="no"),"yes","no")</f>
        <v>no</v>
      </c>
      <c r="P111" s="14" t="str">
        <f>IF(AND('Antibiotics STAR PU 13'!AB111="no",'Co-amoxiclav etc.'!AB111="no"),"yes","no")</f>
        <v>no</v>
      </c>
      <c r="Q111" s="14" t="str">
        <f>IF(AND('Antibiotics STAR PU 13'!AD111="no",'Co-amoxiclav etc.'!AD111="no"),"yes","no")</f>
        <v>no</v>
      </c>
      <c r="R111" s="14" t="str">
        <f>IF(AND('Antibiotics STAR PU 13'!AF111="no",'Co-amoxiclav etc.'!AF111="no"),"yes","no")</f>
        <v>no</v>
      </c>
      <c r="S111" s="14" t="str">
        <f>IF(AND('Antibiotics STAR PU 13'!AH111="no",'Co-amoxiclav etc.'!AH111="no"),"yes","no")</f>
        <v>no</v>
      </c>
    </row>
    <row r="112" spans="1:19" x14ac:dyDescent="0.2">
      <c r="A112" t="s">
        <v>480</v>
      </c>
      <c r="B112" t="s">
        <v>481</v>
      </c>
      <c r="C112" s="53" t="s">
        <v>518</v>
      </c>
      <c r="D112" s="54" t="s">
        <v>146</v>
      </c>
      <c r="E112" s="50" t="s">
        <v>249</v>
      </c>
      <c r="F112" s="55" t="s">
        <v>250</v>
      </c>
      <c r="G112" s="190" t="str">
        <f>IF(AND('Antibiotics STAR PU 13'!J112="no",'Co-amoxiclav etc.'!J112="no"),"yes","no")</f>
        <v>no</v>
      </c>
      <c r="H112" s="14" t="str">
        <f>IF(AND('Antibiotics STAR PU 13'!L112="no",'Co-amoxiclav etc.'!L112="no"),"yes","no")</f>
        <v>no</v>
      </c>
      <c r="I112" s="14" t="str">
        <f>IF(AND('Antibiotics STAR PU 13'!N112="no",'Co-amoxiclav etc.'!N112="no"),"yes","no")</f>
        <v>no</v>
      </c>
      <c r="J112" s="14" t="str">
        <f>IF(AND('Antibiotics STAR PU 13'!P112="no",'Co-amoxiclav etc.'!P112="no"),"yes","no")</f>
        <v>no</v>
      </c>
      <c r="K112" s="14" t="str">
        <f>IF(AND('Antibiotics STAR PU 13'!R112="no",'Co-amoxiclav etc.'!R112="no"),"yes","no")</f>
        <v>no</v>
      </c>
      <c r="L112" s="14" t="str">
        <f>IF(AND('Antibiotics STAR PU 13'!T112="no",'Co-amoxiclav etc.'!T112="no"),"yes","no")</f>
        <v>no</v>
      </c>
      <c r="M112" s="14" t="str">
        <f>IF(AND('Antibiotics STAR PU 13'!V112="no",'Co-amoxiclav etc.'!V112="no"),"yes","no")</f>
        <v>no</v>
      </c>
      <c r="N112" s="14" t="str">
        <f>IF(AND('Antibiotics STAR PU 13'!X112="no",'Co-amoxiclav etc.'!X112="no"),"yes","no")</f>
        <v>no</v>
      </c>
      <c r="O112" s="14" t="str">
        <f>IF(AND('Antibiotics STAR PU 13'!Z112="no",'Co-amoxiclav etc.'!Z112="no"),"yes","no")</f>
        <v>no</v>
      </c>
      <c r="P112" s="14" t="str">
        <f>IF(AND('Antibiotics STAR PU 13'!AB112="no",'Co-amoxiclav etc.'!AB112="no"),"yes","no")</f>
        <v>no</v>
      </c>
      <c r="Q112" s="14" t="str">
        <f>IF(AND('Antibiotics STAR PU 13'!AD112="no",'Co-amoxiclav etc.'!AD112="no"),"yes","no")</f>
        <v>no</v>
      </c>
      <c r="R112" s="14" t="str">
        <f>IF(AND('Antibiotics STAR PU 13'!AF112="no",'Co-amoxiclav etc.'!AF112="no"),"yes","no")</f>
        <v>no</v>
      </c>
      <c r="S112" s="14" t="str">
        <f>IF(AND('Antibiotics STAR PU 13'!AH112="no",'Co-amoxiclav etc.'!AH112="no"),"yes","no")</f>
        <v>no</v>
      </c>
    </row>
    <row r="113" spans="1:19" x14ac:dyDescent="0.2">
      <c r="A113" t="s">
        <v>468</v>
      </c>
      <c r="B113" t="s">
        <v>469</v>
      </c>
      <c r="C113" s="53" t="s">
        <v>496</v>
      </c>
      <c r="D113" s="54" t="s">
        <v>14</v>
      </c>
      <c r="E113" s="50" t="s">
        <v>251</v>
      </c>
      <c r="F113" s="55" t="s">
        <v>252</v>
      </c>
      <c r="G113" s="190" t="str">
        <f>IF(AND('Antibiotics STAR PU 13'!J113="no",'Co-amoxiclav etc.'!J113="no"),"yes","no")</f>
        <v>no</v>
      </c>
      <c r="H113" s="14" t="str">
        <f>IF(AND('Antibiotics STAR PU 13'!L113="no",'Co-amoxiclav etc.'!L113="no"),"yes","no")</f>
        <v>no</v>
      </c>
      <c r="I113" s="14" t="str">
        <f>IF(AND('Antibiotics STAR PU 13'!N113="no",'Co-amoxiclav etc.'!N113="no"),"yes","no")</f>
        <v>no</v>
      </c>
      <c r="J113" s="14" t="str">
        <f>IF(AND('Antibiotics STAR PU 13'!P113="no",'Co-amoxiclav etc.'!P113="no"),"yes","no")</f>
        <v>no</v>
      </c>
      <c r="K113" s="14" t="str">
        <f>IF(AND('Antibiotics STAR PU 13'!R113="no",'Co-amoxiclav etc.'!R113="no"),"yes","no")</f>
        <v>no</v>
      </c>
      <c r="L113" s="14" t="str">
        <f>IF(AND('Antibiotics STAR PU 13'!T113="no",'Co-amoxiclav etc.'!T113="no"),"yes","no")</f>
        <v>no</v>
      </c>
      <c r="M113" s="14" t="str">
        <f>IF(AND('Antibiotics STAR PU 13'!V113="no",'Co-amoxiclav etc.'!V113="no"),"yes","no")</f>
        <v>no</v>
      </c>
      <c r="N113" s="14" t="str">
        <f>IF(AND('Antibiotics STAR PU 13'!X113="no",'Co-amoxiclav etc.'!X113="no"),"yes","no")</f>
        <v>no</v>
      </c>
      <c r="O113" s="14" t="str">
        <f>IF(AND('Antibiotics STAR PU 13'!Z113="no",'Co-amoxiclav etc.'!Z113="no"),"yes","no")</f>
        <v>no</v>
      </c>
      <c r="P113" s="14" t="str">
        <f>IF(AND('Antibiotics STAR PU 13'!AB113="no",'Co-amoxiclav etc.'!AB113="no"),"yes","no")</f>
        <v>no</v>
      </c>
      <c r="Q113" s="14" t="str">
        <f>IF(AND('Antibiotics STAR PU 13'!AD113="no",'Co-amoxiclav etc.'!AD113="no"),"yes","no")</f>
        <v>no</v>
      </c>
      <c r="R113" s="14" t="str">
        <f>IF(AND('Antibiotics STAR PU 13'!AF113="no",'Co-amoxiclav etc.'!AF113="no"),"yes","no")</f>
        <v>no</v>
      </c>
      <c r="S113" s="14" t="str">
        <f>IF(AND('Antibiotics STAR PU 13'!AH113="no",'Co-amoxiclav etc.'!AH113="no"),"yes","no")</f>
        <v>no</v>
      </c>
    </row>
    <row r="114" spans="1:19" x14ac:dyDescent="0.2">
      <c r="A114" s="8" t="s">
        <v>482</v>
      </c>
      <c r="B114" s="8" t="s">
        <v>483</v>
      </c>
      <c r="C114" s="53" t="s">
        <v>512</v>
      </c>
      <c r="D114" s="54" t="s">
        <v>106</v>
      </c>
      <c r="E114" s="50" t="s">
        <v>253</v>
      </c>
      <c r="F114" s="123" t="s">
        <v>254</v>
      </c>
      <c r="G114" s="190" t="str">
        <f>IF(AND('Antibiotics STAR PU 13'!J114="no",'Co-amoxiclav etc.'!J114="no"),"yes","no")</f>
        <v>no</v>
      </c>
      <c r="H114" s="14" t="str">
        <f>IF(AND('Antibiotics STAR PU 13'!L114="no",'Co-amoxiclav etc.'!L114="no"),"yes","no")</f>
        <v>no</v>
      </c>
      <c r="I114" s="14" t="str">
        <f>IF(AND('Antibiotics STAR PU 13'!N114="no",'Co-amoxiclav etc.'!N114="no"),"yes","no")</f>
        <v>no</v>
      </c>
      <c r="J114" s="14" t="str">
        <f>IF(AND('Antibiotics STAR PU 13'!P114="no",'Co-amoxiclav etc.'!P114="no"),"yes","no")</f>
        <v>no</v>
      </c>
      <c r="K114" s="14" t="str">
        <f>IF(AND('Antibiotics STAR PU 13'!R114="no",'Co-amoxiclav etc.'!R114="no"),"yes","no")</f>
        <v>no</v>
      </c>
      <c r="L114" s="14" t="str">
        <f>IF(AND('Antibiotics STAR PU 13'!T114="no",'Co-amoxiclav etc.'!T114="no"),"yes","no")</f>
        <v>no</v>
      </c>
      <c r="M114" s="14" t="str">
        <f>IF(AND('Antibiotics STAR PU 13'!V114="no",'Co-amoxiclav etc.'!V114="no"),"yes","no")</f>
        <v>no</v>
      </c>
      <c r="N114" s="14" t="str">
        <f>IF(AND('Antibiotics STAR PU 13'!X114="no",'Co-amoxiclav etc.'!X114="no"),"yes","no")</f>
        <v>no</v>
      </c>
      <c r="O114" s="14" t="str">
        <f>IF(AND('Antibiotics STAR PU 13'!Z114="no",'Co-amoxiclav etc.'!Z114="no"),"yes","no")</f>
        <v>no</v>
      </c>
      <c r="P114" s="14" t="str">
        <f>IF(AND('Antibiotics STAR PU 13'!AB114="no",'Co-amoxiclav etc.'!AB114="no"),"yes","no")</f>
        <v>no</v>
      </c>
      <c r="Q114" s="14" t="str">
        <f>IF(AND('Antibiotics STAR PU 13'!AD114="no",'Co-amoxiclav etc.'!AD114="no"),"yes","no")</f>
        <v>no</v>
      </c>
      <c r="R114" s="14" t="str">
        <f>IF(AND('Antibiotics STAR PU 13'!AF114="no",'Co-amoxiclav etc.'!AF114="no"),"yes","no")</f>
        <v>no</v>
      </c>
      <c r="S114" s="14" t="str">
        <f>IF(AND('Antibiotics STAR PU 13'!AH114="no",'Co-amoxiclav etc.'!AH114="no"),"yes","no")</f>
        <v>no</v>
      </c>
    </row>
    <row r="115" spans="1:19" x14ac:dyDescent="0.2">
      <c r="A115" t="s">
        <v>470</v>
      </c>
      <c r="B115" t="s">
        <v>471</v>
      </c>
      <c r="C115" s="53" t="s">
        <v>497</v>
      </c>
      <c r="D115" s="54" t="s">
        <v>17</v>
      </c>
      <c r="E115" s="50" t="s">
        <v>255</v>
      </c>
      <c r="F115" s="55" t="s">
        <v>256</v>
      </c>
      <c r="G115" s="190" t="str">
        <f>IF(AND('Antibiotics STAR PU 13'!J115="no",'Co-amoxiclav etc.'!J115="no"),"yes","no")</f>
        <v>no</v>
      </c>
      <c r="H115" s="14" t="str">
        <f>IF(AND('Antibiotics STAR PU 13'!L115="no",'Co-amoxiclav etc.'!L115="no"),"yes","no")</f>
        <v>no</v>
      </c>
      <c r="I115" s="14" t="str">
        <f>IF(AND('Antibiotics STAR PU 13'!N115="no",'Co-amoxiclav etc.'!N115="no"),"yes","no")</f>
        <v>no</v>
      </c>
      <c r="J115" s="14" t="str">
        <f>IF(AND('Antibiotics STAR PU 13'!P115="no",'Co-amoxiclav etc.'!P115="no"),"yes","no")</f>
        <v>no</v>
      </c>
      <c r="K115" s="14" t="str">
        <f>IF(AND('Antibiotics STAR PU 13'!R115="no",'Co-amoxiclav etc.'!R115="no"),"yes","no")</f>
        <v>no</v>
      </c>
      <c r="L115" s="14" t="str">
        <f>IF(AND('Antibiotics STAR PU 13'!T115="no",'Co-amoxiclav etc.'!T115="no"),"yes","no")</f>
        <v>no</v>
      </c>
      <c r="M115" s="14" t="str">
        <f>IF(AND('Antibiotics STAR PU 13'!V115="no",'Co-amoxiclav etc.'!V115="no"),"yes","no")</f>
        <v>no</v>
      </c>
      <c r="N115" s="14" t="str">
        <f>IF(AND('Antibiotics STAR PU 13'!X115="no",'Co-amoxiclav etc.'!X115="no"),"yes","no")</f>
        <v>no</v>
      </c>
      <c r="O115" s="14" t="str">
        <f>IF(AND('Antibiotics STAR PU 13'!Z115="no",'Co-amoxiclav etc.'!Z115="no"),"yes","no")</f>
        <v>no</v>
      </c>
      <c r="P115" s="14" t="str">
        <f>IF(AND('Antibiotics STAR PU 13'!AB115="no",'Co-amoxiclav etc.'!AB115="no"),"yes","no")</f>
        <v>no</v>
      </c>
      <c r="Q115" s="14" t="str">
        <f>IF(AND('Antibiotics STAR PU 13'!AD115="no",'Co-amoxiclav etc.'!AD115="no"),"yes","no")</f>
        <v>no</v>
      </c>
      <c r="R115" s="14" t="str">
        <f>IF(AND('Antibiotics STAR PU 13'!AF115="no",'Co-amoxiclav etc.'!AF115="no"),"yes","no")</f>
        <v>no</v>
      </c>
      <c r="S115" s="14" t="str">
        <f>IF(AND('Antibiotics STAR PU 13'!AH115="no",'Co-amoxiclav etc.'!AH115="no"),"yes","no")</f>
        <v>no</v>
      </c>
    </row>
    <row r="116" spans="1:19" x14ac:dyDescent="0.2">
      <c r="A116" t="s">
        <v>468</v>
      </c>
      <c r="B116" t="s">
        <v>469</v>
      </c>
      <c r="C116" s="53" t="s">
        <v>496</v>
      </c>
      <c r="D116" s="54" t="s">
        <v>14</v>
      </c>
      <c r="E116" s="50" t="s">
        <v>257</v>
      </c>
      <c r="F116" s="55" t="s">
        <v>258</v>
      </c>
      <c r="G116" s="190" t="str">
        <f>IF(AND('Antibiotics STAR PU 13'!J116="no",'Co-amoxiclav etc.'!J116="no"),"yes","no")</f>
        <v>no</v>
      </c>
      <c r="H116" s="14" t="str">
        <f>IF(AND('Antibiotics STAR PU 13'!L116="no",'Co-amoxiclav etc.'!L116="no"),"yes","no")</f>
        <v>no</v>
      </c>
      <c r="I116" s="14" t="str">
        <f>IF(AND('Antibiotics STAR PU 13'!N116="no",'Co-amoxiclav etc.'!N116="no"),"yes","no")</f>
        <v>no</v>
      </c>
      <c r="J116" s="14" t="str">
        <f>IF(AND('Antibiotics STAR PU 13'!P116="no",'Co-amoxiclav etc.'!P116="no"),"yes","no")</f>
        <v>no</v>
      </c>
      <c r="K116" s="14" t="str">
        <f>IF(AND('Antibiotics STAR PU 13'!R116="no",'Co-amoxiclav etc.'!R116="no"),"yes","no")</f>
        <v>no</v>
      </c>
      <c r="L116" s="14" t="str">
        <f>IF(AND('Antibiotics STAR PU 13'!T116="no",'Co-amoxiclav etc.'!T116="no"),"yes","no")</f>
        <v>no</v>
      </c>
      <c r="M116" s="14" t="str">
        <f>IF(AND('Antibiotics STAR PU 13'!V116="no",'Co-amoxiclav etc.'!V116="no"),"yes","no")</f>
        <v>no</v>
      </c>
      <c r="N116" s="14" t="str">
        <f>IF(AND('Antibiotics STAR PU 13'!X116="no",'Co-amoxiclav etc.'!X116="no"),"yes","no")</f>
        <v>no</v>
      </c>
      <c r="O116" s="14" t="str">
        <f>IF(AND('Antibiotics STAR PU 13'!Z116="no",'Co-amoxiclav etc.'!Z116="no"),"yes","no")</f>
        <v>no</v>
      </c>
      <c r="P116" s="14" t="str">
        <f>IF(AND('Antibiotics STAR PU 13'!AB116="no",'Co-amoxiclav etc.'!AB116="no"),"yes","no")</f>
        <v>no</v>
      </c>
      <c r="Q116" s="14" t="str">
        <f>IF(AND('Antibiotics STAR PU 13'!AD116="no",'Co-amoxiclav etc.'!AD116="no"),"yes","no")</f>
        <v>no</v>
      </c>
      <c r="R116" s="14" t="str">
        <f>IF(AND('Antibiotics STAR PU 13'!AF116="no",'Co-amoxiclav etc.'!AF116="no"),"yes","no")</f>
        <v>no</v>
      </c>
      <c r="S116" s="14" t="str">
        <f>IF(AND('Antibiotics STAR PU 13'!AH116="no",'Co-amoxiclav etc.'!AH116="no"),"yes","no")</f>
        <v>no</v>
      </c>
    </row>
    <row r="117" spans="1:19" x14ac:dyDescent="0.2">
      <c r="A117" t="s">
        <v>480</v>
      </c>
      <c r="B117" t="s">
        <v>481</v>
      </c>
      <c r="C117" s="53" t="s">
        <v>518</v>
      </c>
      <c r="D117" s="54" t="s">
        <v>146</v>
      </c>
      <c r="E117" s="50" t="s">
        <v>259</v>
      </c>
      <c r="F117" s="55" t="s">
        <v>260</v>
      </c>
      <c r="G117" s="190" t="str">
        <f>IF(AND('Antibiotics STAR PU 13'!J117="no",'Co-amoxiclav etc.'!J117="no"),"yes","no")</f>
        <v>no</v>
      </c>
      <c r="H117" s="14" t="str">
        <f>IF(AND('Antibiotics STAR PU 13'!L117="no",'Co-amoxiclav etc.'!L117="no"),"yes","no")</f>
        <v>no</v>
      </c>
      <c r="I117" s="14" t="str">
        <f>IF(AND('Antibiotics STAR PU 13'!N117="no",'Co-amoxiclav etc.'!N117="no"),"yes","no")</f>
        <v>no</v>
      </c>
      <c r="J117" s="14" t="str">
        <f>IF(AND('Antibiotics STAR PU 13'!P117="no",'Co-amoxiclav etc.'!P117="no"),"yes","no")</f>
        <v>no</v>
      </c>
      <c r="K117" s="14" t="str">
        <f>IF(AND('Antibiotics STAR PU 13'!R117="no",'Co-amoxiclav etc.'!R117="no"),"yes","no")</f>
        <v>no</v>
      </c>
      <c r="L117" s="14" t="str">
        <f>IF(AND('Antibiotics STAR PU 13'!T117="no",'Co-amoxiclav etc.'!T117="no"),"yes","no")</f>
        <v>no</v>
      </c>
      <c r="M117" s="14" t="str">
        <f>IF(AND('Antibiotics STAR PU 13'!V117="no",'Co-amoxiclav etc.'!V117="no"),"yes","no")</f>
        <v>no</v>
      </c>
      <c r="N117" s="14" t="str">
        <f>IF(AND('Antibiotics STAR PU 13'!X117="no",'Co-amoxiclav etc.'!X117="no"),"yes","no")</f>
        <v>no</v>
      </c>
      <c r="O117" s="14" t="str">
        <f>IF(AND('Antibiotics STAR PU 13'!Z117="no",'Co-amoxiclav etc.'!Z117="no"),"yes","no")</f>
        <v>no</v>
      </c>
      <c r="P117" s="14" t="str">
        <f>IF(AND('Antibiotics STAR PU 13'!AB117="no",'Co-amoxiclav etc.'!AB117="no"),"yes","no")</f>
        <v>no</v>
      </c>
      <c r="Q117" s="14" t="str">
        <f>IF(AND('Antibiotics STAR PU 13'!AD117="no",'Co-amoxiclav etc.'!AD117="no"),"yes","no")</f>
        <v>no</v>
      </c>
      <c r="R117" s="14" t="str">
        <f>IF(AND('Antibiotics STAR PU 13'!AF117="no",'Co-amoxiclav etc.'!AF117="no"),"yes","no")</f>
        <v>no</v>
      </c>
      <c r="S117" s="14" t="str">
        <f>IF(AND('Antibiotics STAR PU 13'!AH117="no",'Co-amoxiclav etc.'!AH117="no"),"yes","no")</f>
        <v>no</v>
      </c>
    </row>
    <row r="118" spans="1:19" x14ac:dyDescent="0.2">
      <c r="A118" t="s">
        <v>482</v>
      </c>
      <c r="B118" t="s">
        <v>483</v>
      </c>
      <c r="C118" s="53" t="s">
        <v>513</v>
      </c>
      <c r="D118" s="54" t="s">
        <v>109</v>
      </c>
      <c r="E118" s="50" t="s">
        <v>261</v>
      </c>
      <c r="F118" s="55" t="s">
        <v>262</v>
      </c>
      <c r="G118" s="190" t="str">
        <f>IF(AND('Antibiotics STAR PU 13'!J118="no",'Co-amoxiclav etc.'!J118="no"),"yes","no")</f>
        <v>no</v>
      </c>
      <c r="H118" s="14" t="str">
        <f>IF(AND('Antibiotics STAR PU 13'!L118="no",'Co-amoxiclav etc.'!L118="no"),"yes","no")</f>
        <v>no</v>
      </c>
      <c r="I118" s="14" t="str">
        <f>IF(AND('Antibiotics STAR PU 13'!N118="no",'Co-amoxiclav etc.'!N118="no"),"yes","no")</f>
        <v>no</v>
      </c>
      <c r="J118" s="14" t="str">
        <f>IF(AND('Antibiotics STAR PU 13'!P118="no",'Co-amoxiclav etc.'!P118="no"),"yes","no")</f>
        <v>no</v>
      </c>
      <c r="K118" s="14" t="str">
        <f>IF(AND('Antibiotics STAR PU 13'!R118="no",'Co-amoxiclav etc.'!R118="no"),"yes","no")</f>
        <v>no</v>
      </c>
      <c r="L118" s="14" t="str">
        <f>IF(AND('Antibiotics STAR PU 13'!T118="no",'Co-amoxiclav etc.'!T118="no"),"yes","no")</f>
        <v>no</v>
      </c>
      <c r="M118" s="14" t="str">
        <f>IF(AND('Antibiotics STAR PU 13'!V118="no",'Co-amoxiclav etc.'!V118="no"),"yes","no")</f>
        <v>no</v>
      </c>
      <c r="N118" s="14" t="str">
        <f>IF(AND('Antibiotics STAR PU 13'!X118="no",'Co-amoxiclav etc.'!X118="no"),"yes","no")</f>
        <v>no</v>
      </c>
      <c r="O118" s="14" t="str">
        <f>IF(AND('Antibiotics STAR PU 13'!Z118="no",'Co-amoxiclav etc.'!Z118="no"),"yes","no")</f>
        <v>no</v>
      </c>
      <c r="P118" s="14" t="str">
        <f>IF(AND('Antibiotics STAR PU 13'!AB118="no",'Co-amoxiclav etc.'!AB118="no"),"yes","no")</f>
        <v>no</v>
      </c>
      <c r="Q118" s="14" t="str">
        <f>IF(AND('Antibiotics STAR PU 13'!AD118="no",'Co-amoxiclav etc.'!AD118="no"),"yes","no")</f>
        <v>no</v>
      </c>
      <c r="R118" s="14" t="str">
        <f>IF(AND('Antibiotics STAR PU 13'!AF118="no",'Co-amoxiclav etc.'!AF118="no"),"yes","no")</f>
        <v>no</v>
      </c>
      <c r="S118" s="14" t="str">
        <f>IF(AND('Antibiotics STAR PU 13'!AH118="no",'Co-amoxiclav etc.'!AH118="no"),"yes","no")</f>
        <v>no</v>
      </c>
    </row>
    <row r="119" spans="1:19" x14ac:dyDescent="0.2">
      <c r="A119" t="s">
        <v>472</v>
      </c>
      <c r="B119" t="s">
        <v>473</v>
      </c>
      <c r="C119" s="53" t="s">
        <v>499</v>
      </c>
      <c r="D119" s="54" t="s">
        <v>25</v>
      </c>
      <c r="E119" s="50" t="s">
        <v>263</v>
      </c>
      <c r="F119" s="55" t="s">
        <v>264</v>
      </c>
      <c r="G119" s="190" t="str">
        <f>IF(AND('Antibiotics STAR PU 13'!J119="no",'Co-amoxiclav etc.'!J119="no"),"yes","no")</f>
        <v>yes</v>
      </c>
      <c r="H119" s="14" t="str">
        <f>IF(AND('Antibiotics STAR PU 13'!L119="no",'Co-amoxiclav etc.'!L119="no"),"yes","no")</f>
        <v>yes</v>
      </c>
      <c r="I119" s="14" t="str">
        <f>IF(AND('Antibiotics STAR PU 13'!N119="no",'Co-amoxiclav etc.'!N119="no"),"yes","no")</f>
        <v>yes</v>
      </c>
      <c r="J119" s="14" t="str">
        <f>IF(AND('Antibiotics STAR PU 13'!P119="no",'Co-amoxiclav etc.'!P119="no"),"yes","no")</f>
        <v>yes</v>
      </c>
      <c r="K119" s="14" t="str">
        <f>IF(AND('Antibiotics STAR PU 13'!R119="no",'Co-amoxiclav etc.'!R119="no"),"yes","no")</f>
        <v>yes</v>
      </c>
      <c r="L119" s="14" t="str">
        <f>IF(AND('Antibiotics STAR PU 13'!T119="no",'Co-amoxiclav etc.'!T119="no"),"yes","no")</f>
        <v>yes</v>
      </c>
      <c r="M119" s="14" t="str">
        <f>IF(AND('Antibiotics STAR PU 13'!V119="no",'Co-amoxiclav etc.'!V119="no"),"yes","no")</f>
        <v>yes</v>
      </c>
      <c r="N119" s="14" t="str">
        <f>IF(AND('Antibiotics STAR PU 13'!X119="no",'Co-amoxiclav etc.'!X119="no"),"yes","no")</f>
        <v>yes</v>
      </c>
      <c r="O119" s="14" t="str">
        <f>IF(AND('Antibiotics STAR PU 13'!Z119="no",'Co-amoxiclav etc.'!Z119="no"),"yes","no")</f>
        <v>no</v>
      </c>
      <c r="P119" s="14" t="str">
        <f>IF(AND('Antibiotics STAR PU 13'!AB119="no",'Co-amoxiclav etc.'!AB119="no"),"yes","no")</f>
        <v>no</v>
      </c>
      <c r="Q119" s="14" t="str">
        <f>IF(AND('Antibiotics STAR PU 13'!AD119="no",'Co-amoxiclav etc.'!AD119="no"),"yes","no")</f>
        <v>no</v>
      </c>
      <c r="R119" s="14" t="str">
        <f>IF(AND('Antibiotics STAR PU 13'!AF119="no",'Co-amoxiclav etc.'!AF119="no"),"yes","no")</f>
        <v>no</v>
      </c>
      <c r="S119" s="14" t="str">
        <f>IF(AND('Antibiotics STAR PU 13'!AH119="no",'Co-amoxiclav etc.'!AH119="no"),"yes","no")</f>
        <v>no</v>
      </c>
    </row>
    <row r="120" spans="1:19" x14ac:dyDescent="0.2">
      <c r="A120" t="s">
        <v>484</v>
      </c>
      <c r="B120" t="s">
        <v>116</v>
      </c>
      <c r="C120" s="53" t="s">
        <v>514</v>
      </c>
      <c r="D120" s="54" t="s">
        <v>116</v>
      </c>
      <c r="E120" s="50" t="s">
        <v>265</v>
      </c>
      <c r="F120" s="55" t="s">
        <v>266</v>
      </c>
      <c r="G120" s="190" t="str">
        <f>IF(AND('Antibiotics STAR PU 13'!J120="no",'Co-amoxiclav etc.'!J120="no"),"yes","no")</f>
        <v>no</v>
      </c>
      <c r="H120" s="14" t="str">
        <f>IF(AND('Antibiotics STAR PU 13'!L120="no",'Co-amoxiclav etc.'!L120="no"),"yes","no")</f>
        <v>no</v>
      </c>
      <c r="I120" s="14" t="str">
        <f>IF(AND('Antibiotics STAR PU 13'!N120="no",'Co-amoxiclav etc.'!N120="no"),"yes","no")</f>
        <v>no</v>
      </c>
      <c r="J120" s="14" t="str">
        <f>IF(AND('Antibiotics STAR PU 13'!P120="no",'Co-amoxiclav etc.'!P120="no"),"yes","no")</f>
        <v>no</v>
      </c>
      <c r="K120" s="14" t="str">
        <f>IF(AND('Antibiotics STAR PU 13'!R120="no",'Co-amoxiclav etc.'!R120="no"),"yes","no")</f>
        <v>no</v>
      </c>
      <c r="L120" s="14" t="str">
        <f>IF(AND('Antibiotics STAR PU 13'!T120="no",'Co-amoxiclav etc.'!T120="no"),"yes","no")</f>
        <v>no</v>
      </c>
      <c r="M120" s="14" t="str">
        <f>IF(AND('Antibiotics STAR PU 13'!V120="no",'Co-amoxiclav etc.'!V120="no"),"yes","no")</f>
        <v>no</v>
      </c>
      <c r="N120" s="14" t="str">
        <f>IF(AND('Antibiotics STAR PU 13'!X120="no",'Co-amoxiclav etc.'!X120="no"),"yes","no")</f>
        <v>no</v>
      </c>
      <c r="O120" s="14" t="str">
        <f>IF(AND('Antibiotics STAR PU 13'!Z120="no",'Co-amoxiclav etc.'!Z120="no"),"yes","no")</f>
        <v>no</v>
      </c>
      <c r="P120" s="14" t="str">
        <f>IF(AND('Antibiotics STAR PU 13'!AB120="no",'Co-amoxiclav etc.'!AB120="no"),"yes","no")</f>
        <v>no</v>
      </c>
      <c r="Q120" s="14" t="str">
        <f>IF(AND('Antibiotics STAR PU 13'!AD120="no",'Co-amoxiclav etc.'!AD120="no"),"yes","no")</f>
        <v>no</v>
      </c>
      <c r="R120" s="14" t="str">
        <f>IF(AND('Antibiotics STAR PU 13'!AF120="no",'Co-amoxiclav etc.'!AF120="no"),"yes","no")</f>
        <v>no</v>
      </c>
      <c r="S120" s="14" t="str">
        <f>IF(AND('Antibiotics STAR PU 13'!AH120="no",'Co-amoxiclav etc.'!AH120="no"),"yes","no")</f>
        <v>no</v>
      </c>
    </row>
    <row r="121" spans="1:19" x14ac:dyDescent="0.2">
      <c r="A121" t="s">
        <v>464</v>
      </c>
      <c r="B121" t="s">
        <v>465</v>
      </c>
      <c r="C121" s="53" t="s">
        <v>516</v>
      </c>
      <c r="D121" s="54" t="s">
        <v>132</v>
      </c>
      <c r="E121" s="50" t="s">
        <v>267</v>
      </c>
      <c r="F121" s="55" t="s">
        <v>268</v>
      </c>
      <c r="G121" s="190" t="str">
        <f>IF(AND('Antibiotics STAR PU 13'!J121="no",'Co-amoxiclav etc.'!J121="no"),"yes","no")</f>
        <v>no</v>
      </c>
      <c r="H121" s="14" t="str">
        <f>IF(AND('Antibiotics STAR PU 13'!L121="no",'Co-amoxiclav etc.'!L121="no"),"yes","no")</f>
        <v>no</v>
      </c>
      <c r="I121" s="14" t="str">
        <f>IF(AND('Antibiotics STAR PU 13'!N121="no",'Co-amoxiclav etc.'!N121="no"),"yes","no")</f>
        <v>no</v>
      </c>
      <c r="J121" s="14" t="str">
        <f>IF(AND('Antibiotics STAR PU 13'!P121="no",'Co-amoxiclav etc.'!P121="no"),"yes","no")</f>
        <v>no</v>
      </c>
      <c r="K121" s="14" t="str">
        <f>IF(AND('Antibiotics STAR PU 13'!R121="no",'Co-amoxiclav etc.'!R121="no"),"yes","no")</f>
        <v>no</v>
      </c>
      <c r="L121" s="14" t="str">
        <f>IF(AND('Antibiotics STAR PU 13'!T121="no",'Co-amoxiclav etc.'!T121="no"),"yes","no")</f>
        <v>no</v>
      </c>
      <c r="M121" s="14" t="str">
        <f>IF(AND('Antibiotics STAR PU 13'!V121="no",'Co-amoxiclav etc.'!V121="no"),"yes","no")</f>
        <v>no</v>
      </c>
      <c r="N121" s="14" t="str">
        <f>IF(AND('Antibiotics STAR PU 13'!X121="no",'Co-amoxiclav etc.'!X121="no"),"yes","no")</f>
        <v>no</v>
      </c>
      <c r="O121" s="14" t="str">
        <f>IF(AND('Antibiotics STAR PU 13'!Z121="no",'Co-amoxiclav etc.'!Z121="no"),"yes","no")</f>
        <v>no</v>
      </c>
      <c r="P121" s="14" t="str">
        <f>IF(AND('Antibiotics STAR PU 13'!AB121="no",'Co-amoxiclav etc.'!AB121="no"),"yes","no")</f>
        <v>no</v>
      </c>
      <c r="Q121" s="14" t="str">
        <f>IF(AND('Antibiotics STAR PU 13'!AD121="no",'Co-amoxiclav etc.'!AD121="no"),"yes","no")</f>
        <v>no</v>
      </c>
      <c r="R121" s="14" t="str">
        <f>IF(AND('Antibiotics STAR PU 13'!AF121="no",'Co-amoxiclav etc.'!AF121="no"),"yes","no")</f>
        <v>no</v>
      </c>
      <c r="S121" s="14" t="str">
        <f>IF(AND('Antibiotics STAR PU 13'!AH121="no",'Co-amoxiclav etc.'!AH121="no"),"yes","no")</f>
        <v>no</v>
      </c>
    </row>
    <row r="122" spans="1:19" x14ac:dyDescent="0.2">
      <c r="A122" t="s">
        <v>484</v>
      </c>
      <c r="B122" t="s">
        <v>116</v>
      </c>
      <c r="C122" s="53" t="s">
        <v>514</v>
      </c>
      <c r="D122" s="54" t="s">
        <v>116</v>
      </c>
      <c r="E122" s="50" t="s">
        <v>269</v>
      </c>
      <c r="F122" s="55" t="s">
        <v>270</v>
      </c>
      <c r="G122" s="190" t="str">
        <f>IF(AND('Antibiotics STAR PU 13'!J122="no",'Co-amoxiclav etc.'!J122="no"),"yes","no")</f>
        <v>no</v>
      </c>
      <c r="H122" s="14" t="str">
        <f>IF(AND('Antibiotics STAR PU 13'!L122="no",'Co-amoxiclav etc.'!L122="no"),"yes","no")</f>
        <v>no</v>
      </c>
      <c r="I122" s="14" t="str">
        <f>IF(AND('Antibiotics STAR PU 13'!N122="no",'Co-amoxiclav etc.'!N122="no"),"yes","no")</f>
        <v>no</v>
      </c>
      <c r="J122" s="14" t="str">
        <f>IF(AND('Antibiotics STAR PU 13'!P122="no",'Co-amoxiclav etc.'!P122="no"),"yes","no")</f>
        <v>no</v>
      </c>
      <c r="K122" s="14" t="str">
        <f>IF(AND('Antibiotics STAR PU 13'!R122="no",'Co-amoxiclav etc.'!R122="no"),"yes","no")</f>
        <v>no</v>
      </c>
      <c r="L122" s="14" t="str">
        <f>IF(AND('Antibiotics STAR PU 13'!T122="no",'Co-amoxiclav etc.'!T122="no"),"yes","no")</f>
        <v>no</v>
      </c>
      <c r="M122" s="14" t="str">
        <f>IF(AND('Antibiotics STAR PU 13'!V122="no",'Co-amoxiclav etc.'!V122="no"),"yes","no")</f>
        <v>no</v>
      </c>
      <c r="N122" s="14" t="str">
        <f>IF(AND('Antibiotics STAR PU 13'!X122="no",'Co-amoxiclav etc.'!X122="no"),"yes","no")</f>
        <v>no</v>
      </c>
      <c r="O122" s="14" t="str">
        <f>IF(AND('Antibiotics STAR PU 13'!Z122="no",'Co-amoxiclav etc.'!Z122="no"),"yes","no")</f>
        <v>no</v>
      </c>
      <c r="P122" s="14" t="str">
        <f>IF(AND('Antibiotics STAR PU 13'!AB122="no",'Co-amoxiclav etc.'!AB122="no"),"yes","no")</f>
        <v>no</v>
      </c>
      <c r="Q122" s="14" t="str">
        <f>IF(AND('Antibiotics STAR PU 13'!AD122="no",'Co-amoxiclav etc.'!AD122="no"),"yes","no")</f>
        <v>no</v>
      </c>
      <c r="R122" s="14" t="str">
        <f>IF(AND('Antibiotics STAR PU 13'!AF122="no",'Co-amoxiclav etc.'!AF122="no"),"yes","no")</f>
        <v>no</v>
      </c>
      <c r="S122" s="14" t="str">
        <f>IF(AND('Antibiotics STAR PU 13'!AH122="no",'Co-amoxiclav etc.'!AH122="no"),"yes","no")</f>
        <v>no</v>
      </c>
    </row>
    <row r="123" spans="1:19" x14ac:dyDescent="0.2">
      <c r="A123" t="s">
        <v>464</v>
      </c>
      <c r="B123" t="s">
        <v>465</v>
      </c>
      <c r="C123" s="53" t="s">
        <v>494</v>
      </c>
      <c r="D123" s="54" t="s">
        <v>6</v>
      </c>
      <c r="E123" s="50" t="s">
        <v>271</v>
      </c>
      <c r="F123" s="55" t="s">
        <v>272</v>
      </c>
      <c r="G123" s="190" t="str">
        <f>IF(AND('Antibiotics STAR PU 13'!J123="no",'Co-amoxiclav etc.'!J123="no"),"yes","no")</f>
        <v>no</v>
      </c>
      <c r="H123" s="14" t="str">
        <f>IF(AND('Antibiotics STAR PU 13'!L123="no",'Co-amoxiclav etc.'!L123="no"),"yes","no")</f>
        <v>no</v>
      </c>
      <c r="I123" s="14" t="str">
        <f>IF(AND('Antibiotics STAR PU 13'!N123="no",'Co-amoxiclav etc.'!N123="no"),"yes","no")</f>
        <v>no</v>
      </c>
      <c r="J123" s="14" t="str">
        <f>IF(AND('Antibiotics STAR PU 13'!P123="no",'Co-amoxiclav etc.'!P123="no"),"yes","no")</f>
        <v>no</v>
      </c>
      <c r="K123" s="14" t="str">
        <f>IF(AND('Antibiotics STAR PU 13'!R123="no",'Co-amoxiclav etc.'!R123="no"),"yes","no")</f>
        <v>no</v>
      </c>
      <c r="L123" s="14" t="str">
        <f>IF(AND('Antibiotics STAR PU 13'!T123="no",'Co-amoxiclav etc.'!T123="no"),"yes","no")</f>
        <v>no</v>
      </c>
      <c r="M123" s="14" t="str">
        <f>IF(AND('Antibiotics STAR PU 13'!V123="no",'Co-amoxiclav etc.'!V123="no"),"yes","no")</f>
        <v>no</v>
      </c>
      <c r="N123" s="14" t="str">
        <f>IF(AND('Antibiotics STAR PU 13'!X123="no",'Co-amoxiclav etc.'!X123="no"),"yes","no")</f>
        <v>no</v>
      </c>
      <c r="O123" s="14" t="str">
        <f>IF(AND('Antibiotics STAR PU 13'!Z123="no",'Co-amoxiclav etc.'!Z123="no"),"yes","no")</f>
        <v>no</v>
      </c>
      <c r="P123" s="14" t="str">
        <f>IF(AND('Antibiotics STAR PU 13'!AB123="no",'Co-amoxiclav etc.'!AB123="no"),"yes","no")</f>
        <v>no</v>
      </c>
      <c r="Q123" s="14" t="str">
        <f>IF(AND('Antibiotics STAR PU 13'!AD123="no",'Co-amoxiclav etc.'!AD123="no"),"yes","no")</f>
        <v>no</v>
      </c>
      <c r="R123" s="14" t="str">
        <f>IF(AND('Antibiotics STAR PU 13'!AF123="no",'Co-amoxiclav etc.'!AF123="no"),"yes","no")</f>
        <v>no</v>
      </c>
      <c r="S123" s="14" t="str">
        <f>IF(AND('Antibiotics STAR PU 13'!AH123="no",'Co-amoxiclav etc.'!AH123="no"),"yes","no")</f>
        <v>no</v>
      </c>
    </row>
    <row r="124" spans="1:19" x14ac:dyDescent="0.2">
      <c r="A124" t="s">
        <v>464</v>
      </c>
      <c r="B124" t="s">
        <v>465</v>
      </c>
      <c r="C124" s="53" t="s">
        <v>516</v>
      </c>
      <c r="D124" s="54" t="s">
        <v>132</v>
      </c>
      <c r="E124" s="50" t="s">
        <v>273</v>
      </c>
      <c r="F124" s="55" t="s">
        <v>274</v>
      </c>
      <c r="G124" s="190" t="str">
        <f>IF(AND('Antibiotics STAR PU 13'!J124="no",'Co-amoxiclav etc.'!J124="no"),"yes","no")</f>
        <v>no</v>
      </c>
      <c r="H124" s="14" t="str">
        <f>IF(AND('Antibiotics STAR PU 13'!L124="no",'Co-amoxiclav etc.'!L124="no"),"yes","no")</f>
        <v>no</v>
      </c>
      <c r="I124" s="14" t="str">
        <f>IF(AND('Antibiotics STAR PU 13'!N124="no",'Co-amoxiclav etc.'!N124="no"),"yes","no")</f>
        <v>no</v>
      </c>
      <c r="J124" s="14" t="str">
        <f>IF(AND('Antibiotics STAR PU 13'!P124="no",'Co-amoxiclav etc.'!P124="no"),"yes","no")</f>
        <v>no</v>
      </c>
      <c r="K124" s="14" t="str">
        <f>IF(AND('Antibiotics STAR PU 13'!R124="no",'Co-amoxiclav etc.'!R124="no"),"yes","no")</f>
        <v>no</v>
      </c>
      <c r="L124" s="14" t="str">
        <f>IF(AND('Antibiotics STAR PU 13'!T124="no",'Co-amoxiclav etc.'!T124="no"),"yes","no")</f>
        <v>no</v>
      </c>
      <c r="M124" s="14" t="str">
        <f>IF(AND('Antibiotics STAR PU 13'!V124="no",'Co-amoxiclav etc.'!V124="no"),"yes","no")</f>
        <v>no</v>
      </c>
      <c r="N124" s="14" t="str">
        <f>IF(AND('Antibiotics STAR PU 13'!X124="no",'Co-amoxiclav etc.'!X124="no"),"yes","no")</f>
        <v>no</v>
      </c>
      <c r="O124" s="14" t="str">
        <f>IF(AND('Antibiotics STAR PU 13'!Z124="no",'Co-amoxiclav etc.'!Z124="no"),"yes","no")</f>
        <v>no</v>
      </c>
      <c r="P124" s="14" t="str">
        <f>IF(AND('Antibiotics STAR PU 13'!AB124="no",'Co-amoxiclav etc.'!AB124="no"),"yes","no")</f>
        <v>no</v>
      </c>
      <c r="Q124" s="14" t="str">
        <f>IF(AND('Antibiotics STAR PU 13'!AD124="no",'Co-amoxiclav etc.'!AD124="no"),"yes","no")</f>
        <v>no</v>
      </c>
      <c r="R124" s="14" t="str">
        <f>IF(AND('Antibiotics STAR PU 13'!AF124="no",'Co-amoxiclav etc.'!AF124="no"),"yes","no")</f>
        <v>no</v>
      </c>
      <c r="S124" s="14" t="str">
        <f>IF(AND('Antibiotics STAR PU 13'!AH124="no",'Co-amoxiclav etc.'!AH124="no"),"yes","no")</f>
        <v>no</v>
      </c>
    </row>
    <row r="125" spans="1:19" x14ac:dyDescent="0.2">
      <c r="A125" t="s">
        <v>570</v>
      </c>
      <c r="B125" t="s">
        <v>569</v>
      </c>
      <c r="C125" s="53" t="s">
        <v>505</v>
      </c>
      <c r="D125" s="54" t="s">
        <v>49</v>
      </c>
      <c r="E125" s="50" t="s">
        <v>275</v>
      </c>
      <c r="F125" s="55" t="s">
        <v>276</v>
      </c>
      <c r="G125" s="190" t="str">
        <f>IF(AND('Antibiotics STAR PU 13'!J125="no",'Co-amoxiclav etc.'!J125="no"),"yes","no")</f>
        <v>no</v>
      </c>
      <c r="H125" s="14" t="str">
        <f>IF(AND('Antibiotics STAR PU 13'!L125="no",'Co-amoxiclav etc.'!L125="no"),"yes","no")</f>
        <v>no</v>
      </c>
      <c r="I125" s="14" t="str">
        <f>IF(AND('Antibiotics STAR PU 13'!N125="no",'Co-amoxiclav etc.'!N125="no"),"yes","no")</f>
        <v>no</v>
      </c>
      <c r="J125" s="14" t="str">
        <f>IF(AND('Antibiotics STAR PU 13'!P125="no",'Co-amoxiclav etc.'!P125="no"),"yes","no")</f>
        <v>no</v>
      </c>
      <c r="K125" s="14" t="str">
        <f>IF(AND('Antibiotics STAR PU 13'!R125="no",'Co-amoxiclav etc.'!R125="no"),"yes","no")</f>
        <v>no</v>
      </c>
      <c r="L125" s="14" t="str">
        <f>IF(AND('Antibiotics STAR PU 13'!T125="no",'Co-amoxiclav etc.'!T125="no"),"yes","no")</f>
        <v>no</v>
      </c>
      <c r="M125" s="14" t="str">
        <f>IF(AND('Antibiotics STAR PU 13'!V125="no",'Co-amoxiclav etc.'!V125="no"),"yes","no")</f>
        <v>no</v>
      </c>
      <c r="N125" s="14" t="str">
        <f>IF(AND('Antibiotics STAR PU 13'!X125="no",'Co-amoxiclav etc.'!X125="no"),"yes","no")</f>
        <v>no</v>
      </c>
      <c r="O125" s="14" t="str">
        <f>IF(AND('Antibiotics STAR PU 13'!Z125="no",'Co-amoxiclav etc.'!Z125="no"),"yes","no")</f>
        <v>no</v>
      </c>
      <c r="P125" s="14" t="str">
        <f>IF(AND('Antibiotics STAR PU 13'!AB125="no",'Co-amoxiclav etc.'!AB125="no"),"yes","no")</f>
        <v>no</v>
      </c>
      <c r="Q125" s="14" t="str">
        <f>IF(AND('Antibiotics STAR PU 13'!AD125="no",'Co-amoxiclav etc.'!AD125="no"),"yes","no")</f>
        <v>no</v>
      </c>
      <c r="R125" s="14" t="str">
        <f>IF(AND('Antibiotics STAR PU 13'!AF125="no",'Co-amoxiclav etc.'!AF125="no"),"yes","no")</f>
        <v>no</v>
      </c>
      <c r="S125" s="14" t="str">
        <f>IF(AND('Antibiotics STAR PU 13'!AH125="no",'Co-amoxiclav etc.'!AH125="no"),"yes","no")</f>
        <v>no</v>
      </c>
    </row>
    <row r="126" spans="1:19" x14ac:dyDescent="0.2">
      <c r="A126" t="s">
        <v>472</v>
      </c>
      <c r="B126" t="s">
        <v>473</v>
      </c>
      <c r="C126" s="53" t="s">
        <v>509</v>
      </c>
      <c r="D126" s="54" t="s">
        <v>73</v>
      </c>
      <c r="E126" s="50" t="s">
        <v>277</v>
      </c>
      <c r="F126" s="55" t="s">
        <v>278</v>
      </c>
      <c r="G126" s="190" t="str">
        <f>IF(AND('Antibiotics STAR PU 13'!J126="no",'Co-amoxiclav etc.'!J126="no"),"yes","no")</f>
        <v>no</v>
      </c>
      <c r="H126" s="14" t="str">
        <f>IF(AND('Antibiotics STAR PU 13'!L126="no",'Co-amoxiclav etc.'!L126="no"),"yes","no")</f>
        <v>no</v>
      </c>
      <c r="I126" s="14" t="str">
        <f>IF(AND('Antibiotics STAR PU 13'!N126="no",'Co-amoxiclav etc.'!N126="no"),"yes","no")</f>
        <v>no</v>
      </c>
      <c r="J126" s="14" t="str">
        <f>IF(AND('Antibiotics STAR PU 13'!P126="no",'Co-amoxiclav etc.'!P126="no"),"yes","no")</f>
        <v>no</v>
      </c>
      <c r="K126" s="14" t="str">
        <f>IF(AND('Antibiotics STAR PU 13'!R126="no",'Co-amoxiclav etc.'!R126="no"),"yes","no")</f>
        <v>no</v>
      </c>
      <c r="L126" s="14" t="str">
        <f>IF(AND('Antibiotics STAR PU 13'!T126="no",'Co-amoxiclav etc.'!T126="no"),"yes","no")</f>
        <v>no</v>
      </c>
      <c r="M126" s="14" t="str">
        <f>IF(AND('Antibiotics STAR PU 13'!V126="no",'Co-amoxiclav etc.'!V126="no"),"yes","no")</f>
        <v>no</v>
      </c>
      <c r="N126" s="14" t="str">
        <f>IF(AND('Antibiotics STAR PU 13'!X126="no",'Co-amoxiclav etc.'!X126="no"),"yes","no")</f>
        <v>no</v>
      </c>
      <c r="O126" s="14" t="str">
        <f>IF(AND('Antibiotics STAR PU 13'!Z126="no",'Co-amoxiclav etc.'!Z126="no"),"yes","no")</f>
        <v>no</v>
      </c>
      <c r="P126" s="14" t="str">
        <f>IF(AND('Antibiotics STAR PU 13'!AB126="no",'Co-amoxiclav etc.'!AB126="no"),"yes","no")</f>
        <v>no</v>
      </c>
      <c r="Q126" s="14" t="str">
        <f>IF(AND('Antibiotics STAR PU 13'!AD126="no",'Co-amoxiclav etc.'!AD126="no"),"yes","no")</f>
        <v>no</v>
      </c>
      <c r="R126" s="14" t="str">
        <f>IF(AND('Antibiotics STAR PU 13'!AF126="no",'Co-amoxiclav etc.'!AF126="no"),"yes","no")</f>
        <v>no</v>
      </c>
      <c r="S126" s="14" t="str">
        <f>IF(AND('Antibiotics STAR PU 13'!AH126="no",'Co-amoxiclav etc.'!AH126="no"),"yes","no")</f>
        <v>no</v>
      </c>
    </row>
    <row r="127" spans="1:19" x14ac:dyDescent="0.2">
      <c r="A127" t="s">
        <v>478</v>
      </c>
      <c r="B127" t="s">
        <v>479</v>
      </c>
      <c r="C127" s="53" t="s">
        <v>508</v>
      </c>
      <c r="D127" s="54" t="s">
        <v>64</v>
      </c>
      <c r="E127" s="50" t="s">
        <v>279</v>
      </c>
      <c r="F127" s="55" t="s">
        <v>280</v>
      </c>
      <c r="G127" s="190" t="str">
        <f>IF(AND('Antibiotics STAR PU 13'!J127="no",'Co-amoxiclav etc.'!J127="no"),"yes","no")</f>
        <v>no</v>
      </c>
      <c r="H127" s="14" t="str">
        <f>IF(AND('Antibiotics STAR PU 13'!L127="no",'Co-amoxiclav etc.'!L127="no"),"yes","no")</f>
        <v>no</v>
      </c>
      <c r="I127" s="14" t="str">
        <f>IF(AND('Antibiotics STAR PU 13'!N127="no",'Co-amoxiclav etc.'!N127="no"),"yes","no")</f>
        <v>no</v>
      </c>
      <c r="J127" s="14" t="str">
        <f>IF(AND('Antibiotics STAR PU 13'!P127="no",'Co-amoxiclav etc.'!P127="no"),"yes","no")</f>
        <v>no</v>
      </c>
      <c r="K127" s="14" t="str">
        <f>IF(AND('Antibiotics STAR PU 13'!R127="no",'Co-amoxiclav etc.'!R127="no"),"yes","no")</f>
        <v>no</v>
      </c>
      <c r="L127" s="14" t="str">
        <f>IF(AND('Antibiotics STAR PU 13'!T127="no",'Co-amoxiclav etc.'!T127="no"),"yes","no")</f>
        <v>no</v>
      </c>
      <c r="M127" s="14" t="str">
        <f>IF(AND('Antibiotics STAR PU 13'!V127="no",'Co-amoxiclav etc.'!V127="no"),"yes","no")</f>
        <v>no</v>
      </c>
      <c r="N127" s="14" t="str">
        <f>IF(AND('Antibiotics STAR PU 13'!X127="no",'Co-amoxiclav etc.'!X127="no"),"yes","no")</f>
        <v>no</v>
      </c>
      <c r="O127" s="14" t="str">
        <f>IF(AND('Antibiotics STAR PU 13'!Z127="no",'Co-amoxiclav etc.'!Z127="no"),"yes","no")</f>
        <v>no</v>
      </c>
      <c r="P127" s="14" t="str">
        <f>IF(AND('Antibiotics STAR PU 13'!AB127="no",'Co-amoxiclav etc.'!AB127="no"),"yes","no")</f>
        <v>no</v>
      </c>
      <c r="Q127" s="14" t="str">
        <f>IF(AND('Antibiotics STAR PU 13'!AD127="no",'Co-amoxiclav etc.'!AD127="no"),"yes","no")</f>
        <v>no</v>
      </c>
      <c r="R127" s="14" t="str">
        <f>IF(AND('Antibiotics STAR PU 13'!AF127="no",'Co-amoxiclav etc.'!AF127="no"),"yes","no")</f>
        <v>no</v>
      </c>
      <c r="S127" s="14" t="str">
        <f>IF(AND('Antibiotics STAR PU 13'!AH127="no",'Co-amoxiclav etc.'!AH127="no"),"yes","no")</f>
        <v>no</v>
      </c>
    </row>
    <row r="128" spans="1:19" x14ac:dyDescent="0.2">
      <c r="A128" t="s">
        <v>480</v>
      </c>
      <c r="B128" t="s">
        <v>481</v>
      </c>
      <c r="C128" s="53" t="s">
        <v>510</v>
      </c>
      <c r="D128" s="54" t="s">
        <v>78</v>
      </c>
      <c r="E128" s="50" t="s">
        <v>281</v>
      </c>
      <c r="F128" s="55" t="s">
        <v>282</v>
      </c>
      <c r="G128" s="190" t="str">
        <f>IF(AND('Antibiotics STAR PU 13'!J128="no",'Co-amoxiclav etc.'!J128="no"),"yes","no")</f>
        <v>no</v>
      </c>
      <c r="H128" s="14" t="str">
        <f>IF(AND('Antibiotics STAR PU 13'!L128="no",'Co-amoxiclav etc.'!L128="no"),"yes","no")</f>
        <v>no</v>
      </c>
      <c r="I128" s="14" t="str">
        <f>IF(AND('Antibiotics STAR PU 13'!N128="no",'Co-amoxiclav etc.'!N128="no"),"yes","no")</f>
        <v>no</v>
      </c>
      <c r="J128" s="14" t="str">
        <f>IF(AND('Antibiotics STAR PU 13'!P128="no",'Co-amoxiclav etc.'!P128="no"),"yes","no")</f>
        <v>no</v>
      </c>
      <c r="K128" s="14" t="str">
        <f>IF(AND('Antibiotics STAR PU 13'!R128="no",'Co-amoxiclav etc.'!R128="no"),"yes","no")</f>
        <v>no</v>
      </c>
      <c r="L128" s="14" t="str">
        <f>IF(AND('Antibiotics STAR PU 13'!T128="no",'Co-amoxiclav etc.'!T128="no"),"yes","no")</f>
        <v>no</v>
      </c>
      <c r="M128" s="14" t="str">
        <f>IF(AND('Antibiotics STAR PU 13'!V128="no",'Co-amoxiclav etc.'!V128="no"),"yes","no")</f>
        <v>no</v>
      </c>
      <c r="N128" s="14" t="str">
        <f>IF(AND('Antibiotics STAR PU 13'!X128="no",'Co-amoxiclav etc.'!X128="no"),"yes","no")</f>
        <v>no</v>
      </c>
      <c r="O128" s="14" t="str">
        <f>IF(AND('Antibiotics STAR PU 13'!Z128="no",'Co-amoxiclav etc.'!Z128="no"),"yes","no")</f>
        <v>no</v>
      </c>
      <c r="P128" s="14" t="str">
        <f>IF(AND('Antibiotics STAR PU 13'!AB128="no",'Co-amoxiclav etc.'!AB128="no"),"yes","no")</f>
        <v>no</v>
      </c>
      <c r="Q128" s="14" t="str">
        <f>IF(AND('Antibiotics STAR PU 13'!AD128="no",'Co-amoxiclav etc.'!AD128="no"),"yes","no")</f>
        <v>no</v>
      </c>
      <c r="R128" s="14" t="str">
        <f>IF(AND('Antibiotics STAR PU 13'!AF128="no",'Co-amoxiclav etc.'!AF128="no"),"yes","no")</f>
        <v>no</v>
      </c>
      <c r="S128" s="14" t="str">
        <f>IF(AND('Antibiotics STAR PU 13'!AH128="no",'Co-amoxiclav etc.'!AH128="no"),"yes","no")</f>
        <v>no</v>
      </c>
    </row>
    <row r="129" spans="1:19" x14ac:dyDescent="0.2">
      <c r="A129" t="s">
        <v>482</v>
      </c>
      <c r="B129" t="s">
        <v>483</v>
      </c>
      <c r="C129" s="53" t="s">
        <v>512</v>
      </c>
      <c r="D129" s="54" t="s">
        <v>106</v>
      </c>
      <c r="E129" s="50" t="s">
        <v>283</v>
      </c>
      <c r="F129" s="55" t="s">
        <v>284</v>
      </c>
      <c r="G129" s="190" t="str">
        <f>IF(AND('Antibiotics STAR PU 13'!J129="no",'Co-amoxiclav etc.'!J129="no"),"yes","no")</f>
        <v>no</v>
      </c>
      <c r="H129" s="14" t="str">
        <f>IF(AND('Antibiotics STAR PU 13'!L129="no",'Co-amoxiclav etc.'!L129="no"),"yes","no")</f>
        <v>no</v>
      </c>
      <c r="I129" s="14" t="str">
        <f>IF(AND('Antibiotics STAR PU 13'!N129="no",'Co-amoxiclav etc.'!N129="no"),"yes","no")</f>
        <v>no</v>
      </c>
      <c r="J129" s="14" t="str">
        <f>IF(AND('Antibiotics STAR PU 13'!P129="no",'Co-amoxiclav etc.'!P129="no"),"yes","no")</f>
        <v>no</v>
      </c>
      <c r="K129" s="14" t="str">
        <f>IF(AND('Antibiotics STAR PU 13'!R129="no",'Co-amoxiclav etc.'!R129="no"),"yes","no")</f>
        <v>no</v>
      </c>
      <c r="L129" s="14" t="str">
        <f>IF(AND('Antibiotics STAR PU 13'!T129="no",'Co-amoxiclav etc.'!T129="no"),"yes","no")</f>
        <v>no</v>
      </c>
      <c r="M129" s="14" t="str">
        <f>IF(AND('Antibiotics STAR PU 13'!V129="no",'Co-amoxiclav etc.'!V129="no"),"yes","no")</f>
        <v>no</v>
      </c>
      <c r="N129" s="14" t="str">
        <f>IF(AND('Antibiotics STAR PU 13'!X129="no",'Co-amoxiclav etc.'!X129="no"),"yes","no")</f>
        <v>no</v>
      </c>
      <c r="O129" s="14" t="str">
        <f>IF(AND('Antibiotics STAR PU 13'!Z129="no",'Co-amoxiclav etc.'!Z129="no"),"yes","no")</f>
        <v>no</v>
      </c>
      <c r="P129" s="14" t="str">
        <f>IF(AND('Antibiotics STAR PU 13'!AB129="no",'Co-amoxiclav etc.'!AB129="no"),"yes","no")</f>
        <v>no</v>
      </c>
      <c r="Q129" s="14" t="str">
        <f>IF(AND('Antibiotics STAR PU 13'!AD129="no",'Co-amoxiclav etc.'!AD129="no"),"yes","no")</f>
        <v>no</v>
      </c>
      <c r="R129" s="14" t="str">
        <f>IF(AND('Antibiotics STAR PU 13'!AF129="no",'Co-amoxiclav etc.'!AF129="no"),"yes","no")</f>
        <v>no</v>
      </c>
      <c r="S129" s="14" t="str">
        <f>IF(AND('Antibiotics STAR PU 13'!AH129="no",'Co-amoxiclav etc.'!AH129="no"),"yes","no")</f>
        <v>no</v>
      </c>
    </row>
    <row r="130" spans="1:19" x14ac:dyDescent="0.2">
      <c r="A130" t="s">
        <v>466</v>
      </c>
      <c r="B130" t="s">
        <v>467</v>
      </c>
      <c r="C130" s="53" t="s">
        <v>507</v>
      </c>
      <c r="D130" s="54" t="s">
        <v>61</v>
      </c>
      <c r="E130" s="50" t="s">
        <v>285</v>
      </c>
      <c r="F130" s="55" t="s">
        <v>286</v>
      </c>
      <c r="G130" s="190" t="str">
        <f>IF(AND('Antibiotics STAR PU 13'!J130="no",'Co-amoxiclav etc.'!J130="no"),"yes","no")</f>
        <v>no</v>
      </c>
      <c r="H130" s="14" t="str">
        <f>IF(AND('Antibiotics STAR PU 13'!L130="no",'Co-amoxiclav etc.'!L130="no"),"yes","no")</f>
        <v>no</v>
      </c>
      <c r="I130" s="14" t="str">
        <f>IF(AND('Antibiotics STAR PU 13'!N130="no",'Co-amoxiclav etc.'!N130="no"),"yes","no")</f>
        <v>no</v>
      </c>
      <c r="J130" s="14" t="str">
        <f>IF(AND('Antibiotics STAR PU 13'!P130="no",'Co-amoxiclav etc.'!P130="no"),"yes","no")</f>
        <v>no</v>
      </c>
      <c r="K130" s="14" t="str">
        <f>IF(AND('Antibiotics STAR PU 13'!R130="no",'Co-amoxiclav etc.'!R130="no"),"yes","no")</f>
        <v>no</v>
      </c>
      <c r="L130" s="14" t="str">
        <f>IF(AND('Antibiotics STAR PU 13'!T130="no",'Co-amoxiclav etc.'!T130="no"),"yes","no")</f>
        <v>no</v>
      </c>
      <c r="M130" s="14" t="str">
        <f>IF(AND('Antibiotics STAR PU 13'!V130="no",'Co-amoxiclav etc.'!V130="no"),"yes","no")</f>
        <v>no</v>
      </c>
      <c r="N130" s="14" t="str">
        <f>IF(AND('Antibiotics STAR PU 13'!X130="no",'Co-amoxiclav etc.'!X130="no"),"yes","no")</f>
        <v>no</v>
      </c>
      <c r="O130" s="14" t="str">
        <f>IF(AND('Antibiotics STAR PU 13'!Z130="no",'Co-amoxiclav etc.'!Z130="no"),"yes","no")</f>
        <v>no</v>
      </c>
      <c r="P130" s="14" t="str">
        <f>IF(AND('Antibiotics STAR PU 13'!AB130="no",'Co-amoxiclav etc.'!AB130="no"),"yes","no")</f>
        <v>no</v>
      </c>
      <c r="Q130" s="14" t="str">
        <f>IF(AND('Antibiotics STAR PU 13'!AD130="no",'Co-amoxiclav etc.'!AD130="no"),"yes","no")</f>
        <v>no</v>
      </c>
      <c r="R130" s="14" t="str">
        <f>IF(AND('Antibiotics STAR PU 13'!AF130="no",'Co-amoxiclav etc.'!AF130="no"),"yes","no")</f>
        <v>no</v>
      </c>
      <c r="S130" s="14" t="str">
        <f>IF(AND('Antibiotics STAR PU 13'!AH130="no",'Co-amoxiclav etc.'!AH130="no"),"yes","no")</f>
        <v>no</v>
      </c>
    </row>
    <row r="131" spans="1:19" x14ac:dyDescent="0.2">
      <c r="A131" t="s">
        <v>478</v>
      </c>
      <c r="B131" t="s">
        <v>479</v>
      </c>
      <c r="C131" s="53" t="s">
        <v>520</v>
      </c>
      <c r="D131" s="54" t="s">
        <v>208</v>
      </c>
      <c r="E131" s="50" t="s">
        <v>287</v>
      </c>
      <c r="F131" s="55" t="s">
        <v>288</v>
      </c>
      <c r="G131" s="190" t="str">
        <f>IF(AND('Antibiotics STAR PU 13'!J131="no",'Co-amoxiclav etc.'!J131="no"),"yes","no")</f>
        <v>no</v>
      </c>
      <c r="H131" s="14" t="str">
        <f>IF(AND('Antibiotics STAR PU 13'!L131="no",'Co-amoxiclav etc.'!L131="no"),"yes","no")</f>
        <v>no</v>
      </c>
      <c r="I131" s="14" t="str">
        <f>IF(AND('Antibiotics STAR PU 13'!N131="no",'Co-amoxiclav etc.'!N131="no"),"yes","no")</f>
        <v>no</v>
      </c>
      <c r="J131" s="14" t="str">
        <f>IF(AND('Antibiotics STAR PU 13'!P131="no",'Co-amoxiclav etc.'!P131="no"),"yes","no")</f>
        <v>no</v>
      </c>
      <c r="K131" s="14" t="str">
        <f>IF(AND('Antibiotics STAR PU 13'!R131="no",'Co-amoxiclav etc.'!R131="no"),"yes","no")</f>
        <v>no</v>
      </c>
      <c r="L131" s="14" t="str">
        <f>IF(AND('Antibiotics STAR PU 13'!T131="no",'Co-amoxiclav etc.'!T131="no"),"yes","no")</f>
        <v>no</v>
      </c>
      <c r="M131" s="14" t="str">
        <f>IF(AND('Antibiotics STAR PU 13'!V131="no",'Co-amoxiclav etc.'!V131="no"),"yes","no")</f>
        <v>no</v>
      </c>
      <c r="N131" s="14" t="str">
        <f>IF(AND('Antibiotics STAR PU 13'!X131="no",'Co-amoxiclav etc.'!X131="no"),"yes","no")</f>
        <v>no</v>
      </c>
      <c r="O131" s="14" t="str">
        <f>IF(AND('Antibiotics STAR PU 13'!Z131="no",'Co-amoxiclav etc.'!Z131="no"),"yes","no")</f>
        <v>no</v>
      </c>
      <c r="P131" s="14" t="str">
        <f>IF(AND('Antibiotics STAR PU 13'!AB131="no",'Co-amoxiclav etc.'!AB131="no"),"yes","no")</f>
        <v>no</v>
      </c>
      <c r="Q131" s="14" t="str">
        <f>IF(AND('Antibiotics STAR PU 13'!AD131="no",'Co-amoxiclav etc.'!AD131="no"),"yes","no")</f>
        <v>no</v>
      </c>
      <c r="R131" s="14" t="str">
        <f>IF(AND('Antibiotics STAR PU 13'!AF131="no",'Co-amoxiclav etc.'!AF131="no"),"yes","no")</f>
        <v>no</v>
      </c>
      <c r="S131" s="14" t="str">
        <f>IF(AND('Antibiotics STAR PU 13'!AH131="no",'Co-amoxiclav etc.'!AH131="no"),"yes","no")</f>
        <v>no</v>
      </c>
    </row>
    <row r="132" spans="1:19" x14ac:dyDescent="0.2">
      <c r="A132" t="s">
        <v>482</v>
      </c>
      <c r="B132" t="s">
        <v>483</v>
      </c>
      <c r="C132" s="53" t="s">
        <v>512</v>
      </c>
      <c r="D132" s="54" t="s">
        <v>106</v>
      </c>
      <c r="E132" s="50" t="s">
        <v>289</v>
      </c>
      <c r="F132" s="55" t="s">
        <v>290</v>
      </c>
      <c r="G132" s="190" t="str">
        <f>IF(AND('Antibiotics STAR PU 13'!J132="no",'Co-amoxiclav etc.'!J132="no"),"yes","no")</f>
        <v>no</v>
      </c>
      <c r="H132" s="14" t="str">
        <f>IF(AND('Antibiotics STAR PU 13'!L132="no",'Co-amoxiclav etc.'!L132="no"),"yes","no")</f>
        <v>no</v>
      </c>
      <c r="I132" s="14" t="str">
        <f>IF(AND('Antibiotics STAR PU 13'!N132="no",'Co-amoxiclav etc.'!N132="no"),"yes","no")</f>
        <v>no</v>
      </c>
      <c r="J132" s="14" t="str">
        <f>IF(AND('Antibiotics STAR PU 13'!P132="no",'Co-amoxiclav etc.'!P132="no"),"yes","no")</f>
        <v>no</v>
      </c>
      <c r="K132" s="14" t="str">
        <f>IF(AND('Antibiotics STAR PU 13'!R132="no",'Co-amoxiclav etc.'!R132="no"),"yes","no")</f>
        <v>no</v>
      </c>
      <c r="L132" s="14" t="str">
        <f>IF(AND('Antibiotics STAR PU 13'!T132="no",'Co-amoxiclav etc.'!T132="no"),"yes","no")</f>
        <v>no</v>
      </c>
      <c r="M132" s="14" t="str">
        <f>IF(AND('Antibiotics STAR PU 13'!V132="no",'Co-amoxiclav etc.'!V132="no"),"yes","no")</f>
        <v>no</v>
      </c>
      <c r="N132" s="14" t="str">
        <f>IF(AND('Antibiotics STAR PU 13'!X132="no",'Co-amoxiclav etc.'!X132="no"),"yes","no")</f>
        <v>no</v>
      </c>
      <c r="O132" s="14" t="str">
        <f>IF(AND('Antibiotics STAR PU 13'!Z132="no",'Co-amoxiclav etc.'!Z132="no"),"yes","no")</f>
        <v>no</v>
      </c>
      <c r="P132" s="14" t="str">
        <f>IF(AND('Antibiotics STAR PU 13'!AB132="no",'Co-amoxiclav etc.'!AB132="no"),"yes","no")</f>
        <v>no</v>
      </c>
      <c r="Q132" s="14" t="str">
        <f>IF(AND('Antibiotics STAR PU 13'!AD132="no",'Co-amoxiclav etc.'!AD132="no"),"yes","no")</f>
        <v>no</v>
      </c>
      <c r="R132" s="14" t="str">
        <f>IF(AND('Antibiotics STAR PU 13'!AF132="no",'Co-amoxiclav etc.'!AF132="no"),"yes","no")</f>
        <v>no</v>
      </c>
      <c r="S132" s="14" t="str">
        <f>IF(AND('Antibiotics STAR PU 13'!AH132="no",'Co-amoxiclav etc.'!AH132="no"),"yes","no")</f>
        <v>no</v>
      </c>
    </row>
    <row r="133" spans="1:19" x14ac:dyDescent="0.2">
      <c r="A133" t="s">
        <v>472</v>
      </c>
      <c r="B133" t="s">
        <v>473</v>
      </c>
      <c r="C133" s="53" t="s">
        <v>509</v>
      </c>
      <c r="D133" s="54" t="s">
        <v>73</v>
      </c>
      <c r="E133" s="50" t="s">
        <v>291</v>
      </c>
      <c r="F133" s="55" t="s">
        <v>292</v>
      </c>
      <c r="G133" s="190" t="str">
        <f>IF(AND('Antibiotics STAR PU 13'!J133="no",'Co-amoxiclav etc.'!J133="no"),"yes","no")</f>
        <v>no</v>
      </c>
      <c r="H133" s="14" t="str">
        <f>IF(AND('Antibiotics STAR PU 13'!L133="no",'Co-amoxiclav etc.'!L133="no"),"yes","no")</f>
        <v>no</v>
      </c>
      <c r="I133" s="14" t="str">
        <f>IF(AND('Antibiotics STAR PU 13'!N133="no",'Co-amoxiclav etc.'!N133="no"),"yes","no")</f>
        <v>no</v>
      </c>
      <c r="J133" s="14" t="str">
        <f>IF(AND('Antibiotics STAR PU 13'!P133="no",'Co-amoxiclav etc.'!P133="no"),"yes","no")</f>
        <v>no</v>
      </c>
      <c r="K133" s="14" t="str">
        <f>IF(AND('Antibiotics STAR PU 13'!R133="no",'Co-amoxiclav etc.'!R133="no"),"yes","no")</f>
        <v>no</v>
      </c>
      <c r="L133" s="14" t="str">
        <f>IF(AND('Antibiotics STAR PU 13'!T133="no",'Co-amoxiclav etc.'!T133="no"),"yes","no")</f>
        <v>no</v>
      </c>
      <c r="M133" s="14" t="str">
        <f>IF(AND('Antibiotics STAR PU 13'!V133="no",'Co-amoxiclav etc.'!V133="no"),"yes","no")</f>
        <v>no</v>
      </c>
      <c r="N133" s="14" t="str">
        <f>IF(AND('Antibiotics STAR PU 13'!X133="no",'Co-amoxiclav etc.'!X133="no"),"yes","no")</f>
        <v>no</v>
      </c>
      <c r="O133" s="14" t="str">
        <f>IF(AND('Antibiotics STAR PU 13'!Z133="no",'Co-amoxiclav etc.'!Z133="no"),"yes","no")</f>
        <v>no</v>
      </c>
      <c r="P133" s="14" t="str">
        <f>IF(AND('Antibiotics STAR PU 13'!AB133="no",'Co-amoxiclav etc.'!AB133="no"),"yes","no")</f>
        <v>no</v>
      </c>
      <c r="Q133" s="14" t="str">
        <f>IF(AND('Antibiotics STAR PU 13'!AD133="no",'Co-amoxiclav etc.'!AD133="no"),"yes","no")</f>
        <v>no</v>
      </c>
      <c r="R133" s="14" t="str">
        <f>IF(AND('Antibiotics STAR PU 13'!AF133="no",'Co-amoxiclav etc.'!AF133="no"),"yes","no")</f>
        <v>no</v>
      </c>
      <c r="S133" s="14" t="str">
        <f>IF(AND('Antibiotics STAR PU 13'!AH133="no",'Co-amoxiclav etc.'!AH133="no"),"yes","no")</f>
        <v>no</v>
      </c>
    </row>
    <row r="134" spans="1:19" x14ac:dyDescent="0.2">
      <c r="A134" t="s">
        <v>480</v>
      </c>
      <c r="B134" t="s">
        <v>481</v>
      </c>
      <c r="C134" s="53" t="s">
        <v>518</v>
      </c>
      <c r="D134" s="54" t="s">
        <v>146</v>
      </c>
      <c r="E134" s="50" t="s">
        <v>293</v>
      </c>
      <c r="F134" s="55" t="s">
        <v>294</v>
      </c>
      <c r="G134" s="190" t="str">
        <f>IF(AND('Antibiotics STAR PU 13'!J134="no",'Co-amoxiclav etc.'!J134="no"),"yes","no")</f>
        <v>no</v>
      </c>
      <c r="H134" s="14" t="str">
        <f>IF(AND('Antibiotics STAR PU 13'!L134="no",'Co-amoxiclav etc.'!L134="no"),"yes","no")</f>
        <v>no</v>
      </c>
      <c r="I134" s="14" t="str">
        <f>IF(AND('Antibiotics STAR PU 13'!N134="no",'Co-amoxiclav etc.'!N134="no"),"yes","no")</f>
        <v>no</v>
      </c>
      <c r="J134" s="14" t="str">
        <f>IF(AND('Antibiotics STAR PU 13'!P134="no",'Co-amoxiclav etc.'!P134="no"),"yes","no")</f>
        <v>no</v>
      </c>
      <c r="K134" s="14" t="str">
        <f>IF(AND('Antibiotics STAR PU 13'!R134="no",'Co-amoxiclav etc.'!R134="no"),"yes","no")</f>
        <v>no</v>
      </c>
      <c r="L134" s="14" t="str">
        <f>IF(AND('Antibiotics STAR PU 13'!T134="no",'Co-amoxiclav etc.'!T134="no"),"yes","no")</f>
        <v>no</v>
      </c>
      <c r="M134" s="14" t="str">
        <f>IF(AND('Antibiotics STAR PU 13'!V134="no",'Co-amoxiclav etc.'!V134="no"),"yes","no")</f>
        <v>no</v>
      </c>
      <c r="N134" s="14" t="str">
        <f>IF(AND('Antibiotics STAR PU 13'!X134="no",'Co-amoxiclav etc.'!X134="no"),"yes","no")</f>
        <v>no</v>
      </c>
      <c r="O134" s="14" t="str">
        <f>IF(AND('Antibiotics STAR PU 13'!Z134="no",'Co-amoxiclav etc.'!Z134="no"),"yes","no")</f>
        <v>no</v>
      </c>
      <c r="P134" s="14" t="str">
        <f>IF(AND('Antibiotics STAR PU 13'!AB134="no",'Co-amoxiclav etc.'!AB134="no"),"yes","no")</f>
        <v>no</v>
      </c>
      <c r="Q134" s="14" t="str">
        <f>IF(AND('Antibiotics STAR PU 13'!AD134="no",'Co-amoxiclav etc.'!AD134="no"),"yes","no")</f>
        <v>no</v>
      </c>
      <c r="R134" s="14" t="str">
        <f>IF(AND('Antibiotics STAR PU 13'!AF134="no",'Co-amoxiclav etc.'!AF134="no"),"yes","no")</f>
        <v>no</v>
      </c>
      <c r="S134" s="14" t="str">
        <f>IF(AND('Antibiotics STAR PU 13'!AH134="no",'Co-amoxiclav etc.'!AH134="no"),"yes","no")</f>
        <v>no</v>
      </c>
    </row>
    <row r="135" spans="1:19" x14ac:dyDescent="0.2">
      <c r="A135" t="s">
        <v>480</v>
      </c>
      <c r="B135" t="s">
        <v>481</v>
      </c>
      <c r="C135" s="53" t="s">
        <v>518</v>
      </c>
      <c r="D135" s="54" t="s">
        <v>146</v>
      </c>
      <c r="E135" s="50" t="s">
        <v>295</v>
      </c>
      <c r="F135" s="55" t="s">
        <v>296</v>
      </c>
      <c r="G135" s="190" t="str">
        <f>IF(AND('Antibiotics STAR PU 13'!J135="no",'Co-amoxiclav etc.'!J135="no"),"yes","no")</f>
        <v>no</v>
      </c>
      <c r="H135" s="14" t="str">
        <f>IF(AND('Antibiotics STAR PU 13'!L135="no",'Co-amoxiclav etc.'!L135="no"),"yes","no")</f>
        <v>no</v>
      </c>
      <c r="I135" s="14" t="str">
        <f>IF(AND('Antibiotics STAR PU 13'!N135="no",'Co-amoxiclav etc.'!N135="no"),"yes","no")</f>
        <v>no</v>
      </c>
      <c r="J135" s="14" t="str">
        <f>IF(AND('Antibiotics STAR PU 13'!P135="no",'Co-amoxiclav etc.'!P135="no"),"yes","no")</f>
        <v>no</v>
      </c>
      <c r="K135" s="14" t="str">
        <f>IF(AND('Antibiotics STAR PU 13'!R135="no",'Co-amoxiclav etc.'!R135="no"),"yes","no")</f>
        <v>no</v>
      </c>
      <c r="L135" s="14" t="str">
        <f>IF(AND('Antibiotics STAR PU 13'!T135="no",'Co-amoxiclav etc.'!T135="no"),"yes","no")</f>
        <v>no</v>
      </c>
      <c r="M135" s="14" t="str">
        <f>IF(AND('Antibiotics STAR PU 13'!V135="no",'Co-amoxiclav etc.'!V135="no"),"yes","no")</f>
        <v>no</v>
      </c>
      <c r="N135" s="14" t="str">
        <f>IF(AND('Antibiotics STAR PU 13'!X135="no",'Co-amoxiclav etc.'!X135="no"),"yes","no")</f>
        <v>no</v>
      </c>
      <c r="O135" s="14" t="str">
        <f>IF(AND('Antibiotics STAR PU 13'!Z135="no",'Co-amoxiclav etc.'!Z135="no"),"yes","no")</f>
        <v>no</v>
      </c>
      <c r="P135" s="14" t="str">
        <f>IF(AND('Antibiotics STAR PU 13'!AB135="no",'Co-amoxiclav etc.'!AB135="no"),"yes","no")</f>
        <v>no</v>
      </c>
      <c r="Q135" s="14" t="str">
        <f>IF(AND('Antibiotics STAR PU 13'!AD135="no",'Co-amoxiclav etc.'!AD135="no"),"yes","no")</f>
        <v>no</v>
      </c>
      <c r="R135" s="14" t="str">
        <f>IF(AND('Antibiotics STAR PU 13'!AF135="no",'Co-amoxiclav etc.'!AF135="no"),"yes","no")</f>
        <v>no</v>
      </c>
      <c r="S135" s="14" t="str">
        <f>IF(AND('Antibiotics STAR PU 13'!AH135="no",'Co-amoxiclav etc.'!AH135="no"),"yes","no")</f>
        <v>no</v>
      </c>
    </row>
    <row r="136" spans="1:19" x14ac:dyDescent="0.2">
      <c r="A136" t="s">
        <v>480</v>
      </c>
      <c r="B136" t="s">
        <v>481</v>
      </c>
      <c r="C136" s="53" t="s">
        <v>518</v>
      </c>
      <c r="D136" s="54" t="s">
        <v>146</v>
      </c>
      <c r="E136" s="50" t="s">
        <v>297</v>
      </c>
      <c r="F136" s="55" t="s">
        <v>298</v>
      </c>
      <c r="G136" s="190" t="str">
        <f>IF(AND('Antibiotics STAR PU 13'!J136="no",'Co-amoxiclav etc.'!J136="no"),"yes","no")</f>
        <v>no</v>
      </c>
      <c r="H136" s="14" t="str">
        <f>IF(AND('Antibiotics STAR PU 13'!L136="no",'Co-amoxiclav etc.'!L136="no"),"yes","no")</f>
        <v>no</v>
      </c>
      <c r="I136" s="14" t="str">
        <f>IF(AND('Antibiotics STAR PU 13'!N136="no",'Co-amoxiclav etc.'!N136="no"),"yes","no")</f>
        <v>no</v>
      </c>
      <c r="J136" s="14" t="str">
        <f>IF(AND('Antibiotics STAR PU 13'!P136="no",'Co-amoxiclav etc.'!P136="no"),"yes","no")</f>
        <v>no</v>
      </c>
      <c r="K136" s="14" t="str">
        <f>IF(AND('Antibiotics STAR PU 13'!R136="no",'Co-amoxiclav etc.'!R136="no"),"yes","no")</f>
        <v>no</v>
      </c>
      <c r="L136" s="14" t="str">
        <f>IF(AND('Antibiotics STAR PU 13'!T136="no",'Co-amoxiclav etc.'!T136="no"),"yes","no")</f>
        <v>no</v>
      </c>
      <c r="M136" s="14" t="str">
        <f>IF(AND('Antibiotics STAR PU 13'!V136="no",'Co-amoxiclav etc.'!V136="no"),"yes","no")</f>
        <v>no</v>
      </c>
      <c r="N136" s="14" t="str">
        <f>IF(AND('Antibiotics STAR PU 13'!X136="no",'Co-amoxiclav etc.'!X136="no"),"yes","no")</f>
        <v>no</v>
      </c>
      <c r="O136" s="14" t="str">
        <f>IF(AND('Antibiotics STAR PU 13'!Z136="no",'Co-amoxiclav etc.'!Z136="no"),"yes","no")</f>
        <v>no</v>
      </c>
      <c r="P136" s="14" t="str">
        <f>IF(AND('Antibiotics STAR PU 13'!AB136="no",'Co-amoxiclav etc.'!AB136="no"),"yes","no")</f>
        <v>no</v>
      </c>
      <c r="Q136" s="14" t="str">
        <f>IF(AND('Antibiotics STAR PU 13'!AD136="no",'Co-amoxiclav etc.'!AD136="no"),"yes","no")</f>
        <v>no</v>
      </c>
      <c r="R136" s="14" t="str">
        <f>IF(AND('Antibiotics STAR PU 13'!AF136="no",'Co-amoxiclav etc.'!AF136="no"),"yes","no")</f>
        <v>no</v>
      </c>
      <c r="S136" s="14" t="str">
        <f>IF(AND('Antibiotics STAR PU 13'!AH136="no",'Co-amoxiclav etc.'!AH136="no"),"yes","no")</f>
        <v>no</v>
      </c>
    </row>
    <row r="137" spans="1:19" x14ac:dyDescent="0.2">
      <c r="A137" t="s">
        <v>570</v>
      </c>
      <c r="B137" t="s">
        <v>569</v>
      </c>
      <c r="C137" s="53" t="s">
        <v>505</v>
      </c>
      <c r="D137" s="54" t="s">
        <v>49</v>
      </c>
      <c r="E137" s="50" t="s">
        <v>299</v>
      </c>
      <c r="F137" s="55" t="s">
        <v>300</v>
      </c>
      <c r="G137" s="190" t="str">
        <f>IF(AND('Antibiotics STAR PU 13'!J137="no",'Co-amoxiclav etc.'!J137="no"),"yes","no")</f>
        <v>no</v>
      </c>
      <c r="H137" s="14" t="str">
        <f>IF(AND('Antibiotics STAR PU 13'!L137="no",'Co-amoxiclav etc.'!L137="no"),"yes","no")</f>
        <v>no</v>
      </c>
      <c r="I137" s="14" t="str">
        <f>IF(AND('Antibiotics STAR PU 13'!N137="no",'Co-amoxiclav etc.'!N137="no"),"yes","no")</f>
        <v>no</v>
      </c>
      <c r="J137" s="14" t="str">
        <f>IF(AND('Antibiotics STAR PU 13'!P137="no",'Co-amoxiclav etc.'!P137="no"),"yes","no")</f>
        <v>no</v>
      </c>
      <c r="K137" s="14" t="str">
        <f>IF(AND('Antibiotics STAR PU 13'!R137="no",'Co-amoxiclav etc.'!R137="no"),"yes","no")</f>
        <v>no</v>
      </c>
      <c r="L137" s="14" t="str">
        <f>IF(AND('Antibiotics STAR PU 13'!T137="no",'Co-amoxiclav etc.'!T137="no"),"yes","no")</f>
        <v>no</v>
      </c>
      <c r="M137" s="14" t="str">
        <f>IF(AND('Antibiotics STAR PU 13'!V137="no",'Co-amoxiclav etc.'!V137="no"),"yes","no")</f>
        <v>no</v>
      </c>
      <c r="N137" s="14" t="str">
        <f>IF(AND('Antibiotics STAR PU 13'!X137="no",'Co-amoxiclav etc.'!X137="no"),"yes","no")</f>
        <v>no</v>
      </c>
      <c r="O137" s="14" t="str">
        <f>IF(AND('Antibiotics STAR PU 13'!Z137="no",'Co-amoxiclav etc.'!Z137="no"),"yes","no")</f>
        <v>no</v>
      </c>
      <c r="P137" s="14" t="str">
        <f>IF(AND('Antibiotics STAR PU 13'!AB137="no",'Co-amoxiclav etc.'!AB137="no"),"yes","no")</f>
        <v>no</v>
      </c>
      <c r="Q137" s="14" t="str">
        <f>IF(AND('Antibiotics STAR PU 13'!AD137="no",'Co-amoxiclav etc.'!AD137="no"),"yes","no")</f>
        <v>no</v>
      </c>
      <c r="R137" s="14" t="str">
        <f>IF(AND('Antibiotics STAR PU 13'!AF137="no",'Co-amoxiclav etc.'!AF137="no"),"yes","no")</f>
        <v>no</v>
      </c>
      <c r="S137" s="14" t="str">
        <f>IF(AND('Antibiotics STAR PU 13'!AH137="no",'Co-amoxiclav etc.'!AH137="no"),"yes","no")</f>
        <v>no</v>
      </c>
    </row>
    <row r="138" spans="1:19" x14ac:dyDescent="0.2">
      <c r="A138" t="s">
        <v>468</v>
      </c>
      <c r="B138" t="s">
        <v>469</v>
      </c>
      <c r="C138" s="53" t="s">
        <v>496</v>
      </c>
      <c r="D138" s="54" t="s">
        <v>14</v>
      </c>
      <c r="E138" s="50" t="s">
        <v>301</v>
      </c>
      <c r="F138" s="55" t="s">
        <v>302</v>
      </c>
      <c r="G138" s="190" t="str">
        <f>IF(AND('Antibiotics STAR PU 13'!J138="no",'Co-amoxiclav etc.'!J138="no"),"yes","no")</f>
        <v>no</v>
      </c>
      <c r="H138" s="14" t="str">
        <f>IF(AND('Antibiotics STAR PU 13'!L138="no",'Co-amoxiclav etc.'!L138="no"),"yes","no")</f>
        <v>no</v>
      </c>
      <c r="I138" s="14" t="str">
        <f>IF(AND('Antibiotics STAR PU 13'!N138="no",'Co-amoxiclav etc.'!N138="no"),"yes","no")</f>
        <v>no</v>
      </c>
      <c r="J138" s="14" t="str">
        <f>IF(AND('Antibiotics STAR PU 13'!P138="no",'Co-amoxiclav etc.'!P138="no"),"yes","no")</f>
        <v>no</v>
      </c>
      <c r="K138" s="14" t="str">
        <f>IF(AND('Antibiotics STAR PU 13'!R138="no",'Co-amoxiclav etc.'!R138="no"),"yes","no")</f>
        <v>no</v>
      </c>
      <c r="L138" s="14" t="str">
        <f>IF(AND('Antibiotics STAR PU 13'!T138="no",'Co-amoxiclav etc.'!T138="no"),"yes","no")</f>
        <v>no</v>
      </c>
      <c r="M138" s="14" t="str">
        <f>IF(AND('Antibiotics STAR PU 13'!V138="no",'Co-amoxiclav etc.'!V138="no"),"yes","no")</f>
        <v>no</v>
      </c>
      <c r="N138" s="14" t="str">
        <f>IF(AND('Antibiotics STAR PU 13'!X138="no",'Co-amoxiclav etc.'!X138="no"),"yes","no")</f>
        <v>no</v>
      </c>
      <c r="O138" s="14" t="str">
        <f>IF(AND('Antibiotics STAR PU 13'!Z138="no",'Co-amoxiclav etc.'!Z138="no"),"yes","no")</f>
        <v>no</v>
      </c>
      <c r="P138" s="14" t="str">
        <f>IF(AND('Antibiotics STAR PU 13'!AB138="no",'Co-amoxiclav etc.'!AB138="no"),"yes","no")</f>
        <v>no</v>
      </c>
      <c r="Q138" s="14" t="str">
        <f>IF(AND('Antibiotics STAR PU 13'!AD138="no",'Co-amoxiclav etc.'!AD138="no"),"yes","no")</f>
        <v>no</v>
      </c>
      <c r="R138" s="14" t="str">
        <f>IF(AND('Antibiotics STAR PU 13'!AF138="no",'Co-amoxiclav etc.'!AF138="no"),"yes","no")</f>
        <v>no</v>
      </c>
      <c r="S138" s="14" t="str">
        <f>IF(AND('Antibiotics STAR PU 13'!AH138="no",'Co-amoxiclav etc.'!AH138="no"),"yes","no")</f>
        <v>no</v>
      </c>
    </row>
    <row r="139" spans="1:19" x14ac:dyDescent="0.2">
      <c r="A139" t="s">
        <v>484</v>
      </c>
      <c r="B139" t="s">
        <v>116</v>
      </c>
      <c r="C139" s="53" t="s">
        <v>514</v>
      </c>
      <c r="D139" s="54" t="s">
        <v>116</v>
      </c>
      <c r="E139" s="50" t="s">
        <v>303</v>
      </c>
      <c r="F139" s="55" t="s">
        <v>304</v>
      </c>
      <c r="G139" s="190" t="str">
        <f>IF(AND('Antibiotics STAR PU 13'!J139="no",'Co-amoxiclav etc.'!J139="no"),"yes","no")</f>
        <v>no</v>
      </c>
      <c r="H139" s="14" t="str">
        <f>IF(AND('Antibiotics STAR PU 13'!L139="no",'Co-amoxiclav etc.'!L139="no"),"yes","no")</f>
        <v>no</v>
      </c>
      <c r="I139" s="14" t="str">
        <f>IF(AND('Antibiotics STAR PU 13'!N139="no",'Co-amoxiclav etc.'!N139="no"),"yes","no")</f>
        <v>no</v>
      </c>
      <c r="J139" s="14" t="str">
        <f>IF(AND('Antibiotics STAR PU 13'!P139="no",'Co-amoxiclav etc.'!P139="no"),"yes","no")</f>
        <v>no</v>
      </c>
      <c r="K139" s="14" t="str">
        <f>IF(AND('Antibiotics STAR PU 13'!R139="no",'Co-amoxiclav etc.'!R139="no"),"yes","no")</f>
        <v>no</v>
      </c>
      <c r="L139" s="14" t="str">
        <f>IF(AND('Antibiotics STAR PU 13'!T139="no",'Co-amoxiclav etc.'!T139="no"),"yes","no")</f>
        <v>no</v>
      </c>
      <c r="M139" s="14" t="str">
        <f>IF(AND('Antibiotics STAR PU 13'!V139="no",'Co-amoxiclav etc.'!V139="no"),"yes","no")</f>
        <v>no</v>
      </c>
      <c r="N139" s="14" t="str">
        <f>IF(AND('Antibiotics STAR PU 13'!X139="no",'Co-amoxiclav etc.'!X139="no"),"yes","no")</f>
        <v>no</v>
      </c>
      <c r="O139" s="14" t="str">
        <f>IF(AND('Antibiotics STAR PU 13'!Z139="no",'Co-amoxiclav etc.'!Z139="no"),"yes","no")</f>
        <v>no</v>
      </c>
      <c r="P139" s="14" t="str">
        <f>IF(AND('Antibiotics STAR PU 13'!AB139="no",'Co-amoxiclav etc.'!AB139="no"),"yes","no")</f>
        <v>no</v>
      </c>
      <c r="Q139" s="14" t="str">
        <f>IF(AND('Antibiotics STAR PU 13'!AD139="no",'Co-amoxiclav etc.'!AD139="no"),"yes","no")</f>
        <v>no</v>
      </c>
      <c r="R139" s="14" t="str">
        <f>IF(AND('Antibiotics STAR PU 13'!AF139="no",'Co-amoxiclav etc.'!AF139="no"),"yes","no")</f>
        <v>no</v>
      </c>
      <c r="S139" s="14" t="str">
        <f>IF(AND('Antibiotics STAR PU 13'!AH139="no",'Co-amoxiclav etc.'!AH139="no"),"yes","no")</f>
        <v>no</v>
      </c>
    </row>
    <row r="140" spans="1:19" x14ac:dyDescent="0.2">
      <c r="A140" t="s">
        <v>470</v>
      </c>
      <c r="B140" t="s">
        <v>471</v>
      </c>
      <c r="C140" s="53" t="s">
        <v>497</v>
      </c>
      <c r="D140" s="54" t="s">
        <v>17</v>
      </c>
      <c r="E140" s="50" t="s">
        <v>305</v>
      </c>
      <c r="F140" s="55" t="s">
        <v>306</v>
      </c>
      <c r="G140" s="190" t="str">
        <f>IF(AND('Antibiotics STAR PU 13'!J140="no",'Co-amoxiclav etc.'!J140="no"),"yes","no")</f>
        <v>no</v>
      </c>
      <c r="H140" s="14" t="str">
        <f>IF(AND('Antibiotics STAR PU 13'!L140="no",'Co-amoxiclav etc.'!L140="no"),"yes","no")</f>
        <v>no</v>
      </c>
      <c r="I140" s="14" t="str">
        <f>IF(AND('Antibiotics STAR PU 13'!N140="no",'Co-amoxiclav etc.'!N140="no"),"yes","no")</f>
        <v>no</v>
      </c>
      <c r="J140" s="14" t="str">
        <f>IF(AND('Antibiotics STAR PU 13'!P140="no",'Co-amoxiclav etc.'!P140="no"),"yes","no")</f>
        <v>no</v>
      </c>
      <c r="K140" s="14" t="str">
        <f>IF(AND('Antibiotics STAR PU 13'!R140="no",'Co-amoxiclav etc.'!R140="no"),"yes","no")</f>
        <v>no</v>
      </c>
      <c r="L140" s="14" t="str">
        <f>IF(AND('Antibiotics STAR PU 13'!T140="no",'Co-amoxiclav etc.'!T140="no"),"yes","no")</f>
        <v>no</v>
      </c>
      <c r="M140" s="14" t="str">
        <f>IF(AND('Antibiotics STAR PU 13'!V140="no",'Co-amoxiclav etc.'!V140="no"),"yes","no")</f>
        <v>no</v>
      </c>
      <c r="N140" s="14" t="str">
        <f>IF(AND('Antibiotics STAR PU 13'!X140="no",'Co-amoxiclav etc.'!X140="no"),"yes","no")</f>
        <v>no</v>
      </c>
      <c r="O140" s="14" t="str">
        <f>IF(AND('Antibiotics STAR PU 13'!Z140="no",'Co-amoxiclav etc.'!Z140="no"),"yes","no")</f>
        <v>no</v>
      </c>
      <c r="P140" s="14" t="str">
        <f>IF(AND('Antibiotics STAR PU 13'!AB140="no",'Co-amoxiclav etc.'!AB140="no"),"yes","no")</f>
        <v>no</v>
      </c>
      <c r="Q140" s="14" t="str">
        <f>IF(AND('Antibiotics STAR PU 13'!AD140="no",'Co-amoxiclav etc.'!AD140="no"),"yes","no")</f>
        <v>no</v>
      </c>
      <c r="R140" s="14" t="str">
        <f>IF(AND('Antibiotics STAR PU 13'!AF140="no",'Co-amoxiclav etc.'!AF140="no"),"yes","no")</f>
        <v>no</v>
      </c>
      <c r="S140" s="14" t="str">
        <f>IF(AND('Antibiotics STAR PU 13'!AH140="no",'Co-amoxiclav etc.'!AH140="no"),"yes","no")</f>
        <v>no</v>
      </c>
    </row>
    <row r="141" spans="1:19" x14ac:dyDescent="0.2">
      <c r="A141" t="s">
        <v>476</v>
      </c>
      <c r="B141" t="s">
        <v>477</v>
      </c>
      <c r="C141" s="53" t="s">
        <v>511</v>
      </c>
      <c r="D141" s="54" t="s">
        <v>99</v>
      </c>
      <c r="E141" s="50" t="s">
        <v>307</v>
      </c>
      <c r="F141" s="55" t="s">
        <v>308</v>
      </c>
      <c r="G141" s="190" t="str">
        <f>IF(AND('Antibiotics STAR PU 13'!J141="no",'Co-amoxiclav etc.'!J141="no"),"yes","no")</f>
        <v>no</v>
      </c>
      <c r="H141" s="14" t="str">
        <f>IF(AND('Antibiotics STAR PU 13'!L141="no",'Co-amoxiclav etc.'!L141="no"),"yes","no")</f>
        <v>no</v>
      </c>
      <c r="I141" s="14" t="str">
        <f>IF(AND('Antibiotics STAR PU 13'!N141="no",'Co-amoxiclav etc.'!N141="no"),"yes","no")</f>
        <v>no</v>
      </c>
      <c r="J141" s="14" t="str">
        <f>IF(AND('Antibiotics STAR PU 13'!P141="no",'Co-amoxiclav etc.'!P141="no"),"yes","no")</f>
        <v>no</v>
      </c>
      <c r="K141" s="14" t="str">
        <f>IF(AND('Antibiotics STAR PU 13'!R141="no",'Co-amoxiclav etc.'!R141="no"),"yes","no")</f>
        <v>no</v>
      </c>
      <c r="L141" s="14" t="str">
        <f>IF(AND('Antibiotics STAR PU 13'!T141="no",'Co-amoxiclav etc.'!T141="no"),"yes","no")</f>
        <v>no</v>
      </c>
      <c r="M141" s="14" t="str">
        <f>IF(AND('Antibiotics STAR PU 13'!V141="no",'Co-amoxiclav etc.'!V141="no"),"yes","no")</f>
        <v>no</v>
      </c>
      <c r="N141" s="14" t="str">
        <f>IF(AND('Antibiotics STAR PU 13'!X141="no",'Co-amoxiclav etc.'!X141="no"),"yes","no")</f>
        <v>no</v>
      </c>
      <c r="O141" s="14" t="str">
        <f>IF(AND('Antibiotics STAR PU 13'!Z141="no",'Co-amoxiclav etc.'!Z141="no"),"yes","no")</f>
        <v>no</v>
      </c>
      <c r="P141" s="14" t="str">
        <f>IF(AND('Antibiotics STAR PU 13'!AB141="no",'Co-amoxiclav etc.'!AB141="no"),"yes","no")</f>
        <v>no</v>
      </c>
      <c r="Q141" s="14" t="str">
        <f>IF(AND('Antibiotics STAR PU 13'!AD141="no",'Co-amoxiclav etc.'!AD141="no"),"yes","no")</f>
        <v>no</v>
      </c>
      <c r="R141" s="14" t="str">
        <f>IF(AND('Antibiotics STAR PU 13'!AF141="no",'Co-amoxiclav etc.'!AF141="no"),"yes","no")</f>
        <v>no</v>
      </c>
      <c r="S141" s="14" t="str">
        <f>IF(AND('Antibiotics STAR PU 13'!AH141="no",'Co-amoxiclav etc.'!AH141="no"),"yes","no")</f>
        <v>no</v>
      </c>
    </row>
    <row r="142" spans="1:19" x14ac:dyDescent="0.2">
      <c r="A142" t="s">
        <v>470</v>
      </c>
      <c r="B142" t="s">
        <v>471</v>
      </c>
      <c r="C142" s="53" t="s">
        <v>502</v>
      </c>
      <c r="D142" s="54" t="s">
        <v>36</v>
      </c>
      <c r="E142" s="50" t="s">
        <v>309</v>
      </c>
      <c r="F142" s="55" t="s">
        <v>310</v>
      </c>
      <c r="G142" s="190" t="str">
        <f>IF(AND('Antibiotics STAR PU 13'!J142="no",'Co-amoxiclav etc.'!J142="no"),"yes","no")</f>
        <v>no</v>
      </c>
      <c r="H142" s="14" t="str">
        <f>IF(AND('Antibiotics STAR PU 13'!L142="no",'Co-amoxiclav etc.'!L142="no"),"yes","no")</f>
        <v>no</v>
      </c>
      <c r="I142" s="14" t="str">
        <f>IF(AND('Antibiotics STAR PU 13'!N142="no",'Co-amoxiclav etc.'!N142="no"),"yes","no")</f>
        <v>no</v>
      </c>
      <c r="J142" s="14" t="str">
        <f>IF(AND('Antibiotics STAR PU 13'!P142="no",'Co-amoxiclav etc.'!P142="no"),"yes","no")</f>
        <v>no</v>
      </c>
      <c r="K142" s="14" t="str">
        <f>IF(AND('Antibiotics STAR PU 13'!R142="no",'Co-amoxiclav etc.'!R142="no"),"yes","no")</f>
        <v>no</v>
      </c>
      <c r="L142" s="14" t="str">
        <f>IF(AND('Antibiotics STAR PU 13'!T142="no",'Co-amoxiclav etc.'!T142="no"),"yes","no")</f>
        <v>no</v>
      </c>
      <c r="M142" s="14" t="str">
        <f>IF(AND('Antibiotics STAR PU 13'!V142="no",'Co-amoxiclav etc.'!V142="no"),"yes","no")</f>
        <v>no</v>
      </c>
      <c r="N142" s="14" t="str">
        <f>IF(AND('Antibiotics STAR PU 13'!X142="no",'Co-amoxiclav etc.'!X142="no"),"yes","no")</f>
        <v>no</v>
      </c>
      <c r="O142" s="14" t="str">
        <f>IF(AND('Antibiotics STAR PU 13'!Z142="no",'Co-amoxiclav etc.'!Z142="no"),"yes","no")</f>
        <v>no</v>
      </c>
      <c r="P142" s="14" t="str">
        <f>IF(AND('Antibiotics STAR PU 13'!AB142="no",'Co-amoxiclav etc.'!AB142="no"),"yes","no")</f>
        <v>no</v>
      </c>
      <c r="Q142" s="14" t="str">
        <f>IF(AND('Antibiotics STAR PU 13'!AD142="no",'Co-amoxiclav etc.'!AD142="no"),"yes","no")</f>
        <v>no</v>
      </c>
      <c r="R142" s="14" t="str">
        <f>IF(AND('Antibiotics STAR PU 13'!AF142="no",'Co-amoxiclav etc.'!AF142="no"),"yes","no")</f>
        <v>no</v>
      </c>
      <c r="S142" s="14" t="str">
        <f>IF(AND('Antibiotics STAR PU 13'!AH142="no",'Co-amoxiclav etc.'!AH142="no"),"yes","no")</f>
        <v>no</v>
      </c>
    </row>
    <row r="143" spans="1:19" x14ac:dyDescent="0.2">
      <c r="A143" t="s">
        <v>464</v>
      </c>
      <c r="B143" t="s">
        <v>465</v>
      </c>
      <c r="C143" s="53" t="s">
        <v>498</v>
      </c>
      <c r="D143" s="54" t="s">
        <v>22</v>
      </c>
      <c r="E143" s="50" t="s">
        <v>311</v>
      </c>
      <c r="F143" s="55" t="s">
        <v>312</v>
      </c>
      <c r="G143" s="190" t="str">
        <f>IF(AND('Antibiotics STAR PU 13'!J143="no",'Co-amoxiclav etc.'!J143="no"),"yes","no")</f>
        <v>no</v>
      </c>
      <c r="H143" s="14" t="str">
        <f>IF(AND('Antibiotics STAR PU 13'!L143="no",'Co-amoxiclav etc.'!L143="no"),"yes","no")</f>
        <v>no</v>
      </c>
      <c r="I143" s="14" t="str">
        <f>IF(AND('Antibiotics STAR PU 13'!N143="no",'Co-amoxiclav etc.'!N143="no"),"yes","no")</f>
        <v>no</v>
      </c>
      <c r="J143" s="14" t="str">
        <f>IF(AND('Antibiotics STAR PU 13'!P143="no",'Co-amoxiclav etc.'!P143="no"),"yes","no")</f>
        <v>no</v>
      </c>
      <c r="K143" s="14" t="str">
        <f>IF(AND('Antibiotics STAR PU 13'!R143="no",'Co-amoxiclav etc.'!R143="no"),"yes","no")</f>
        <v>no</v>
      </c>
      <c r="L143" s="14" t="str">
        <f>IF(AND('Antibiotics STAR PU 13'!T143="no",'Co-amoxiclav etc.'!T143="no"),"yes","no")</f>
        <v>no</v>
      </c>
      <c r="M143" s="14" t="str">
        <f>IF(AND('Antibiotics STAR PU 13'!V143="no",'Co-amoxiclav etc.'!V143="no"),"yes","no")</f>
        <v>no</v>
      </c>
      <c r="N143" s="14" t="str">
        <f>IF(AND('Antibiotics STAR PU 13'!X143="no",'Co-amoxiclav etc.'!X143="no"),"yes","no")</f>
        <v>no</v>
      </c>
      <c r="O143" s="14" t="str">
        <f>IF(AND('Antibiotics STAR PU 13'!Z143="no",'Co-amoxiclav etc.'!Z143="no"),"yes","no")</f>
        <v>no</v>
      </c>
      <c r="P143" s="14" t="str">
        <f>IF(AND('Antibiotics STAR PU 13'!AB143="no",'Co-amoxiclav etc.'!AB143="no"),"yes","no")</f>
        <v>no</v>
      </c>
      <c r="Q143" s="14" t="str">
        <f>IF(AND('Antibiotics STAR PU 13'!AD143="no",'Co-amoxiclav etc.'!AD143="no"),"yes","no")</f>
        <v>no</v>
      </c>
      <c r="R143" s="14" t="str">
        <f>IF(AND('Antibiotics STAR PU 13'!AF143="no",'Co-amoxiclav etc.'!AF143="no"),"yes","no")</f>
        <v>no</v>
      </c>
      <c r="S143" s="14" t="str">
        <f>IF(AND('Antibiotics STAR PU 13'!AH143="no",'Co-amoxiclav etc.'!AH143="no"),"yes","no")</f>
        <v>no</v>
      </c>
    </row>
    <row r="144" spans="1:19" x14ac:dyDescent="0.2">
      <c r="A144" t="s">
        <v>480</v>
      </c>
      <c r="B144" t="s">
        <v>481</v>
      </c>
      <c r="C144" s="53" t="s">
        <v>518</v>
      </c>
      <c r="D144" s="54" t="s">
        <v>146</v>
      </c>
      <c r="E144" s="50" t="s">
        <v>313</v>
      </c>
      <c r="F144" s="55" t="s">
        <v>314</v>
      </c>
      <c r="G144" s="190" t="str">
        <f>IF(AND('Antibiotics STAR PU 13'!J144="no",'Co-amoxiclav etc.'!J144="no"),"yes","no")</f>
        <v>no</v>
      </c>
      <c r="H144" s="14" t="str">
        <f>IF(AND('Antibiotics STAR PU 13'!L144="no",'Co-amoxiclav etc.'!L144="no"),"yes","no")</f>
        <v>no</v>
      </c>
      <c r="I144" s="14" t="str">
        <f>IF(AND('Antibiotics STAR PU 13'!N144="no",'Co-amoxiclav etc.'!N144="no"),"yes","no")</f>
        <v>no</v>
      </c>
      <c r="J144" s="14" t="str">
        <f>IF(AND('Antibiotics STAR PU 13'!P144="no",'Co-amoxiclav etc.'!P144="no"),"yes","no")</f>
        <v>no</v>
      </c>
      <c r="K144" s="14" t="str">
        <f>IF(AND('Antibiotics STAR PU 13'!R144="no",'Co-amoxiclav etc.'!R144="no"),"yes","no")</f>
        <v>no</v>
      </c>
      <c r="L144" s="14" t="str">
        <f>IF(AND('Antibiotics STAR PU 13'!T144="no",'Co-amoxiclav etc.'!T144="no"),"yes","no")</f>
        <v>no</v>
      </c>
      <c r="M144" s="14" t="str">
        <f>IF(AND('Antibiotics STAR PU 13'!V144="no",'Co-amoxiclav etc.'!V144="no"),"yes","no")</f>
        <v>no</v>
      </c>
      <c r="N144" s="14" t="str">
        <f>IF(AND('Antibiotics STAR PU 13'!X144="no",'Co-amoxiclav etc.'!X144="no"),"yes","no")</f>
        <v>no</v>
      </c>
      <c r="O144" s="14" t="str">
        <f>IF(AND('Antibiotics STAR PU 13'!Z144="no",'Co-amoxiclav etc.'!Z144="no"),"yes","no")</f>
        <v>no</v>
      </c>
      <c r="P144" s="14" t="str">
        <f>IF(AND('Antibiotics STAR PU 13'!AB144="no",'Co-amoxiclav etc.'!AB144="no"),"yes","no")</f>
        <v>no</v>
      </c>
      <c r="Q144" s="14" t="str">
        <f>IF(AND('Antibiotics STAR PU 13'!AD144="no",'Co-amoxiclav etc.'!AD144="no"),"yes","no")</f>
        <v>no</v>
      </c>
      <c r="R144" s="14" t="str">
        <f>IF(AND('Antibiotics STAR PU 13'!AF144="no",'Co-amoxiclav etc.'!AF144="no"),"yes","no")</f>
        <v>no</v>
      </c>
      <c r="S144" s="14" t="str">
        <f>IF(AND('Antibiotics STAR PU 13'!AH144="no",'Co-amoxiclav etc.'!AH144="no"),"yes","no")</f>
        <v>no</v>
      </c>
    </row>
    <row r="145" spans="1:19" x14ac:dyDescent="0.2">
      <c r="A145" t="s">
        <v>570</v>
      </c>
      <c r="B145" t="s">
        <v>569</v>
      </c>
      <c r="C145" s="53" t="s">
        <v>505</v>
      </c>
      <c r="D145" s="54" t="s">
        <v>49</v>
      </c>
      <c r="E145" s="50" t="s">
        <v>315</v>
      </c>
      <c r="F145" s="55" t="s">
        <v>316</v>
      </c>
      <c r="G145" s="190" t="str">
        <f>IF(AND('Antibiotics STAR PU 13'!J145="no",'Co-amoxiclav etc.'!J145="no"),"yes","no")</f>
        <v>no</v>
      </c>
      <c r="H145" s="14" t="str">
        <f>IF(AND('Antibiotics STAR PU 13'!L145="no",'Co-amoxiclav etc.'!L145="no"),"yes","no")</f>
        <v>no</v>
      </c>
      <c r="I145" s="14" t="str">
        <f>IF(AND('Antibiotics STAR PU 13'!N145="no",'Co-amoxiclav etc.'!N145="no"),"yes","no")</f>
        <v>no</v>
      </c>
      <c r="J145" s="14" t="str">
        <f>IF(AND('Antibiotics STAR PU 13'!P145="no",'Co-amoxiclav etc.'!P145="no"),"yes","no")</f>
        <v>no</v>
      </c>
      <c r="K145" s="14" t="str">
        <f>IF(AND('Antibiotics STAR PU 13'!R145="no",'Co-amoxiclav etc.'!R145="no"),"yes","no")</f>
        <v>no</v>
      </c>
      <c r="L145" s="14" t="str">
        <f>IF(AND('Antibiotics STAR PU 13'!T145="no",'Co-amoxiclav etc.'!T145="no"),"yes","no")</f>
        <v>no</v>
      </c>
      <c r="M145" s="14" t="str">
        <f>IF(AND('Antibiotics STAR PU 13'!V145="no",'Co-amoxiclav etc.'!V145="no"),"yes","no")</f>
        <v>no</v>
      </c>
      <c r="N145" s="14" t="str">
        <f>IF(AND('Antibiotics STAR PU 13'!X145="no",'Co-amoxiclav etc.'!X145="no"),"yes","no")</f>
        <v>no</v>
      </c>
      <c r="O145" s="14" t="str">
        <f>IF(AND('Antibiotics STAR PU 13'!Z145="no",'Co-amoxiclav etc.'!Z145="no"),"yes","no")</f>
        <v>no</v>
      </c>
      <c r="P145" s="14" t="str">
        <f>IF(AND('Antibiotics STAR PU 13'!AB145="no",'Co-amoxiclav etc.'!AB145="no"),"yes","no")</f>
        <v>no</v>
      </c>
      <c r="Q145" s="14" t="str">
        <f>IF(AND('Antibiotics STAR PU 13'!AD145="no",'Co-amoxiclav etc.'!AD145="no"),"yes","no")</f>
        <v>no</v>
      </c>
      <c r="R145" s="14" t="str">
        <f>IF(AND('Antibiotics STAR PU 13'!AF145="no",'Co-amoxiclav etc.'!AF145="no"),"yes","no")</f>
        <v>no</v>
      </c>
      <c r="S145" s="14" t="str">
        <f>IF(AND('Antibiotics STAR PU 13'!AH145="no",'Co-amoxiclav etc.'!AH145="no"),"yes","no")</f>
        <v>no</v>
      </c>
    </row>
    <row r="146" spans="1:19" x14ac:dyDescent="0.2">
      <c r="A146" t="s">
        <v>476</v>
      </c>
      <c r="B146" t="s">
        <v>477</v>
      </c>
      <c r="C146" s="53" t="s">
        <v>503</v>
      </c>
      <c r="D146" s="54" t="s">
        <v>39</v>
      </c>
      <c r="E146" s="50" t="s">
        <v>317</v>
      </c>
      <c r="F146" s="55" t="s">
        <v>318</v>
      </c>
      <c r="G146" s="190" t="str">
        <f>IF(AND('Antibiotics STAR PU 13'!J146="no",'Co-amoxiclav etc.'!J146="no"),"yes","no")</f>
        <v>no</v>
      </c>
      <c r="H146" s="14" t="str">
        <f>IF(AND('Antibiotics STAR PU 13'!L146="no",'Co-amoxiclav etc.'!L146="no"),"yes","no")</f>
        <v>no</v>
      </c>
      <c r="I146" s="14" t="str">
        <f>IF(AND('Antibiotics STAR PU 13'!N146="no",'Co-amoxiclav etc.'!N146="no"),"yes","no")</f>
        <v>no</v>
      </c>
      <c r="J146" s="14" t="str">
        <f>IF(AND('Antibiotics STAR PU 13'!P146="no",'Co-amoxiclav etc.'!P146="no"),"yes","no")</f>
        <v>no</v>
      </c>
      <c r="K146" s="14" t="str">
        <f>IF(AND('Antibiotics STAR PU 13'!R146="no",'Co-amoxiclav etc.'!R146="no"),"yes","no")</f>
        <v>no</v>
      </c>
      <c r="L146" s="14" t="str">
        <f>IF(AND('Antibiotics STAR PU 13'!T146="no",'Co-amoxiclav etc.'!T146="no"),"yes","no")</f>
        <v>no</v>
      </c>
      <c r="M146" s="14" t="str">
        <f>IF(AND('Antibiotics STAR PU 13'!V146="no",'Co-amoxiclav etc.'!V146="no"),"yes","no")</f>
        <v>no</v>
      </c>
      <c r="N146" s="14" t="str">
        <f>IF(AND('Antibiotics STAR PU 13'!X146="no",'Co-amoxiclav etc.'!X146="no"),"yes","no")</f>
        <v>no</v>
      </c>
      <c r="O146" s="14" t="str">
        <f>IF(AND('Antibiotics STAR PU 13'!Z146="no",'Co-amoxiclav etc.'!Z146="no"),"yes","no")</f>
        <v>no</v>
      </c>
      <c r="P146" s="14" t="str">
        <f>IF(AND('Antibiotics STAR PU 13'!AB146="no",'Co-amoxiclav etc.'!AB146="no"),"yes","no")</f>
        <v>no</v>
      </c>
      <c r="Q146" s="14" t="str">
        <f>IF(AND('Antibiotics STAR PU 13'!AD146="no",'Co-amoxiclav etc.'!AD146="no"),"yes","no")</f>
        <v>no</v>
      </c>
      <c r="R146" s="14" t="str">
        <f>IF(AND('Antibiotics STAR PU 13'!AF146="no",'Co-amoxiclav etc.'!AF146="no"),"yes","no")</f>
        <v>no</v>
      </c>
      <c r="S146" s="14" t="str">
        <f>IF(AND('Antibiotics STAR PU 13'!AH146="no",'Co-amoxiclav etc.'!AH146="no"),"yes","no")</f>
        <v>no</v>
      </c>
    </row>
    <row r="147" spans="1:19" x14ac:dyDescent="0.2">
      <c r="A147" t="s">
        <v>464</v>
      </c>
      <c r="B147" t="s">
        <v>465</v>
      </c>
      <c r="C147" s="53" t="s">
        <v>516</v>
      </c>
      <c r="D147" s="54" t="s">
        <v>132</v>
      </c>
      <c r="E147" s="50" t="s">
        <v>319</v>
      </c>
      <c r="F147" s="55" t="s">
        <v>320</v>
      </c>
      <c r="G147" s="190" t="str">
        <f>IF(AND('Antibiotics STAR PU 13'!J147="no",'Co-amoxiclav etc.'!J147="no"),"yes","no")</f>
        <v>no</v>
      </c>
      <c r="H147" s="14" t="str">
        <f>IF(AND('Antibiotics STAR PU 13'!L147="no",'Co-amoxiclav etc.'!L147="no"),"yes","no")</f>
        <v>no</v>
      </c>
      <c r="I147" s="14" t="str">
        <f>IF(AND('Antibiotics STAR PU 13'!N147="no",'Co-amoxiclav etc.'!N147="no"),"yes","no")</f>
        <v>no</v>
      </c>
      <c r="J147" s="14" t="str">
        <f>IF(AND('Antibiotics STAR PU 13'!P147="no",'Co-amoxiclav etc.'!P147="no"),"yes","no")</f>
        <v>no</v>
      </c>
      <c r="K147" s="14" t="str">
        <f>IF(AND('Antibiotics STAR PU 13'!R147="no",'Co-amoxiclav etc.'!R147="no"),"yes","no")</f>
        <v>no</v>
      </c>
      <c r="L147" s="14" t="str">
        <f>IF(AND('Antibiotics STAR PU 13'!T147="no",'Co-amoxiclav etc.'!T147="no"),"yes","no")</f>
        <v>no</v>
      </c>
      <c r="M147" s="14" t="str">
        <f>IF(AND('Antibiotics STAR PU 13'!V147="no",'Co-amoxiclav etc.'!V147="no"),"yes","no")</f>
        <v>no</v>
      </c>
      <c r="N147" s="14" t="str">
        <f>IF(AND('Antibiotics STAR PU 13'!X147="no",'Co-amoxiclav etc.'!X147="no"),"yes","no")</f>
        <v>no</v>
      </c>
      <c r="O147" s="14" t="str">
        <f>IF(AND('Antibiotics STAR PU 13'!Z147="no",'Co-amoxiclav etc.'!Z147="no"),"yes","no")</f>
        <v>no</v>
      </c>
      <c r="P147" s="14" t="str">
        <f>IF(AND('Antibiotics STAR PU 13'!AB147="no",'Co-amoxiclav etc.'!AB147="no"),"yes","no")</f>
        <v>no</v>
      </c>
      <c r="Q147" s="14" t="str">
        <f>IF(AND('Antibiotics STAR PU 13'!AD147="no",'Co-amoxiclav etc.'!AD147="no"),"yes","no")</f>
        <v>no</v>
      </c>
      <c r="R147" s="14" t="str">
        <f>IF(AND('Antibiotics STAR PU 13'!AF147="no",'Co-amoxiclav etc.'!AF147="no"),"yes","no")</f>
        <v>no</v>
      </c>
      <c r="S147" s="14" t="str">
        <f>IF(AND('Antibiotics STAR PU 13'!AH147="no",'Co-amoxiclav etc.'!AH147="no"),"yes","no")</f>
        <v>no</v>
      </c>
    </row>
    <row r="148" spans="1:19" x14ac:dyDescent="0.2">
      <c r="A148" t="s">
        <v>480</v>
      </c>
      <c r="B148" t="s">
        <v>481</v>
      </c>
      <c r="C148" s="53" t="s">
        <v>510</v>
      </c>
      <c r="D148" s="54" t="s">
        <v>78</v>
      </c>
      <c r="E148" s="50" t="s">
        <v>321</v>
      </c>
      <c r="F148" s="55" t="s">
        <v>322</v>
      </c>
      <c r="G148" s="190" t="str">
        <f>IF(AND('Antibiotics STAR PU 13'!J148="no",'Co-amoxiclav etc.'!J148="no"),"yes","no")</f>
        <v>no</v>
      </c>
      <c r="H148" s="14" t="str">
        <f>IF(AND('Antibiotics STAR PU 13'!L148="no",'Co-amoxiclav etc.'!L148="no"),"yes","no")</f>
        <v>no</v>
      </c>
      <c r="I148" s="14" t="str">
        <f>IF(AND('Antibiotics STAR PU 13'!N148="no",'Co-amoxiclav etc.'!N148="no"),"yes","no")</f>
        <v>no</v>
      </c>
      <c r="J148" s="14" t="str">
        <f>IF(AND('Antibiotics STAR PU 13'!P148="no",'Co-amoxiclav etc.'!P148="no"),"yes","no")</f>
        <v>no</v>
      </c>
      <c r="K148" s="14" t="str">
        <f>IF(AND('Antibiotics STAR PU 13'!R148="no",'Co-amoxiclav etc.'!R148="no"),"yes","no")</f>
        <v>no</v>
      </c>
      <c r="L148" s="14" t="str">
        <f>IF(AND('Antibiotics STAR PU 13'!T148="no",'Co-amoxiclav etc.'!T148="no"),"yes","no")</f>
        <v>no</v>
      </c>
      <c r="M148" s="14" t="str">
        <f>IF(AND('Antibiotics STAR PU 13'!V148="no",'Co-amoxiclav etc.'!V148="no"),"yes","no")</f>
        <v>no</v>
      </c>
      <c r="N148" s="14" t="str">
        <f>IF(AND('Antibiotics STAR PU 13'!X148="no",'Co-amoxiclav etc.'!X148="no"),"yes","no")</f>
        <v>no</v>
      </c>
      <c r="O148" s="14" t="str">
        <f>IF(AND('Antibiotics STAR PU 13'!Z148="no",'Co-amoxiclav etc.'!Z148="no"),"yes","no")</f>
        <v>no</v>
      </c>
      <c r="P148" s="14" t="str">
        <f>IF(AND('Antibiotics STAR PU 13'!AB148="no",'Co-amoxiclav etc.'!AB148="no"),"yes","no")</f>
        <v>no</v>
      </c>
      <c r="Q148" s="14" t="str">
        <f>IF(AND('Antibiotics STAR PU 13'!AD148="no",'Co-amoxiclav etc.'!AD148="no"),"yes","no")</f>
        <v>no</v>
      </c>
      <c r="R148" s="14" t="str">
        <f>IF(AND('Antibiotics STAR PU 13'!AF148="no",'Co-amoxiclav etc.'!AF148="no"),"yes","no")</f>
        <v>no</v>
      </c>
      <c r="S148" s="14" t="str">
        <f>IF(AND('Antibiotics STAR PU 13'!AH148="no",'Co-amoxiclav etc.'!AH148="no"),"yes","no")</f>
        <v>no</v>
      </c>
    </row>
    <row r="149" spans="1:19" x14ac:dyDescent="0.2">
      <c r="A149" t="s">
        <v>464</v>
      </c>
      <c r="B149" t="s">
        <v>465</v>
      </c>
      <c r="C149" s="53" t="s">
        <v>498</v>
      </c>
      <c r="D149" s="54" t="s">
        <v>22</v>
      </c>
      <c r="E149" s="50" t="s">
        <v>323</v>
      </c>
      <c r="F149" s="55" t="s">
        <v>324</v>
      </c>
      <c r="G149" s="190" t="str">
        <f>IF(AND('Antibiotics STAR PU 13'!J149="no",'Co-amoxiclav etc.'!J149="no"),"yes","no")</f>
        <v>no</v>
      </c>
      <c r="H149" s="14" t="str">
        <f>IF(AND('Antibiotics STAR PU 13'!L149="no",'Co-amoxiclav etc.'!L149="no"),"yes","no")</f>
        <v>no</v>
      </c>
      <c r="I149" s="14" t="str">
        <f>IF(AND('Antibiotics STAR PU 13'!N149="no",'Co-amoxiclav etc.'!N149="no"),"yes","no")</f>
        <v>no</v>
      </c>
      <c r="J149" s="14" t="str">
        <f>IF(AND('Antibiotics STAR PU 13'!P149="no",'Co-amoxiclav etc.'!P149="no"),"yes","no")</f>
        <v>no</v>
      </c>
      <c r="K149" s="14" t="str">
        <f>IF(AND('Antibiotics STAR PU 13'!R149="no",'Co-amoxiclav etc.'!R149="no"),"yes","no")</f>
        <v>no</v>
      </c>
      <c r="L149" s="14" t="str">
        <f>IF(AND('Antibiotics STAR PU 13'!T149="no",'Co-amoxiclav etc.'!T149="no"),"yes","no")</f>
        <v>no</v>
      </c>
      <c r="M149" s="14" t="str">
        <f>IF(AND('Antibiotics STAR PU 13'!V149="no",'Co-amoxiclav etc.'!V149="no"),"yes","no")</f>
        <v>no</v>
      </c>
      <c r="N149" s="14" t="str">
        <f>IF(AND('Antibiotics STAR PU 13'!X149="no",'Co-amoxiclav etc.'!X149="no"),"yes","no")</f>
        <v>no</v>
      </c>
      <c r="O149" s="14" t="str">
        <f>IF(AND('Antibiotics STAR PU 13'!Z149="no",'Co-amoxiclav etc.'!Z149="no"),"yes","no")</f>
        <v>no</v>
      </c>
      <c r="P149" s="14" t="str">
        <f>IF(AND('Antibiotics STAR PU 13'!AB149="no",'Co-amoxiclav etc.'!AB149="no"),"yes","no")</f>
        <v>no</v>
      </c>
      <c r="Q149" s="14" t="str">
        <f>IF(AND('Antibiotics STAR PU 13'!AD149="no",'Co-amoxiclav etc.'!AD149="no"),"yes","no")</f>
        <v>no</v>
      </c>
      <c r="R149" s="14" t="str">
        <f>IF(AND('Antibiotics STAR PU 13'!AF149="no",'Co-amoxiclav etc.'!AF149="no"),"yes","no")</f>
        <v>no</v>
      </c>
      <c r="S149" s="14" t="str">
        <f>IF(AND('Antibiotics STAR PU 13'!AH149="no",'Co-amoxiclav etc.'!AH149="no"),"yes","no")</f>
        <v>no</v>
      </c>
    </row>
    <row r="150" spans="1:19" x14ac:dyDescent="0.2">
      <c r="A150" t="s">
        <v>480</v>
      </c>
      <c r="B150" t="s">
        <v>481</v>
      </c>
      <c r="C150" s="53" t="s">
        <v>510</v>
      </c>
      <c r="D150" s="54" t="s">
        <v>78</v>
      </c>
      <c r="E150" s="50" t="s">
        <v>325</v>
      </c>
      <c r="F150" s="55" t="s">
        <v>326</v>
      </c>
      <c r="G150" s="190" t="str">
        <f>IF(AND('Antibiotics STAR PU 13'!J150="no",'Co-amoxiclav etc.'!J150="no"),"yes","no")</f>
        <v>no</v>
      </c>
      <c r="H150" s="14" t="str">
        <f>IF(AND('Antibiotics STAR PU 13'!L150="no",'Co-amoxiclav etc.'!L150="no"),"yes","no")</f>
        <v>no</v>
      </c>
      <c r="I150" s="14" t="str">
        <f>IF(AND('Antibiotics STAR PU 13'!N150="no",'Co-amoxiclav etc.'!N150="no"),"yes","no")</f>
        <v>no</v>
      </c>
      <c r="J150" s="14" t="str">
        <f>IF(AND('Antibiotics STAR PU 13'!P150="no",'Co-amoxiclav etc.'!P150="no"),"yes","no")</f>
        <v>no</v>
      </c>
      <c r="K150" s="14" t="str">
        <f>IF(AND('Antibiotics STAR PU 13'!R150="no",'Co-amoxiclav etc.'!R150="no"),"yes","no")</f>
        <v>no</v>
      </c>
      <c r="L150" s="14" t="str">
        <f>IF(AND('Antibiotics STAR PU 13'!T150="no",'Co-amoxiclav etc.'!T150="no"),"yes","no")</f>
        <v>no</v>
      </c>
      <c r="M150" s="14" t="str">
        <f>IF(AND('Antibiotics STAR PU 13'!V150="no",'Co-amoxiclav etc.'!V150="no"),"yes","no")</f>
        <v>no</v>
      </c>
      <c r="N150" s="14" t="str">
        <f>IF(AND('Antibiotics STAR PU 13'!X150="no",'Co-amoxiclav etc.'!X150="no"),"yes","no")</f>
        <v>no</v>
      </c>
      <c r="O150" s="14" t="str">
        <f>IF(AND('Antibiotics STAR PU 13'!Z150="no",'Co-amoxiclav etc.'!Z150="no"),"yes","no")</f>
        <v>no</v>
      </c>
      <c r="P150" s="14" t="str">
        <f>IF(AND('Antibiotics STAR PU 13'!AB150="no",'Co-amoxiclav etc.'!AB150="no"),"yes","no")</f>
        <v>no</v>
      </c>
      <c r="Q150" s="14" t="str">
        <f>IF(AND('Antibiotics STAR PU 13'!AD150="no",'Co-amoxiclav etc.'!AD150="no"),"yes","no")</f>
        <v>no</v>
      </c>
      <c r="R150" s="14" t="str">
        <f>IF(AND('Antibiotics STAR PU 13'!AF150="no",'Co-amoxiclav etc.'!AF150="no"),"yes","no")</f>
        <v>no</v>
      </c>
      <c r="S150" s="14" t="str">
        <f>IF(AND('Antibiotics STAR PU 13'!AH150="no",'Co-amoxiclav etc.'!AH150="no"),"yes","no")</f>
        <v>no</v>
      </c>
    </row>
    <row r="151" spans="1:19" x14ac:dyDescent="0.2">
      <c r="A151" t="s">
        <v>468</v>
      </c>
      <c r="B151" t="s">
        <v>469</v>
      </c>
      <c r="C151" s="53" t="s">
        <v>496</v>
      </c>
      <c r="D151" s="54" t="s">
        <v>14</v>
      </c>
      <c r="E151" s="50" t="s">
        <v>327</v>
      </c>
      <c r="F151" s="55" t="s">
        <v>328</v>
      </c>
      <c r="G151" s="190" t="str">
        <f>IF(AND('Antibiotics STAR PU 13'!J151="no",'Co-amoxiclav etc.'!J151="no"),"yes","no")</f>
        <v>no</v>
      </c>
      <c r="H151" s="14" t="str">
        <f>IF(AND('Antibiotics STAR PU 13'!L151="no",'Co-amoxiclav etc.'!L151="no"),"yes","no")</f>
        <v>no</v>
      </c>
      <c r="I151" s="14" t="str">
        <f>IF(AND('Antibiotics STAR PU 13'!N151="no",'Co-amoxiclav etc.'!N151="no"),"yes","no")</f>
        <v>no</v>
      </c>
      <c r="J151" s="14" t="str">
        <f>IF(AND('Antibiotics STAR PU 13'!P151="no",'Co-amoxiclav etc.'!P151="no"),"yes","no")</f>
        <v>no</v>
      </c>
      <c r="K151" s="14" t="str">
        <f>IF(AND('Antibiotics STAR PU 13'!R151="no",'Co-amoxiclav etc.'!R151="no"),"yes","no")</f>
        <v>no</v>
      </c>
      <c r="L151" s="14" t="str">
        <f>IF(AND('Antibiotics STAR PU 13'!T151="no",'Co-amoxiclav etc.'!T151="no"),"yes","no")</f>
        <v>no</v>
      </c>
      <c r="M151" s="14" t="str">
        <f>IF(AND('Antibiotics STAR PU 13'!V151="no",'Co-amoxiclav etc.'!V151="no"),"yes","no")</f>
        <v>no</v>
      </c>
      <c r="N151" s="14" t="str">
        <f>IF(AND('Antibiotics STAR PU 13'!X151="no",'Co-amoxiclav etc.'!X151="no"),"yes","no")</f>
        <v>no</v>
      </c>
      <c r="O151" s="14" t="str">
        <f>IF(AND('Antibiotics STAR PU 13'!Z151="no",'Co-amoxiclav etc.'!Z151="no"),"yes","no")</f>
        <v>no</v>
      </c>
      <c r="P151" s="14" t="str">
        <f>IF(AND('Antibiotics STAR PU 13'!AB151="no",'Co-amoxiclav etc.'!AB151="no"),"yes","no")</f>
        <v>no</v>
      </c>
      <c r="Q151" s="14" t="str">
        <f>IF(AND('Antibiotics STAR PU 13'!AD151="no",'Co-amoxiclav etc.'!AD151="no"),"yes","no")</f>
        <v>no</v>
      </c>
      <c r="R151" s="14" t="str">
        <f>IF(AND('Antibiotics STAR PU 13'!AF151="no",'Co-amoxiclav etc.'!AF151="no"),"yes","no")</f>
        <v>no</v>
      </c>
      <c r="S151" s="14" t="str">
        <f>IF(AND('Antibiotics STAR PU 13'!AH151="no",'Co-amoxiclav etc.'!AH151="no"),"yes","no")</f>
        <v>no</v>
      </c>
    </row>
    <row r="152" spans="1:19" x14ac:dyDescent="0.2">
      <c r="A152" t="s">
        <v>476</v>
      </c>
      <c r="B152" t="s">
        <v>477</v>
      </c>
      <c r="C152" s="53" t="s">
        <v>503</v>
      </c>
      <c r="D152" s="54" t="s">
        <v>39</v>
      </c>
      <c r="E152" s="50" t="s">
        <v>329</v>
      </c>
      <c r="F152" s="55" t="s">
        <v>330</v>
      </c>
      <c r="G152" s="190" t="str">
        <f>IF(AND('Antibiotics STAR PU 13'!J152="no",'Co-amoxiclav etc.'!J152="no"),"yes","no")</f>
        <v>no</v>
      </c>
      <c r="H152" s="14" t="str">
        <f>IF(AND('Antibiotics STAR PU 13'!L152="no",'Co-amoxiclav etc.'!L152="no"),"yes","no")</f>
        <v>no</v>
      </c>
      <c r="I152" s="14" t="str">
        <f>IF(AND('Antibiotics STAR PU 13'!N152="no",'Co-amoxiclav etc.'!N152="no"),"yes","no")</f>
        <v>no</v>
      </c>
      <c r="J152" s="14" t="str">
        <f>IF(AND('Antibiotics STAR PU 13'!P152="no",'Co-amoxiclav etc.'!P152="no"),"yes","no")</f>
        <v>no</v>
      </c>
      <c r="K152" s="14" t="str">
        <f>IF(AND('Antibiotics STAR PU 13'!R152="no",'Co-amoxiclav etc.'!R152="no"),"yes","no")</f>
        <v>no</v>
      </c>
      <c r="L152" s="14" t="str">
        <f>IF(AND('Antibiotics STAR PU 13'!T152="no",'Co-amoxiclav etc.'!T152="no"),"yes","no")</f>
        <v>no</v>
      </c>
      <c r="M152" s="14" t="str">
        <f>IF(AND('Antibiotics STAR PU 13'!V152="no",'Co-amoxiclav etc.'!V152="no"),"yes","no")</f>
        <v>no</v>
      </c>
      <c r="N152" s="14" t="str">
        <f>IF(AND('Antibiotics STAR PU 13'!X152="no",'Co-amoxiclav etc.'!X152="no"),"yes","no")</f>
        <v>no</v>
      </c>
      <c r="O152" s="14" t="str">
        <f>IF(AND('Antibiotics STAR PU 13'!Z152="no",'Co-amoxiclav etc.'!Z152="no"),"yes","no")</f>
        <v>no</v>
      </c>
      <c r="P152" s="14" t="str">
        <f>IF(AND('Antibiotics STAR PU 13'!AB152="no",'Co-amoxiclav etc.'!AB152="no"),"yes","no")</f>
        <v>no</v>
      </c>
      <c r="Q152" s="14" t="str">
        <f>IF(AND('Antibiotics STAR PU 13'!AD152="no",'Co-amoxiclav etc.'!AD152="no"),"yes","no")</f>
        <v>no</v>
      </c>
      <c r="R152" s="14" t="str">
        <f>IF(AND('Antibiotics STAR PU 13'!AF152="no",'Co-amoxiclav etc.'!AF152="no"),"yes","no")</f>
        <v>no</v>
      </c>
      <c r="S152" s="14" t="str">
        <f>IF(AND('Antibiotics STAR PU 13'!AH152="no",'Co-amoxiclav etc.'!AH152="no"),"yes","no")</f>
        <v>no</v>
      </c>
    </row>
    <row r="153" spans="1:19" x14ac:dyDescent="0.2">
      <c r="A153" t="s">
        <v>478</v>
      </c>
      <c r="B153" t="s">
        <v>479</v>
      </c>
      <c r="C153" s="53" t="s">
        <v>508</v>
      </c>
      <c r="D153" s="54" t="s">
        <v>64</v>
      </c>
      <c r="E153" s="50" t="s">
        <v>331</v>
      </c>
      <c r="F153" s="55" t="s">
        <v>332</v>
      </c>
      <c r="G153" s="190" t="str">
        <f>IF(AND('Antibiotics STAR PU 13'!J153="no",'Co-amoxiclav etc.'!J153="no"),"yes","no")</f>
        <v>no</v>
      </c>
      <c r="H153" s="14" t="str">
        <f>IF(AND('Antibiotics STAR PU 13'!L153="no",'Co-amoxiclav etc.'!L153="no"),"yes","no")</f>
        <v>no</v>
      </c>
      <c r="I153" s="14" t="str">
        <f>IF(AND('Antibiotics STAR PU 13'!N153="no",'Co-amoxiclav etc.'!N153="no"),"yes","no")</f>
        <v>no</v>
      </c>
      <c r="J153" s="14" t="str">
        <f>IF(AND('Antibiotics STAR PU 13'!P153="no",'Co-amoxiclav etc.'!P153="no"),"yes","no")</f>
        <v>no</v>
      </c>
      <c r="K153" s="14" t="str">
        <f>IF(AND('Antibiotics STAR PU 13'!R153="no",'Co-amoxiclav etc.'!R153="no"),"yes","no")</f>
        <v>no</v>
      </c>
      <c r="L153" s="14" t="str">
        <f>IF(AND('Antibiotics STAR PU 13'!T153="no",'Co-amoxiclav etc.'!T153="no"),"yes","no")</f>
        <v>no</v>
      </c>
      <c r="M153" s="14" t="str">
        <f>IF(AND('Antibiotics STAR PU 13'!V153="no",'Co-amoxiclav etc.'!V153="no"),"yes","no")</f>
        <v>no</v>
      </c>
      <c r="N153" s="14" t="str">
        <f>IF(AND('Antibiotics STAR PU 13'!X153="no",'Co-amoxiclav etc.'!X153="no"),"yes","no")</f>
        <v>no</v>
      </c>
      <c r="O153" s="14" t="str">
        <f>IF(AND('Antibiotics STAR PU 13'!Z153="no",'Co-amoxiclav etc.'!Z153="no"),"yes","no")</f>
        <v>no</v>
      </c>
      <c r="P153" s="14" t="str">
        <f>IF(AND('Antibiotics STAR PU 13'!AB153="no",'Co-amoxiclav etc.'!AB153="no"),"yes","no")</f>
        <v>no</v>
      </c>
      <c r="Q153" s="14" t="str">
        <f>IF(AND('Antibiotics STAR PU 13'!AD153="no",'Co-amoxiclav etc.'!AD153="no"),"yes","no")</f>
        <v>no</v>
      </c>
      <c r="R153" s="14" t="str">
        <f>IF(AND('Antibiotics STAR PU 13'!AF153="no",'Co-amoxiclav etc.'!AF153="no"),"yes","no")</f>
        <v>no</v>
      </c>
      <c r="S153" s="14" t="str">
        <f>IF(AND('Antibiotics STAR PU 13'!AH153="no",'Co-amoxiclav etc.'!AH153="no"),"yes","no")</f>
        <v>no</v>
      </c>
    </row>
    <row r="154" spans="1:19" x14ac:dyDescent="0.2">
      <c r="A154" t="s">
        <v>485</v>
      </c>
      <c r="B154" t="s">
        <v>486</v>
      </c>
      <c r="C154" s="53" t="s">
        <v>517</v>
      </c>
      <c r="D154" s="54" t="s">
        <v>141</v>
      </c>
      <c r="E154" s="50" t="s">
        <v>333</v>
      </c>
      <c r="F154" s="55" t="s">
        <v>334</v>
      </c>
      <c r="G154" s="190" t="str">
        <f>IF(AND('Antibiotics STAR PU 13'!J154="no",'Co-amoxiclav etc.'!J154="no"),"yes","no")</f>
        <v>no</v>
      </c>
      <c r="H154" s="14" t="str">
        <f>IF(AND('Antibiotics STAR PU 13'!L154="no",'Co-amoxiclav etc.'!L154="no"),"yes","no")</f>
        <v>no</v>
      </c>
      <c r="I154" s="14" t="str">
        <f>IF(AND('Antibiotics STAR PU 13'!N154="no",'Co-amoxiclav etc.'!N154="no"),"yes","no")</f>
        <v>no</v>
      </c>
      <c r="J154" s="14" t="str">
        <f>IF(AND('Antibiotics STAR PU 13'!P154="no",'Co-amoxiclav etc.'!P154="no"),"yes","no")</f>
        <v>no</v>
      </c>
      <c r="K154" s="14" t="str">
        <f>IF(AND('Antibiotics STAR PU 13'!R154="no",'Co-amoxiclav etc.'!R154="no"),"yes","no")</f>
        <v>no</v>
      </c>
      <c r="L154" s="14" t="str">
        <f>IF(AND('Antibiotics STAR PU 13'!T154="no",'Co-amoxiclav etc.'!T154="no"),"yes","no")</f>
        <v>no</v>
      </c>
      <c r="M154" s="14" t="str">
        <f>IF(AND('Antibiotics STAR PU 13'!V154="no",'Co-amoxiclav etc.'!V154="no"),"yes","no")</f>
        <v>no</v>
      </c>
      <c r="N154" s="14" t="str">
        <f>IF(AND('Antibiotics STAR PU 13'!X154="no",'Co-amoxiclav etc.'!X154="no"),"yes","no")</f>
        <v>no</v>
      </c>
      <c r="O154" s="14" t="str">
        <f>IF(AND('Antibiotics STAR PU 13'!Z154="no",'Co-amoxiclav etc.'!Z154="no"),"yes","no")</f>
        <v>no</v>
      </c>
      <c r="P154" s="14" t="str">
        <f>IF(AND('Antibiotics STAR PU 13'!AB154="no",'Co-amoxiclav etc.'!AB154="no"),"yes","no")</f>
        <v>no</v>
      </c>
      <c r="Q154" s="14" t="str">
        <f>IF(AND('Antibiotics STAR PU 13'!AD154="no",'Co-amoxiclav etc.'!AD154="no"),"yes","no")</f>
        <v>no</v>
      </c>
      <c r="R154" s="14" t="str">
        <f>IF(AND('Antibiotics STAR PU 13'!AF154="no",'Co-amoxiclav etc.'!AF154="no"),"yes","no")</f>
        <v>no</v>
      </c>
      <c r="S154" s="14" t="str">
        <f>IF(AND('Antibiotics STAR PU 13'!AH154="no",'Co-amoxiclav etc.'!AH154="no"),"yes","no")</f>
        <v>no</v>
      </c>
    </row>
    <row r="155" spans="1:19" x14ac:dyDescent="0.2">
      <c r="A155" t="s">
        <v>478</v>
      </c>
      <c r="B155" t="s">
        <v>479</v>
      </c>
      <c r="C155" s="53" t="s">
        <v>520</v>
      </c>
      <c r="D155" s="54" t="s">
        <v>208</v>
      </c>
      <c r="E155" s="50" t="s">
        <v>335</v>
      </c>
      <c r="F155" s="55" t="s">
        <v>336</v>
      </c>
      <c r="G155" s="190" t="str">
        <f>IF(AND('Antibiotics STAR PU 13'!J155="no",'Co-amoxiclav etc.'!J155="no"),"yes","no")</f>
        <v>no</v>
      </c>
      <c r="H155" s="14" t="str">
        <f>IF(AND('Antibiotics STAR PU 13'!L155="no",'Co-amoxiclav etc.'!L155="no"),"yes","no")</f>
        <v>no</v>
      </c>
      <c r="I155" s="14" t="str">
        <f>IF(AND('Antibiotics STAR PU 13'!N155="no",'Co-amoxiclav etc.'!N155="no"),"yes","no")</f>
        <v>no</v>
      </c>
      <c r="J155" s="14" t="str">
        <f>IF(AND('Antibiotics STAR PU 13'!P155="no",'Co-amoxiclav etc.'!P155="no"),"yes","no")</f>
        <v>no</v>
      </c>
      <c r="K155" s="14" t="str">
        <f>IF(AND('Antibiotics STAR PU 13'!R155="no",'Co-amoxiclav etc.'!R155="no"),"yes","no")</f>
        <v>no</v>
      </c>
      <c r="L155" s="14" t="str">
        <f>IF(AND('Antibiotics STAR PU 13'!T155="no",'Co-amoxiclav etc.'!T155="no"),"yes","no")</f>
        <v>no</v>
      </c>
      <c r="M155" s="14" t="str">
        <f>IF(AND('Antibiotics STAR PU 13'!V155="no",'Co-amoxiclav etc.'!V155="no"),"yes","no")</f>
        <v>no</v>
      </c>
      <c r="N155" s="14" t="str">
        <f>IF(AND('Antibiotics STAR PU 13'!X155="no",'Co-amoxiclav etc.'!X155="no"),"yes","no")</f>
        <v>no</v>
      </c>
      <c r="O155" s="14" t="str">
        <f>IF(AND('Antibiotics STAR PU 13'!Z155="no",'Co-amoxiclav etc.'!Z155="no"),"yes","no")</f>
        <v>no</v>
      </c>
      <c r="P155" s="14" t="str">
        <f>IF(AND('Antibiotics STAR PU 13'!AB155="no",'Co-amoxiclav etc.'!AB155="no"),"yes","no")</f>
        <v>no</v>
      </c>
      <c r="Q155" s="14" t="str">
        <f>IF(AND('Antibiotics STAR PU 13'!AD155="no",'Co-amoxiclav etc.'!AD155="no"),"yes","no")</f>
        <v>no</v>
      </c>
      <c r="R155" s="14" t="str">
        <f>IF(AND('Antibiotics STAR PU 13'!AF155="no",'Co-amoxiclav etc.'!AF155="no"),"yes","no")</f>
        <v>no</v>
      </c>
      <c r="S155" s="14" t="str">
        <f>IF(AND('Antibiotics STAR PU 13'!AH155="no",'Co-amoxiclav etc.'!AH155="no"),"yes","no")</f>
        <v>no</v>
      </c>
    </row>
    <row r="156" spans="1:19" x14ac:dyDescent="0.2">
      <c r="A156" t="s">
        <v>484</v>
      </c>
      <c r="B156" t="s">
        <v>116</v>
      </c>
      <c r="C156" s="53" t="s">
        <v>514</v>
      </c>
      <c r="D156" s="54" t="s">
        <v>116</v>
      </c>
      <c r="E156" s="50" t="s">
        <v>337</v>
      </c>
      <c r="F156" s="55" t="s">
        <v>338</v>
      </c>
      <c r="G156" s="190" t="str">
        <f>IF(AND('Antibiotics STAR PU 13'!J156="no",'Co-amoxiclav etc.'!J156="no"),"yes","no")</f>
        <v>no</v>
      </c>
      <c r="H156" s="14" t="str">
        <f>IF(AND('Antibiotics STAR PU 13'!L156="no",'Co-amoxiclav etc.'!L156="no"),"yes","no")</f>
        <v>no</v>
      </c>
      <c r="I156" s="14" t="str">
        <f>IF(AND('Antibiotics STAR PU 13'!N156="no",'Co-amoxiclav etc.'!N156="no"),"yes","no")</f>
        <v>no</v>
      </c>
      <c r="J156" s="14" t="str">
        <f>IF(AND('Antibiotics STAR PU 13'!P156="no",'Co-amoxiclav etc.'!P156="no"),"yes","no")</f>
        <v>no</v>
      </c>
      <c r="K156" s="14" t="str">
        <f>IF(AND('Antibiotics STAR PU 13'!R156="no",'Co-amoxiclav etc.'!R156="no"),"yes","no")</f>
        <v>no</v>
      </c>
      <c r="L156" s="14" t="str">
        <f>IF(AND('Antibiotics STAR PU 13'!T156="no",'Co-amoxiclav etc.'!T156="no"),"yes","no")</f>
        <v>no</v>
      </c>
      <c r="M156" s="14" t="str">
        <f>IF(AND('Antibiotics STAR PU 13'!V156="no",'Co-amoxiclav etc.'!V156="no"),"yes","no")</f>
        <v>no</v>
      </c>
      <c r="N156" s="14" t="str">
        <f>IF(AND('Antibiotics STAR PU 13'!X156="no",'Co-amoxiclav etc.'!X156="no"),"yes","no")</f>
        <v>no</v>
      </c>
      <c r="O156" s="14" t="str">
        <f>IF(AND('Antibiotics STAR PU 13'!Z156="no",'Co-amoxiclav etc.'!Z156="no"),"yes","no")</f>
        <v>no</v>
      </c>
      <c r="P156" s="14" t="str">
        <f>IF(AND('Antibiotics STAR PU 13'!AB156="no",'Co-amoxiclav etc.'!AB156="no"),"yes","no")</f>
        <v>no</v>
      </c>
      <c r="Q156" s="14" t="str">
        <f>IF(AND('Antibiotics STAR PU 13'!AD156="no",'Co-amoxiclav etc.'!AD156="no"),"yes","no")</f>
        <v>no</v>
      </c>
      <c r="R156" s="14" t="str">
        <f>IF(AND('Antibiotics STAR PU 13'!AF156="no",'Co-amoxiclav etc.'!AF156="no"),"yes","no")</f>
        <v>no</v>
      </c>
      <c r="S156" s="14" t="str">
        <f>IF(AND('Antibiotics STAR PU 13'!AH156="no",'Co-amoxiclav etc.'!AH156="no"),"yes","no")</f>
        <v>no</v>
      </c>
    </row>
    <row r="157" spans="1:19" x14ac:dyDescent="0.2">
      <c r="A157" t="s">
        <v>478</v>
      </c>
      <c r="B157" t="s">
        <v>479</v>
      </c>
      <c r="C157" s="53" t="s">
        <v>508</v>
      </c>
      <c r="D157" s="54" t="s">
        <v>64</v>
      </c>
      <c r="E157" s="50" t="s">
        <v>339</v>
      </c>
      <c r="F157" s="55" t="s">
        <v>340</v>
      </c>
      <c r="G157" s="190" t="str">
        <f>IF(AND('Antibiotics STAR PU 13'!J157="no",'Co-amoxiclav etc.'!J157="no"),"yes","no")</f>
        <v>no</v>
      </c>
      <c r="H157" s="14" t="str">
        <f>IF(AND('Antibiotics STAR PU 13'!L157="no",'Co-amoxiclav etc.'!L157="no"),"yes","no")</f>
        <v>no</v>
      </c>
      <c r="I157" s="14" t="str">
        <f>IF(AND('Antibiotics STAR PU 13'!N157="no",'Co-amoxiclav etc.'!N157="no"),"yes","no")</f>
        <v>no</v>
      </c>
      <c r="J157" s="14" t="str">
        <f>IF(AND('Antibiotics STAR PU 13'!P157="no",'Co-amoxiclav etc.'!P157="no"),"yes","no")</f>
        <v>no</v>
      </c>
      <c r="K157" s="14" t="str">
        <f>IF(AND('Antibiotics STAR PU 13'!R157="no",'Co-amoxiclav etc.'!R157="no"),"yes","no")</f>
        <v>no</v>
      </c>
      <c r="L157" s="14" t="str">
        <f>IF(AND('Antibiotics STAR PU 13'!T157="no",'Co-amoxiclav etc.'!T157="no"),"yes","no")</f>
        <v>no</v>
      </c>
      <c r="M157" s="14" t="str">
        <f>IF(AND('Antibiotics STAR PU 13'!V157="no",'Co-amoxiclav etc.'!V157="no"),"yes","no")</f>
        <v>no</v>
      </c>
      <c r="N157" s="14" t="str">
        <f>IF(AND('Antibiotics STAR PU 13'!X157="no",'Co-amoxiclav etc.'!X157="no"),"yes","no")</f>
        <v>no</v>
      </c>
      <c r="O157" s="14" t="str">
        <f>IF(AND('Antibiotics STAR PU 13'!Z157="no",'Co-amoxiclav etc.'!Z157="no"),"yes","no")</f>
        <v>no</v>
      </c>
      <c r="P157" s="14" t="str">
        <f>IF(AND('Antibiotics STAR PU 13'!AB157="no",'Co-amoxiclav etc.'!AB157="no"),"yes","no")</f>
        <v>no</v>
      </c>
      <c r="Q157" s="14" t="str">
        <f>IF(AND('Antibiotics STAR PU 13'!AD157="no",'Co-amoxiclav etc.'!AD157="no"),"yes","no")</f>
        <v>no</v>
      </c>
      <c r="R157" s="14" t="str">
        <f>IF(AND('Antibiotics STAR PU 13'!AF157="no",'Co-amoxiclav etc.'!AF157="no"),"yes","no")</f>
        <v>no</v>
      </c>
      <c r="S157" s="14" t="str">
        <f>IF(AND('Antibiotics STAR PU 13'!AH157="no",'Co-amoxiclav etc.'!AH157="no"),"yes","no")</f>
        <v>no</v>
      </c>
    </row>
    <row r="158" spans="1:19" x14ac:dyDescent="0.2">
      <c r="A158" t="s">
        <v>466</v>
      </c>
      <c r="B158" t="s">
        <v>467</v>
      </c>
      <c r="C158" s="53" t="s">
        <v>495</v>
      </c>
      <c r="D158" s="54" t="s">
        <v>11</v>
      </c>
      <c r="E158" s="50" t="s">
        <v>341</v>
      </c>
      <c r="F158" s="55" t="s">
        <v>342</v>
      </c>
      <c r="G158" s="190" t="str">
        <f>IF(AND('Antibiotics STAR PU 13'!J158="no",'Co-amoxiclav etc.'!J158="no"),"yes","no")</f>
        <v>no</v>
      </c>
      <c r="H158" s="14" t="str">
        <f>IF(AND('Antibiotics STAR PU 13'!L158="no",'Co-amoxiclav etc.'!L158="no"),"yes","no")</f>
        <v>no</v>
      </c>
      <c r="I158" s="14" t="str">
        <f>IF(AND('Antibiotics STAR PU 13'!N158="no",'Co-amoxiclav etc.'!N158="no"),"yes","no")</f>
        <v>no</v>
      </c>
      <c r="J158" s="14" t="str">
        <f>IF(AND('Antibiotics STAR PU 13'!P158="no",'Co-amoxiclav etc.'!P158="no"),"yes","no")</f>
        <v>no</v>
      </c>
      <c r="K158" s="14" t="str">
        <f>IF(AND('Antibiotics STAR PU 13'!R158="no",'Co-amoxiclav etc.'!R158="no"),"yes","no")</f>
        <v>no</v>
      </c>
      <c r="L158" s="14" t="str">
        <f>IF(AND('Antibiotics STAR PU 13'!T158="no",'Co-amoxiclav etc.'!T158="no"),"yes","no")</f>
        <v>no</v>
      </c>
      <c r="M158" s="14" t="str">
        <f>IF(AND('Antibiotics STAR PU 13'!V158="no",'Co-amoxiclav etc.'!V158="no"),"yes","no")</f>
        <v>no</v>
      </c>
      <c r="N158" s="14" t="str">
        <f>IF(AND('Antibiotics STAR PU 13'!X158="no",'Co-amoxiclav etc.'!X158="no"),"yes","no")</f>
        <v>no</v>
      </c>
      <c r="O158" s="14" t="str">
        <f>IF(AND('Antibiotics STAR PU 13'!Z158="no",'Co-amoxiclav etc.'!Z158="no"),"yes","no")</f>
        <v>no</v>
      </c>
      <c r="P158" s="14" t="str">
        <f>IF(AND('Antibiotics STAR PU 13'!AB158="no",'Co-amoxiclav etc.'!AB158="no"),"yes","no")</f>
        <v>no</v>
      </c>
      <c r="Q158" s="14" t="str">
        <f>IF(AND('Antibiotics STAR PU 13'!AD158="no",'Co-amoxiclav etc.'!AD158="no"),"yes","no")</f>
        <v>no</v>
      </c>
      <c r="R158" s="14" t="str">
        <f>IF(AND('Antibiotics STAR PU 13'!AF158="no",'Co-amoxiclav etc.'!AF158="no"),"yes","no")</f>
        <v>no</v>
      </c>
      <c r="S158" s="14" t="str">
        <f>IF(AND('Antibiotics STAR PU 13'!AH158="no",'Co-amoxiclav etc.'!AH158="no"),"yes","no")</f>
        <v>no</v>
      </c>
    </row>
    <row r="159" spans="1:19" x14ac:dyDescent="0.2">
      <c r="A159" t="s">
        <v>474</v>
      </c>
      <c r="B159" t="s">
        <v>475</v>
      </c>
      <c r="C159" s="53" t="s">
        <v>515</v>
      </c>
      <c r="D159" s="54" t="s">
        <v>129</v>
      </c>
      <c r="E159" s="50" t="s">
        <v>343</v>
      </c>
      <c r="F159" s="55" t="s">
        <v>344</v>
      </c>
      <c r="G159" s="190" t="str">
        <f>IF(AND('Antibiotics STAR PU 13'!J159="no",'Co-amoxiclav etc.'!J159="no"),"yes","no")</f>
        <v>no</v>
      </c>
      <c r="H159" s="14" t="str">
        <f>IF(AND('Antibiotics STAR PU 13'!L159="no",'Co-amoxiclav etc.'!L159="no"),"yes","no")</f>
        <v>no</v>
      </c>
      <c r="I159" s="14" t="str">
        <f>IF(AND('Antibiotics STAR PU 13'!N159="no",'Co-amoxiclav etc.'!N159="no"),"yes","no")</f>
        <v>no</v>
      </c>
      <c r="J159" s="14" t="str">
        <f>IF(AND('Antibiotics STAR PU 13'!P159="no",'Co-amoxiclav etc.'!P159="no"),"yes","no")</f>
        <v>no</v>
      </c>
      <c r="K159" s="14" t="str">
        <f>IF(AND('Antibiotics STAR PU 13'!R159="no",'Co-amoxiclav etc.'!R159="no"),"yes","no")</f>
        <v>no</v>
      </c>
      <c r="L159" s="14" t="str">
        <f>IF(AND('Antibiotics STAR PU 13'!T159="no",'Co-amoxiclav etc.'!T159="no"),"yes","no")</f>
        <v>no</v>
      </c>
      <c r="M159" s="14" t="str">
        <f>IF(AND('Antibiotics STAR PU 13'!V159="no",'Co-amoxiclav etc.'!V159="no"),"yes","no")</f>
        <v>no</v>
      </c>
      <c r="N159" s="14" t="str">
        <f>IF(AND('Antibiotics STAR PU 13'!X159="no",'Co-amoxiclav etc.'!X159="no"),"yes","no")</f>
        <v>no</v>
      </c>
      <c r="O159" s="14" t="str">
        <f>IF(AND('Antibiotics STAR PU 13'!Z159="no",'Co-amoxiclav etc.'!Z159="no"),"yes","no")</f>
        <v>no</v>
      </c>
      <c r="P159" s="14" t="str">
        <f>IF(AND('Antibiotics STAR PU 13'!AB159="no",'Co-amoxiclav etc.'!AB159="no"),"yes","no")</f>
        <v>no</v>
      </c>
      <c r="Q159" s="14" t="str">
        <f>IF(AND('Antibiotics STAR PU 13'!AD159="no",'Co-amoxiclav etc.'!AD159="no"),"yes","no")</f>
        <v>no</v>
      </c>
      <c r="R159" s="14" t="str">
        <f>IF(AND('Antibiotics STAR PU 13'!AF159="no",'Co-amoxiclav etc.'!AF159="no"),"yes","no")</f>
        <v>no</v>
      </c>
      <c r="S159" s="14" t="str">
        <f>IF(AND('Antibiotics STAR PU 13'!AH159="no",'Co-amoxiclav etc.'!AH159="no"),"yes","no")</f>
        <v>yes</v>
      </c>
    </row>
    <row r="160" spans="1:19" x14ac:dyDescent="0.2">
      <c r="A160" t="s">
        <v>570</v>
      </c>
      <c r="B160" t="s">
        <v>569</v>
      </c>
      <c r="C160" s="53" t="s">
        <v>505</v>
      </c>
      <c r="D160" s="54" t="s">
        <v>49</v>
      </c>
      <c r="E160" s="50" t="s">
        <v>345</v>
      </c>
      <c r="F160" s="55" t="s">
        <v>346</v>
      </c>
      <c r="G160" s="190" t="str">
        <f>IF(AND('Antibiotics STAR PU 13'!J160="no",'Co-amoxiclav etc.'!J160="no"),"yes","no")</f>
        <v>no</v>
      </c>
      <c r="H160" s="14" t="str">
        <f>IF(AND('Antibiotics STAR PU 13'!L160="no",'Co-amoxiclav etc.'!L160="no"),"yes","no")</f>
        <v>no</v>
      </c>
      <c r="I160" s="14" t="str">
        <f>IF(AND('Antibiotics STAR PU 13'!N160="no",'Co-amoxiclav etc.'!N160="no"),"yes","no")</f>
        <v>no</v>
      </c>
      <c r="J160" s="14" t="str">
        <f>IF(AND('Antibiotics STAR PU 13'!P160="no",'Co-amoxiclav etc.'!P160="no"),"yes","no")</f>
        <v>no</v>
      </c>
      <c r="K160" s="14" t="str">
        <f>IF(AND('Antibiotics STAR PU 13'!R160="no",'Co-amoxiclav etc.'!R160="no"),"yes","no")</f>
        <v>no</v>
      </c>
      <c r="L160" s="14" t="str">
        <f>IF(AND('Antibiotics STAR PU 13'!T160="no",'Co-amoxiclav etc.'!T160="no"),"yes","no")</f>
        <v>no</v>
      </c>
      <c r="M160" s="14" t="str">
        <f>IF(AND('Antibiotics STAR PU 13'!V160="no",'Co-amoxiclav etc.'!V160="no"),"yes","no")</f>
        <v>no</v>
      </c>
      <c r="N160" s="14" t="str">
        <f>IF(AND('Antibiotics STAR PU 13'!X160="no",'Co-amoxiclav etc.'!X160="no"),"yes","no")</f>
        <v>no</v>
      </c>
      <c r="O160" s="14" t="str">
        <f>IF(AND('Antibiotics STAR PU 13'!Z160="no",'Co-amoxiclav etc.'!Z160="no"),"yes","no")</f>
        <v>no</v>
      </c>
      <c r="P160" s="14" t="str">
        <f>IF(AND('Antibiotics STAR PU 13'!AB160="no",'Co-amoxiclav etc.'!AB160="no"),"yes","no")</f>
        <v>no</v>
      </c>
      <c r="Q160" s="14" t="str">
        <f>IF(AND('Antibiotics STAR PU 13'!AD160="no",'Co-amoxiclav etc.'!AD160="no"),"yes","no")</f>
        <v>no</v>
      </c>
      <c r="R160" s="14" t="str">
        <f>IF(AND('Antibiotics STAR PU 13'!AF160="no",'Co-amoxiclav etc.'!AF160="no"),"yes","no")</f>
        <v>no</v>
      </c>
      <c r="S160" s="14" t="str">
        <f>IF(AND('Antibiotics STAR PU 13'!AH160="no",'Co-amoxiclav etc.'!AH160="no"),"yes","no")</f>
        <v>no</v>
      </c>
    </row>
    <row r="161" spans="1:19" x14ac:dyDescent="0.2">
      <c r="A161" t="s">
        <v>472</v>
      </c>
      <c r="B161" t="s">
        <v>473</v>
      </c>
      <c r="C161" s="53" t="s">
        <v>509</v>
      </c>
      <c r="D161" s="54" t="s">
        <v>73</v>
      </c>
      <c r="E161" s="50" t="s">
        <v>347</v>
      </c>
      <c r="F161" s="55" t="s">
        <v>348</v>
      </c>
      <c r="G161" s="190" t="str">
        <f>IF(AND('Antibiotics STAR PU 13'!J161="no",'Co-amoxiclav etc.'!J161="no"),"yes","no")</f>
        <v>no</v>
      </c>
      <c r="H161" s="14" t="str">
        <f>IF(AND('Antibiotics STAR PU 13'!L161="no",'Co-amoxiclav etc.'!L161="no"),"yes","no")</f>
        <v>no</v>
      </c>
      <c r="I161" s="14" t="str">
        <f>IF(AND('Antibiotics STAR PU 13'!N161="no",'Co-amoxiclav etc.'!N161="no"),"yes","no")</f>
        <v>no</v>
      </c>
      <c r="J161" s="14" t="str">
        <f>IF(AND('Antibiotics STAR PU 13'!P161="no",'Co-amoxiclav etc.'!P161="no"),"yes","no")</f>
        <v>no</v>
      </c>
      <c r="K161" s="14" t="str">
        <f>IF(AND('Antibiotics STAR PU 13'!R161="no",'Co-amoxiclav etc.'!R161="no"),"yes","no")</f>
        <v>no</v>
      </c>
      <c r="L161" s="14" t="str">
        <f>IF(AND('Antibiotics STAR PU 13'!T161="no",'Co-amoxiclav etc.'!T161="no"),"yes","no")</f>
        <v>no</v>
      </c>
      <c r="M161" s="14" t="str">
        <f>IF(AND('Antibiotics STAR PU 13'!V161="no",'Co-amoxiclav etc.'!V161="no"),"yes","no")</f>
        <v>no</v>
      </c>
      <c r="N161" s="14" t="str">
        <f>IF(AND('Antibiotics STAR PU 13'!X161="no",'Co-amoxiclav etc.'!X161="no"),"yes","no")</f>
        <v>no</v>
      </c>
      <c r="O161" s="14" t="str">
        <f>IF(AND('Antibiotics STAR PU 13'!Z161="no",'Co-amoxiclav etc.'!Z161="no"),"yes","no")</f>
        <v>no</v>
      </c>
      <c r="P161" s="14" t="str">
        <f>IF(AND('Antibiotics STAR PU 13'!AB161="no",'Co-amoxiclav etc.'!AB161="no"),"yes","no")</f>
        <v>no</v>
      </c>
      <c r="Q161" s="14" t="str">
        <f>IF(AND('Antibiotics STAR PU 13'!AD161="no",'Co-amoxiclav etc.'!AD161="no"),"yes","no")</f>
        <v>no</v>
      </c>
      <c r="R161" s="14" t="str">
        <f>IF(AND('Antibiotics STAR PU 13'!AF161="no",'Co-amoxiclav etc.'!AF161="no"),"yes","no")</f>
        <v>no</v>
      </c>
      <c r="S161" s="14" t="str">
        <f>IF(AND('Antibiotics STAR PU 13'!AH161="no",'Co-amoxiclav etc.'!AH161="no"),"yes","no")</f>
        <v>no</v>
      </c>
    </row>
    <row r="162" spans="1:19" x14ac:dyDescent="0.2">
      <c r="A162" t="s">
        <v>468</v>
      </c>
      <c r="B162" t="s">
        <v>469</v>
      </c>
      <c r="C162" s="53" t="s">
        <v>496</v>
      </c>
      <c r="D162" s="54" t="s">
        <v>14</v>
      </c>
      <c r="E162" s="50" t="s">
        <v>349</v>
      </c>
      <c r="F162" s="55" t="s">
        <v>350</v>
      </c>
      <c r="G162" s="190" t="str">
        <f>IF(AND('Antibiotics STAR PU 13'!J162="no",'Co-amoxiclav etc.'!J162="no"),"yes","no")</f>
        <v>no</v>
      </c>
      <c r="H162" s="14" t="str">
        <f>IF(AND('Antibiotics STAR PU 13'!L162="no",'Co-amoxiclav etc.'!L162="no"),"yes","no")</f>
        <v>no</v>
      </c>
      <c r="I162" s="14" t="str">
        <f>IF(AND('Antibiotics STAR PU 13'!N162="no",'Co-amoxiclav etc.'!N162="no"),"yes","no")</f>
        <v>no</v>
      </c>
      <c r="J162" s="14" t="str">
        <f>IF(AND('Antibiotics STAR PU 13'!P162="no",'Co-amoxiclav etc.'!P162="no"),"yes","no")</f>
        <v>no</v>
      </c>
      <c r="K162" s="14" t="str">
        <f>IF(AND('Antibiotics STAR PU 13'!R162="no",'Co-amoxiclav etc.'!R162="no"),"yes","no")</f>
        <v>no</v>
      </c>
      <c r="L162" s="14" t="str">
        <f>IF(AND('Antibiotics STAR PU 13'!T162="no",'Co-amoxiclav etc.'!T162="no"),"yes","no")</f>
        <v>no</v>
      </c>
      <c r="M162" s="14" t="str">
        <f>IF(AND('Antibiotics STAR PU 13'!V162="no",'Co-amoxiclav etc.'!V162="no"),"yes","no")</f>
        <v>no</v>
      </c>
      <c r="N162" s="14" t="str">
        <f>IF(AND('Antibiotics STAR PU 13'!X162="no",'Co-amoxiclav etc.'!X162="no"),"yes","no")</f>
        <v>no</v>
      </c>
      <c r="O162" s="14" t="str">
        <f>IF(AND('Antibiotics STAR PU 13'!Z162="no",'Co-amoxiclav etc.'!Z162="no"),"yes","no")</f>
        <v>no</v>
      </c>
      <c r="P162" s="14" t="str">
        <f>IF(AND('Antibiotics STAR PU 13'!AB162="no",'Co-amoxiclav etc.'!AB162="no"),"yes","no")</f>
        <v>no</v>
      </c>
      <c r="Q162" s="14" t="str">
        <f>IF(AND('Antibiotics STAR PU 13'!AD162="no",'Co-amoxiclav etc.'!AD162="no"),"yes","no")</f>
        <v>no</v>
      </c>
      <c r="R162" s="14" t="str">
        <f>IF(AND('Antibiotics STAR PU 13'!AF162="no",'Co-amoxiclav etc.'!AF162="no"),"yes","no")</f>
        <v>no</v>
      </c>
      <c r="S162" s="14" t="str">
        <f>IF(AND('Antibiotics STAR PU 13'!AH162="no",'Co-amoxiclav etc.'!AH162="no"),"yes","no")</f>
        <v>no</v>
      </c>
    </row>
    <row r="163" spans="1:19" x14ac:dyDescent="0.2">
      <c r="A163" t="s">
        <v>485</v>
      </c>
      <c r="B163" t="s">
        <v>486</v>
      </c>
      <c r="C163" s="53" t="s">
        <v>519</v>
      </c>
      <c r="D163" s="54" t="s">
        <v>165</v>
      </c>
      <c r="E163" s="50" t="s">
        <v>351</v>
      </c>
      <c r="F163" s="55" t="s">
        <v>352</v>
      </c>
      <c r="G163" s="190" t="str">
        <f>IF(AND('Antibiotics STAR PU 13'!J163="no",'Co-amoxiclav etc.'!J163="no"),"yes","no")</f>
        <v>no</v>
      </c>
      <c r="H163" s="14" t="str">
        <f>IF(AND('Antibiotics STAR PU 13'!L163="no",'Co-amoxiclav etc.'!L163="no"),"yes","no")</f>
        <v>no</v>
      </c>
      <c r="I163" s="14" t="str">
        <f>IF(AND('Antibiotics STAR PU 13'!N163="no",'Co-amoxiclav etc.'!N163="no"),"yes","no")</f>
        <v>no</v>
      </c>
      <c r="J163" s="14" t="str">
        <f>IF(AND('Antibiotics STAR PU 13'!P163="no",'Co-amoxiclav etc.'!P163="no"),"yes","no")</f>
        <v>no</v>
      </c>
      <c r="K163" s="14" t="str">
        <f>IF(AND('Antibiotics STAR PU 13'!R163="no",'Co-amoxiclav etc.'!R163="no"),"yes","no")</f>
        <v>no</v>
      </c>
      <c r="L163" s="14" t="str">
        <f>IF(AND('Antibiotics STAR PU 13'!T163="no",'Co-amoxiclav etc.'!T163="no"),"yes","no")</f>
        <v>no</v>
      </c>
      <c r="M163" s="14" t="str">
        <f>IF(AND('Antibiotics STAR PU 13'!V163="no",'Co-amoxiclav etc.'!V163="no"),"yes","no")</f>
        <v>no</v>
      </c>
      <c r="N163" s="14" t="str">
        <f>IF(AND('Antibiotics STAR PU 13'!X163="no",'Co-amoxiclav etc.'!X163="no"),"yes","no")</f>
        <v>no</v>
      </c>
      <c r="O163" s="14" t="str">
        <f>IF(AND('Antibiotics STAR PU 13'!Z163="no",'Co-amoxiclav etc.'!Z163="no"),"yes","no")</f>
        <v>no</v>
      </c>
      <c r="P163" s="14" t="str">
        <f>IF(AND('Antibiotics STAR PU 13'!AB163="no",'Co-amoxiclav etc.'!AB163="no"),"yes","no")</f>
        <v>no</v>
      </c>
      <c r="Q163" s="14" t="str">
        <f>IF(AND('Antibiotics STAR PU 13'!AD163="no",'Co-amoxiclav etc.'!AD163="no"),"yes","no")</f>
        <v>no</v>
      </c>
      <c r="R163" s="14" t="str">
        <f>IF(AND('Antibiotics STAR PU 13'!AF163="no",'Co-amoxiclav etc.'!AF163="no"),"yes","no")</f>
        <v>no</v>
      </c>
      <c r="S163" s="14" t="str">
        <f>IF(AND('Antibiotics STAR PU 13'!AH163="no",'Co-amoxiclav etc.'!AH163="no"),"yes","no")</f>
        <v>no</v>
      </c>
    </row>
    <row r="164" spans="1:19" x14ac:dyDescent="0.2">
      <c r="A164" t="s">
        <v>482</v>
      </c>
      <c r="B164" t="s">
        <v>483</v>
      </c>
      <c r="C164" s="53" t="s">
        <v>513</v>
      </c>
      <c r="D164" s="54" t="s">
        <v>109</v>
      </c>
      <c r="E164" s="50" t="s">
        <v>353</v>
      </c>
      <c r="F164" s="55" t="s">
        <v>354</v>
      </c>
      <c r="G164" s="190" t="str">
        <f>IF(AND('Antibiotics STAR PU 13'!J164="no",'Co-amoxiclav etc.'!J164="no"),"yes","no")</f>
        <v>no</v>
      </c>
      <c r="H164" s="14" t="str">
        <f>IF(AND('Antibiotics STAR PU 13'!L164="no",'Co-amoxiclav etc.'!L164="no"),"yes","no")</f>
        <v>no</v>
      </c>
      <c r="I164" s="14" t="str">
        <f>IF(AND('Antibiotics STAR PU 13'!N164="no",'Co-amoxiclav etc.'!N164="no"),"yes","no")</f>
        <v>no</v>
      </c>
      <c r="J164" s="14" t="str">
        <f>IF(AND('Antibiotics STAR PU 13'!P164="no",'Co-amoxiclav etc.'!P164="no"),"yes","no")</f>
        <v>no</v>
      </c>
      <c r="K164" s="14" t="str">
        <f>IF(AND('Antibiotics STAR PU 13'!R164="no",'Co-amoxiclav etc.'!R164="no"),"yes","no")</f>
        <v>no</v>
      </c>
      <c r="L164" s="14" t="str">
        <f>IF(AND('Antibiotics STAR PU 13'!T164="no",'Co-amoxiclav etc.'!T164="no"),"yes","no")</f>
        <v>no</v>
      </c>
      <c r="M164" s="14" t="str">
        <f>IF(AND('Antibiotics STAR PU 13'!V164="no",'Co-amoxiclav etc.'!V164="no"),"yes","no")</f>
        <v>no</v>
      </c>
      <c r="N164" s="14" t="str">
        <f>IF(AND('Antibiotics STAR PU 13'!X164="no",'Co-amoxiclav etc.'!X164="no"),"yes","no")</f>
        <v>no</v>
      </c>
      <c r="O164" s="14" t="str">
        <f>IF(AND('Antibiotics STAR PU 13'!Z164="no",'Co-amoxiclav etc.'!Z164="no"),"yes","no")</f>
        <v>no</v>
      </c>
      <c r="P164" s="14" t="str">
        <f>IF(AND('Antibiotics STAR PU 13'!AB164="no",'Co-amoxiclav etc.'!AB164="no"),"yes","no")</f>
        <v>no</v>
      </c>
      <c r="Q164" s="14" t="str">
        <f>IF(AND('Antibiotics STAR PU 13'!AD164="no",'Co-amoxiclav etc.'!AD164="no"),"yes","no")</f>
        <v>no</v>
      </c>
      <c r="R164" s="14" t="str">
        <f>IF(AND('Antibiotics STAR PU 13'!AF164="no",'Co-amoxiclav etc.'!AF164="no"),"yes","no")</f>
        <v>no</v>
      </c>
      <c r="S164" s="14" t="str">
        <f>IF(AND('Antibiotics STAR PU 13'!AH164="no",'Co-amoxiclav etc.'!AH164="no"),"yes","no")</f>
        <v>no</v>
      </c>
    </row>
    <row r="165" spans="1:19" x14ac:dyDescent="0.2">
      <c r="A165" t="s">
        <v>482</v>
      </c>
      <c r="B165" t="s">
        <v>483</v>
      </c>
      <c r="C165" s="53" t="s">
        <v>512</v>
      </c>
      <c r="D165" s="54" t="s">
        <v>106</v>
      </c>
      <c r="E165" s="50" t="s">
        <v>355</v>
      </c>
      <c r="F165" s="55" t="s">
        <v>356</v>
      </c>
      <c r="G165" s="190" t="str">
        <f>IF(AND('Antibiotics STAR PU 13'!J165="no",'Co-amoxiclav etc.'!J165="no"),"yes","no")</f>
        <v>no</v>
      </c>
      <c r="H165" s="14" t="str">
        <f>IF(AND('Antibiotics STAR PU 13'!L165="no",'Co-amoxiclav etc.'!L165="no"),"yes","no")</f>
        <v>no</v>
      </c>
      <c r="I165" s="14" t="str">
        <f>IF(AND('Antibiotics STAR PU 13'!N165="no",'Co-amoxiclav etc.'!N165="no"),"yes","no")</f>
        <v>no</v>
      </c>
      <c r="J165" s="14" t="str">
        <f>IF(AND('Antibiotics STAR PU 13'!P165="no",'Co-amoxiclav etc.'!P165="no"),"yes","no")</f>
        <v>no</v>
      </c>
      <c r="K165" s="14" t="str">
        <f>IF(AND('Antibiotics STAR PU 13'!R165="no",'Co-amoxiclav etc.'!R165="no"),"yes","no")</f>
        <v>no</v>
      </c>
      <c r="L165" s="14" t="str">
        <f>IF(AND('Antibiotics STAR PU 13'!T165="no",'Co-amoxiclav etc.'!T165="no"),"yes","no")</f>
        <v>no</v>
      </c>
      <c r="M165" s="14" t="str">
        <f>IF(AND('Antibiotics STAR PU 13'!V165="no",'Co-amoxiclav etc.'!V165="no"),"yes","no")</f>
        <v>no</v>
      </c>
      <c r="N165" s="14" t="str">
        <f>IF(AND('Antibiotics STAR PU 13'!X165="no",'Co-amoxiclav etc.'!X165="no"),"yes","no")</f>
        <v>no</v>
      </c>
      <c r="O165" s="14" t="str">
        <f>IF(AND('Antibiotics STAR PU 13'!Z165="no",'Co-amoxiclav etc.'!Z165="no"),"yes","no")</f>
        <v>no</v>
      </c>
      <c r="P165" s="14" t="str">
        <f>IF(AND('Antibiotics STAR PU 13'!AB165="no",'Co-amoxiclav etc.'!AB165="no"),"yes","no")</f>
        <v>no</v>
      </c>
      <c r="Q165" s="14" t="str">
        <f>IF(AND('Antibiotics STAR PU 13'!AD165="no",'Co-amoxiclav etc.'!AD165="no"),"yes","no")</f>
        <v>no</v>
      </c>
      <c r="R165" s="14" t="str">
        <f>IF(AND('Antibiotics STAR PU 13'!AF165="no",'Co-amoxiclav etc.'!AF165="no"),"yes","no")</f>
        <v>no</v>
      </c>
      <c r="S165" s="14" t="str">
        <f>IF(AND('Antibiotics STAR PU 13'!AH165="no",'Co-amoxiclav etc.'!AH165="no"),"yes","no")</f>
        <v>no</v>
      </c>
    </row>
    <row r="166" spans="1:19" x14ac:dyDescent="0.2">
      <c r="A166" t="s">
        <v>476</v>
      </c>
      <c r="B166" t="s">
        <v>477</v>
      </c>
      <c r="C166" s="53" t="s">
        <v>511</v>
      </c>
      <c r="D166" s="54" t="s">
        <v>99</v>
      </c>
      <c r="E166" s="50" t="s">
        <v>357</v>
      </c>
      <c r="F166" s="55" t="s">
        <v>358</v>
      </c>
      <c r="G166" s="190" t="str">
        <f>IF(AND('Antibiotics STAR PU 13'!J166="no",'Co-amoxiclav etc.'!J166="no"),"yes","no")</f>
        <v>no</v>
      </c>
      <c r="H166" s="14" t="str">
        <f>IF(AND('Antibiotics STAR PU 13'!L166="no",'Co-amoxiclav etc.'!L166="no"),"yes","no")</f>
        <v>no</v>
      </c>
      <c r="I166" s="14" t="str">
        <f>IF(AND('Antibiotics STAR PU 13'!N166="no",'Co-amoxiclav etc.'!N166="no"),"yes","no")</f>
        <v>no</v>
      </c>
      <c r="J166" s="14" t="str">
        <f>IF(AND('Antibiotics STAR PU 13'!P166="no",'Co-amoxiclav etc.'!P166="no"),"yes","no")</f>
        <v>no</v>
      </c>
      <c r="K166" s="14" t="str">
        <f>IF(AND('Antibiotics STAR PU 13'!R166="no",'Co-amoxiclav etc.'!R166="no"),"yes","no")</f>
        <v>no</v>
      </c>
      <c r="L166" s="14" t="str">
        <f>IF(AND('Antibiotics STAR PU 13'!T166="no",'Co-amoxiclav etc.'!T166="no"),"yes","no")</f>
        <v>no</v>
      </c>
      <c r="M166" s="14" t="str">
        <f>IF(AND('Antibiotics STAR PU 13'!V166="no",'Co-amoxiclav etc.'!V166="no"),"yes","no")</f>
        <v>no</v>
      </c>
      <c r="N166" s="14" t="str">
        <f>IF(AND('Antibiotics STAR PU 13'!X166="no",'Co-amoxiclav etc.'!X166="no"),"yes","no")</f>
        <v>no</v>
      </c>
      <c r="O166" s="14" t="str">
        <f>IF(AND('Antibiotics STAR PU 13'!Z166="no",'Co-amoxiclav etc.'!Z166="no"),"yes","no")</f>
        <v>no</v>
      </c>
      <c r="P166" s="14" t="str">
        <f>IF(AND('Antibiotics STAR PU 13'!AB166="no",'Co-amoxiclav etc.'!AB166="no"),"yes","no")</f>
        <v>no</v>
      </c>
      <c r="Q166" s="14" t="str">
        <f>IF(AND('Antibiotics STAR PU 13'!AD166="no",'Co-amoxiclav etc.'!AD166="no"),"yes","no")</f>
        <v>no</v>
      </c>
      <c r="R166" s="14" t="str">
        <f>IF(AND('Antibiotics STAR PU 13'!AF166="no",'Co-amoxiclav etc.'!AF166="no"),"yes","no")</f>
        <v>no</v>
      </c>
      <c r="S166" s="14" t="str">
        <f>IF(AND('Antibiotics STAR PU 13'!AH166="no",'Co-amoxiclav etc.'!AH166="no"),"yes","no")</f>
        <v>no</v>
      </c>
    </row>
    <row r="167" spans="1:19" x14ac:dyDescent="0.2">
      <c r="A167" t="s">
        <v>474</v>
      </c>
      <c r="B167" t="s">
        <v>475</v>
      </c>
      <c r="C167" s="53" t="s">
        <v>515</v>
      </c>
      <c r="D167" s="54" t="s">
        <v>129</v>
      </c>
      <c r="E167" s="50" t="s">
        <v>359</v>
      </c>
      <c r="F167" s="55" t="s">
        <v>360</v>
      </c>
      <c r="G167" s="190" t="str">
        <f>IF(AND('Antibiotics STAR PU 13'!J167="no",'Co-amoxiclav etc.'!J167="no"),"yes","no")</f>
        <v>no</v>
      </c>
      <c r="H167" s="14" t="str">
        <f>IF(AND('Antibiotics STAR PU 13'!L167="no",'Co-amoxiclav etc.'!L167="no"),"yes","no")</f>
        <v>no</v>
      </c>
      <c r="I167" s="14" t="str">
        <f>IF(AND('Antibiotics STAR PU 13'!N167="no",'Co-amoxiclav etc.'!N167="no"),"yes","no")</f>
        <v>no</v>
      </c>
      <c r="J167" s="14" t="str">
        <f>IF(AND('Antibiotics STAR PU 13'!P167="no",'Co-amoxiclav etc.'!P167="no"),"yes","no")</f>
        <v>no</v>
      </c>
      <c r="K167" s="14" t="str">
        <f>IF(AND('Antibiotics STAR PU 13'!R167="no",'Co-amoxiclav etc.'!R167="no"),"yes","no")</f>
        <v>no</v>
      </c>
      <c r="L167" s="14" t="str">
        <f>IF(AND('Antibiotics STAR PU 13'!T167="no",'Co-amoxiclav etc.'!T167="no"),"yes","no")</f>
        <v>no</v>
      </c>
      <c r="M167" s="14" t="str">
        <f>IF(AND('Antibiotics STAR PU 13'!V167="no",'Co-amoxiclav etc.'!V167="no"),"yes","no")</f>
        <v>no</v>
      </c>
      <c r="N167" s="14" t="str">
        <f>IF(AND('Antibiotics STAR PU 13'!X167="no",'Co-amoxiclav etc.'!X167="no"),"yes","no")</f>
        <v>no</v>
      </c>
      <c r="O167" s="14" t="str">
        <f>IF(AND('Antibiotics STAR PU 13'!Z167="no",'Co-amoxiclav etc.'!Z167="no"),"yes","no")</f>
        <v>no</v>
      </c>
      <c r="P167" s="14" t="str">
        <f>IF(AND('Antibiotics STAR PU 13'!AB167="no",'Co-amoxiclav etc.'!AB167="no"),"yes","no")</f>
        <v>no</v>
      </c>
      <c r="Q167" s="14" t="str">
        <f>IF(AND('Antibiotics STAR PU 13'!AD167="no",'Co-amoxiclav etc.'!AD167="no"),"yes","no")</f>
        <v>no</v>
      </c>
      <c r="R167" s="14" t="str">
        <f>IF(AND('Antibiotics STAR PU 13'!AF167="no",'Co-amoxiclav etc.'!AF167="no"),"yes","no")</f>
        <v>no</v>
      </c>
      <c r="S167" s="14" t="str">
        <f>IF(AND('Antibiotics STAR PU 13'!AH167="no",'Co-amoxiclav etc.'!AH167="no"),"yes","no")</f>
        <v>no</v>
      </c>
    </row>
    <row r="168" spans="1:19" x14ac:dyDescent="0.2">
      <c r="A168" t="s">
        <v>476</v>
      </c>
      <c r="B168" t="s">
        <v>477</v>
      </c>
      <c r="C168" s="53" t="s">
        <v>511</v>
      </c>
      <c r="D168" s="54" t="s">
        <v>99</v>
      </c>
      <c r="E168" s="50" t="s">
        <v>361</v>
      </c>
      <c r="F168" s="55" t="s">
        <v>362</v>
      </c>
      <c r="G168" s="190" t="str">
        <f>IF(AND('Antibiotics STAR PU 13'!J168="no",'Co-amoxiclav etc.'!J168="no"),"yes","no")</f>
        <v>no</v>
      </c>
      <c r="H168" s="14" t="str">
        <f>IF(AND('Antibiotics STAR PU 13'!L168="no",'Co-amoxiclav etc.'!L168="no"),"yes","no")</f>
        <v>no</v>
      </c>
      <c r="I168" s="14" t="str">
        <f>IF(AND('Antibiotics STAR PU 13'!N168="no",'Co-amoxiclav etc.'!N168="no"),"yes","no")</f>
        <v>no</v>
      </c>
      <c r="J168" s="14" t="str">
        <f>IF(AND('Antibiotics STAR PU 13'!P168="no",'Co-amoxiclav etc.'!P168="no"),"yes","no")</f>
        <v>no</v>
      </c>
      <c r="K168" s="14" t="str">
        <f>IF(AND('Antibiotics STAR PU 13'!R168="no",'Co-amoxiclav etc.'!R168="no"),"yes","no")</f>
        <v>no</v>
      </c>
      <c r="L168" s="14" t="str">
        <f>IF(AND('Antibiotics STAR PU 13'!T168="no",'Co-amoxiclav etc.'!T168="no"),"yes","no")</f>
        <v>no</v>
      </c>
      <c r="M168" s="14" t="str">
        <f>IF(AND('Antibiotics STAR PU 13'!V168="no",'Co-amoxiclav etc.'!V168="no"),"yes","no")</f>
        <v>no</v>
      </c>
      <c r="N168" s="14" t="str">
        <f>IF(AND('Antibiotics STAR PU 13'!X168="no",'Co-amoxiclav etc.'!X168="no"),"yes","no")</f>
        <v>no</v>
      </c>
      <c r="O168" s="14" t="str">
        <f>IF(AND('Antibiotics STAR PU 13'!Z168="no",'Co-amoxiclav etc.'!Z168="no"),"yes","no")</f>
        <v>no</v>
      </c>
      <c r="P168" s="14" t="str">
        <f>IF(AND('Antibiotics STAR PU 13'!AB168="no",'Co-amoxiclav etc.'!AB168="no"),"yes","no")</f>
        <v>no</v>
      </c>
      <c r="Q168" s="14" t="str">
        <f>IF(AND('Antibiotics STAR PU 13'!AD168="no",'Co-amoxiclav etc.'!AD168="no"),"yes","no")</f>
        <v>no</v>
      </c>
      <c r="R168" s="14" t="str">
        <f>IF(AND('Antibiotics STAR PU 13'!AF168="no",'Co-amoxiclav etc.'!AF168="no"),"yes","no")</f>
        <v>no</v>
      </c>
      <c r="S168" s="14" t="str">
        <f>IF(AND('Antibiotics STAR PU 13'!AH168="no",'Co-amoxiclav etc.'!AH168="no"),"yes","no")</f>
        <v>no</v>
      </c>
    </row>
    <row r="169" spans="1:19" x14ac:dyDescent="0.2">
      <c r="A169" t="s">
        <v>484</v>
      </c>
      <c r="B169" t="s">
        <v>116</v>
      </c>
      <c r="C169" s="53" t="s">
        <v>514</v>
      </c>
      <c r="D169" s="54" t="s">
        <v>116</v>
      </c>
      <c r="E169" s="50" t="s">
        <v>363</v>
      </c>
      <c r="F169" s="55" t="s">
        <v>364</v>
      </c>
      <c r="G169" s="190" t="str">
        <f>IF(AND('Antibiotics STAR PU 13'!J169="no",'Co-amoxiclav etc.'!J169="no"),"yes","no")</f>
        <v>no</v>
      </c>
      <c r="H169" s="14" t="str">
        <f>IF(AND('Antibiotics STAR PU 13'!L169="no",'Co-amoxiclav etc.'!L169="no"),"yes","no")</f>
        <v>no</v>
      </c>
      <c r="I169" s="14" t="str">
        <f>IF(AND('Antibiotics STAR PU 13'!N169="no",'Co-amoxiclav etc.'!N169="no"),"yes","no")</f>
        <v>no</v>
      </c>
      <c r="J169" s="14" t="str">
        <f>IF(AND('Antibiotics STAR PU 13'!P169="no",'Co-amoxiclav etc.'!P169="no"),"yes","no")</f>
        <v>no</v>
      </c>
      <c r="K169" s="14" t="str">
        <f>IF(AND('Antibiotics STAR PU 13'!R169="no",'Co-amoxiclav etc.'!R169="no"),"yes","no")</f>
        <v>no</v>
      </c>
      <c r="L169" s="14" t="str">
        <f>IF(AND('Antibiotics STAR PU 13'!T169="no",'Co-amoxiclav etc.'!T169="no"),"yes","no")</f>
        <v>no</v>
      </c>
      <c r="M169" s="14" t="str">
        <f>IF(AND('Antibiotics STAR PU 13'!V169="no",'Co-amoxiclav etc.'!V169="no"),"yes","no")</f>
        <v>no</v>
      </c>
      <c r="N169" s="14" t="str">
        <f>IF(AND('Antibiotics STAR PU 13'!X169="no",'Co-amoxiclav etc.'!X169="no"),"yes","no")</f>
        <v>no</v>
      </c>
      <c r="O169" s="14" t="str">
        <f>IF(AND('Antibiotics STAR PU 13'!Z169="no",'Co-amoxiclav etc.'!Z169="no"),"yes","no")</f>
        <v>no</v>
      </c>
      <c r="P169" s="14" t="str">
        <f>IF(AND('Antibiotics STAR PU 13'!AB169="no",'Co-amoxiclav etc.'!AB169="no"),"yes","no")</f>
        <v>no</v>
      </c>
      <c r="Q169" s="14" t="str">
        <f>IF(AND('Antibiotics STAR PU 13'!AD169="no",'Co-amoxiclav etc.'!AD169="no"),"yes","no")</f>
        <v>no</v>
      </c>
      <c r="R169" s="14" t="str">
        <f>IF(AND('Antibiotics STAR PU 13'!AF169="no",'Co-amoxiclav etc.'!AF169="no"),"yes","no")</f>
        <v>no</v>
      </c>
      <c r="S169" s="14" t="str">
        <f>IF(AND('Antibiotics STAR PU 13'!AH169="no",'Co-amoxiclav etc.'!AH169="no"),"yes","no")</f>
        <v>no</v>
      </c>
    </row>
    <row r="170" spans="1:19" x14ac:dyDescent="0.2">
      <c r="A170" t="s">
        <v>472</v>
      </c>
      <c r="B170" t="s">
        <v>473</v>
      </c>
      <c r="C170" s="53" t="s">
        <v>499</v>
      </c>
      <c r="D170" s="54" t="s">
        <v>25</v>
      </c>
      <c r="E170" s="50" t="s">
        <v>365</v>
      </c>
      <c r="F170" s="55" t="s">
        <v>366</v>
      </c>
      <c r="G170" s="190" t="str">
        <f>IF(AND('Antibiotics STAR PU 13'!J170="no",'Co-amoxiclav etc.'!J170="no"),"yes","no")</f>
        <v>no</v>
      </c>
      <c r="H170" s="14" t="str">
        <f>IF(AND('Antibiotics STAR PU 13'!L170="no",'Co-amoxiclav etc.'!L170="no"),"yes","no")</f>
        <v>no</v>
      </c>
      <c r="I170" s="14" t="str">
        <f>IF(AND('Antibiotics STAR PU 13'!N170="no",'Co-amoxiclav etc.'!N170="no"),"yes","no")</f>
        <v>no</v>
      </c>
      <c r="J170" s="14" t="str">
        <f>IF(AND('Antibiotics STAR PU 13'!P170="no",'Co-amoxiclav etc.'!P170="no"),"yes","no")</f>
        <v>no</v>
      </c>
      <c r="K170" s="14" t="str">
        <f>IF(AND('Antibiotics STAR PU 13'!R170="no",'Co-amoxiclav etc.'!R170="no"),"yes","no")</f>
        <v>no</v>
      </c>
      <c r="L170" s="14" t="str">
        <f>IF(AND('Antibiotics STAR PU 13'!T170="no",'Co-amoxiclav etc.'!T170="no"),"yes","no")</f>
        <v>no</v>
      </c>
      <c r="M170" s="14" t="str">
        <f>IF(AND('Antibiotics STAR PU 13'!V170="no",'Co-amoxiclav etc.'!V170="no"),"yes","no")</f>
        <v>no</v>
      </c>
      <c r="N170" s="14" t="str">
        <f>IF(AND('Antibiotics STAR PU 13'!X170="no",'Co-amoxiclav etc.'!X170="no"),"yes","no")</f>
        <v>no</v>
      </c>
      <c r="O170" s="14" t="str">
        <f>IF(AND('Antibiotics STAR PU 13'!Z170="no",'Co-amoxiclav etc.'!Z170="no"),"yes","no")</f>
        <v>no</v>
      </c>
      <c r="P170" s="14" t="str">
        <f>IF(AND('Antibiotics STAR PU 13'!AB170="no",'Co-amoxiclav etc.'!AB170="no"),"yes","no")</f>
        <v>no</v>
      </c>
      <c r="Q170" s="14" t="str">
        <f>IF(AND('Antibiotics STAR PU 13'!AD170="no",'Co-amoxiclav etc.'!AD170="no"),"yes","no")</f>
        <v>no</v>
      </c>
      <c r="R170" s="14" t="str">
        <f>IF(AND('Antibiotics STAR PU 13'!AF170="no",'Co-amoxiclav etc.'!AF170="no"),"yes","no")</f>
        <v>no</v>
      </c>
      <c r="S170" s="14" t="str">
        <f>IF(AND('Antibiotics STAR PU 13'!AH170="no",'Co-amoxiclav etc.'!AH170="no"),"yes","no")</f>
        <v>no</v>
      </c>
    </row>
    <row r="171" spans="1:19" x14ac:dyDescent="0.2">
      <c r="A171" t="s">
        <v>480</v>
      </c>
      <c r="B171" t="s">
        <v>481</v>
      </c>
      <c r="C171" s="53" t="s">
        <v>518</v>
      </c>
      <c r="D171" s="54" t="s">
        <v>146</v>
      </c>
      <c r="E171" s="50" t="s">
        <v>367</v>
      </c>
      <c r="F171" s="55" t="s">
        <v>368</v>
      </c>
      <c r="G171" s="190" t="str">
        <f>IF(AND('Antibiotics STAR PU 13'!J171="no",'Co-amoxiclav etc.'!J171="no"),"yes","no")</f>
        <v>no</v>
      </c>
      <c r="H171" s="14" t="str">
        <f>IF(AND('Antibiotics STAR PU 13'!L171="no",'Co-amoxiclav etc.'!L171="no"),"yes","no")</f>
        <v>no</v>
      </c>
      <c r="I171" s="14" t="str">
        <f>IF(AND('Antibiotics STAR PU 13'!N171="no",'Co-amoxiclav etc.'!N171="no"),"yes","no")</f>
        <v>no</v>
      </c>
      <c r="J171" s="14" t="str">
        <f>IF(AND('Antibiotics STAR PU 13'!P171="no",'Co-amoxiclav etc.'!P171="no"),"yes","no")</f>
        <v>no</v>
      </c>
      <c r="K171" s="14" t="str">
        <f>IF(AND('Antibiotics STAR PU 13'!R171="no",'Co-amoxiclav etc.'!R171="no"),"yes","no")</f>
        <v>no</v>
      </c>
      <c r="L171" s="14" t="str">
        <f>IF(AND('Antibiotics STAR PU 13'!T171="no",'Co-amoxiclav etc.'!T171="no"),"yes","no")</f>
        <v>no</v>
      </c>
      <c r="M171" s="14" t="str">
        <f>IF(AND('Antibiotics STAR PU 13'!V171="no",'Co-amoxiclav etc.'!V171="no"),"yes","no")</f>
        <v>no</v>
      </c>
      <c r="N171" s="14" t="str">
        <f>IF(AND('Antibiotics STAR PU 13'!X171="no",'Co-amoxiclav etc.'!X171="no"),"yes","no")</f>
        <v>no</v>
      </c>
      <c r="O171" s="14" t="str">
        <f>IF(AND('Antibiotics STAR PU 13'!Z171="no",'Co-amoxiclav etc.'!Z171="no"),"yes","no")</f>
        <v>no</v>
      </c>
      <c r="P171" s="14" t="str">
        <f>IF(AND('Antibiotics STAR PU 13'!AB171="no",'Co-amoxiclav etc.'!AB171="no"),"yes","no")</f>
        <v>no</v>
      </c>
      <c r="Q171" s="14" t="str">
        <f>IF(AND('Antibiotics STAR PU 13'!AD171="no",'Co-amoxiclav etc.'!AD171="no"),"yes","no")</f>
        <v>no</v>
      </c>
      <c r="R171" s="14" t="str">
        <f>IF(AND('Antibiotics STAR PU 13'!AF171="no",'Co-amoxiclav etc.'!AF171="no"),"yes","no")</f>
        <v>no</v>
      </c>
      <c r="S171" s="14" t="str">
        <f>IF(AND('Antibiotics STAR PU 13'!AH171="no",'Co-amoxiclav etc.'!AH171="no"),"yes","no")</f>
        <v>no</v>
      </c>
    </row>
    <row r="172" spans="1:19" x14ac:dyDescent="0.2">
      <c r="A172" t="s">
        <v>485</v>
      </c>
      <c r="B172" t="s">
        <v>486</v>
      </c>
      <c r="C172" s="53" t="s">
        <v>519</v>
      </c>
      <c r="D172" s="54" t="s">
        <v>165</v>
      </c>
      <c r="E172" s="50" t="s">
        <v>369</v>
      </c>
      <c r="F172" s="55" t="s">
        <v>370</v>
      </c>
      <c r="G172" s="190" t="str">
        <f>IF(AND('Antibiotics STAR PU 13'!J172="no",'Co-amoxiclav etc.'!J172="no"),"yes","no")</f>
        <v>no</v>
      </c>
      <c r="H172" s="14" t="str">
        <f>IF(AND('Antibiotics STAR PU 13'!L172="no",'Co-amoxiclav etc.'!L172="no"),"yes","no")</f>
        <v>no</v>
      </c>
      <c r="I172" s="14" t="str">
        <f>IF(AND('Antibiotics STAR PU 13'!N172="no",'Co-amoxiclav etc.'!N172="no"),"yes","no")</f>
        <v>no</v>
      </c>
      <c r="J172" s="14" t="str">
        <f>IF(AND('Antibiotics STAR PU 13'!P172="no",'Co-amoxiclav etc.'!P172="no"),"yes","no")</f>
        <v>no</v>
      </c>
      <c r="K172" s="14" t="str">
        <f>IF(AND('Antibiotics STAR PU 13'!R172="no",'Co-amoxiclav etc.'!R172="no"),"yes","no")</f>
        <v>no</v>
      </c>
      <c r="L172" s="14" t="str">
        <f>IF(AND('Antibiotics STAR PU 13'!T172="no",'Co-amoxiclav etc.'!T172="no"),"yes","no")</f>
        <v>no</v>
      </c>
      <c r="M172" s="14" t="str">
        <f>IF(AND('Antibiotics STAR PU 13'!V172="no",'Co-amoxiclav etc.'!V172="no"),"yes","no")</f>
        <v>no</v>
      </c>
      <c r="N172" s="14" t="str">
        <f>IF(AND('Antibiotics STAR PU 13'!X172="no",'Co-amoxiclav etc.'!X172="no"),"yes","no")</f>
        <v>no</v>
      </c>
      <c r="O172" s="14" t="str">
        <f>IF(AND('Antibiotics STAR PU 13'!Z172="no",'Co-amoxiclav etc.'!Z172="no"),"yes","no")</f>
        <v>no</v>
      </c>
      <c r="P172" s="14" t="str">
        <f>IF(AND('Antibiotics STAR PU 13'!AB172="no",'Co-amoxiclav etc.'!AB172="no"),"yes","no")</f>
        <v>no</v>
      </c>
      <c r="Q172" s="14" t="str">
        <f>IF(AND('Antibiotics STAR PU 13'!AD172="no",'Co-amoxiclav etc.'!AD172="no"),"yes","no")</f>
        <v>no</v>
      </c>
      <c r="R172" s="14" t="str">
        <f>IF(AND('Antibiotics STAR PU 13'!AF172="no",'Co-amoxiclav etc.'!AF172="no"),"yes","no")</f>
        <v>no</v>
      </c>
      <c r="S172" s="14" t="str">
        <f>IF(AND('Antibiotics STAR PU 13'!AH172="no",'Co-amoxiclav etc.'!AH172="no"),"yes","no")</f>
        <v>no</v>
      </c>
    </row>
    <row r="173" spans="1:19" x14ac:dyDescent="0.2">
      <c r="A173" t="s">
        <v>470</v>
      </c>
      <c r="B173" t="s">
        <v>471</v>
      </c>
      <c r="C173" s="53" t="s">
        <v>502</v>
      </c>
      <c r="D173" s="54" t="s">
        <v>36</v>
      </c>
      <c r="E173" s="50" t="s">
        <v>371</v>
      </c>
      <c r="F173" s="55" t="s">
        <v>372</v>
      </c>
      <c r="G173" s="190" t="str">
        <f>IF(AND('Antibiotics STAR PU 13'!J173="no",'Co-amoxiclav etc.'!J173="no"),"yes","no")</f>
        <v>no</v>
      </c>
      <c r="H173" s="14" t="str">
        <f>IF(AND('Antibiotics STAR PU 13'!L173="no",'Co-amoxiclav etc.'!L173="no"),"yes","no")</f>
        <v>no</v>
      </c>
      <c r="I173" s="14" t="str">
        <f>IF(AND('Antibiotics STAR PU 13'!N173="no",'Co-amoxiclav etc.'!N173="no"),"yes","no")</f>
        <v>no</v>
      </c>
      <c r="J173" s="14" t="str">
        <f>IF(AND('Antibiotics STAR PU 13'!P173="no",'Co-amoxiclav etc.'!P173="no"),"yes","no")</f>
        <v>no</v>
      </c>
      <c r="K173" s="14" t="str">
        <f>IF(AND('Antibiotics STAR PU 13'!R173="no",'Co-amoxiclav etc.'!R173="no"),"yes","no")</f>
        <v>no</v>
      </c>
      <c r="L173" s="14" t="str">
        <f>IF(AND('Antibiotics STAR PU 13'!T173="no",'Co-amoxiclav etc.'!T173="no"),"yes","no")</f>
        <v>no</v>
      </c>
      <c r="M173" s="14" t="str">
        <f>IF(AND('Antibiotics STAR PU 13'!V173="no",'Co-amoxiclav etc.'!V173="no"),"yes","no")</f>
        <v>no</v>
      </c>
      <c r="N173" s="14" t="str">
        <f>IF(AND('Antibiotics STAR PU 13'!X173="no",'Co-amoxiclav etc.'!X173="no"),"yes","no")</f>
        <v>no</v>
      </c>
      <c r="O173" s="14" t="str">
        <f>IF(AND('Antibiotics STAR PU 13'!Z173="no",'Co-amoxiclav etc.'!Z173="no"),"yes","no")</f>
        <v>no</v>
      </c>
      <c r="P173" s="14" t="str">
        <f>IF(AND('Antibiotics STAR PU 13'!AB173="no",'Co-amoxiclav etc.'!AB173="no"),"yes","no")</f>
        <v>no</v>
      </c>
      <c r="Q173" s="14" t="str">
        <f>IF(AND('Antibiotics STAR PU 13'!AD173="no",'Co-amoxiclav etc.'!AD173="no"),"yes","no")</f>
        <v>no</v>
      </c>
      <c r="R173" s="14" t="str">
        <f>IF(AND('Antibiotics STAR PU 13'!AF173="no",'Co-amoxiclav etc.'!AF173="no"),"yes","no")</f>
        <v>no</v>
      </c>
      <c r="S173" s="14" t="str">
        <f>IF(AND('Antibiotics STAR PU 13'!AH173="no",'Co-amoxiclav etc.'!AH173="no"),"yes","no")</f>
        <v>no</v>
      </c>
    </row>
    <row r="174" spans="1:19" x14ac:dyDescent="0.2">
      <c r="A174" t="s">
        <v>485</v>
      </c>
      <c r="B174" t="s">
        <v>486</v>
      </c>
      <c r="C174" s="53" t="s">
        <v>519</v>
      </c>
      <c r="D174" s="54" t="s">
        <v>165</v>
      </c>
      <c r="E174" s="50" t="s">
        <v>373</v>
      </c>
      <c r="F174" s="55" t="s">
        <v>374</v>
      </c>
      <c r="G174" s="190" t="str">
        <f>IF(AND('Antibiotics STAR PU 13'!J174="no",'Co-amoxiclav etc.'!J174="no"),"yes","no")</f>
        <v>no</v>
      </c>
      <c r="H174" s="14" t="str">
        <f>IF(AND('Antibiotics STAR PU 13'!L174="no",'Co-amoxiclav etc.'!L174="no"),"yes","no")</f>
        <v>no</v>
      </c>
      <c r="I174" s="14" t="str">
        <f>IF(AND('Antibiotics STAR PU 13'!N174="no",'Co-amoxiclav etc.'!N174="no"),"yes","no")</f>
        <v>no</v>
      </c>
      <c r="J174" s="14" t="str">
        <f>IF(AND('Antibiotics STAR PU 13'!P174="no",'Co-amoxiclav etc.'!P174="no"),"yes","no")</f>
        <v>no</v>
      </c>
      <c r="K174" s="14" t="str">
        <f>IF(AND('Antibiotics STAR PU 13'!R174="no",'Co-amoxiclav etc.'!R174="no"),"yes","no")</f>
        <v>no</v>
      </c>
      <c r="L174" s="14" t="str">
        <f>IF(AND('Antibiotics STAR PU 13'!T174="no",'Co-amoxiclav etc.'!T174="no"),"yes","no")</f>
        <v>no</v>
      </c>
      <c r="M174" s="14" t="str">
        <f>IF(AND('Antibiotics STAR PU 13'!V174="no",'Co-amoxiclav etc.'!V174="no"),"yes","no")</f>
        <v>no</v>
      </c>
      <c r="N174" s="14" t="str">
        <f>IF(AND('Antibiotics STAR PU 13'!X174="no",'Co-amoxiclav etc.'!X174="no"),"yes","no")</f>
        <v>no</v>
      </c>
      <c r="O174" s="14" t="str">
        <f>IF(AND('Antibiotics STAR PU 13'!Z174="no",'Co-amoxiclav etc.'!Z174="no"),"yes","no")</f>
        <v>no</v>
      </c>
      <c r="P174" s="14" t="str">
        <f>IF(AND('Antibiotics STAR PU 13'!AB174="no",'Co-amoxiclav etc.'!AB174="no"),"yes","no")</f>
        <v>no</v>
      </c>
      <c r="Q174" s="14" t="str">
        <f>IF(AND('Antibiotics STAR PU 13'!AD174="no",'Co-amoxiclav etc.'!AD174="no"),"yes","no")</f>
        <v>no</v>
      </c>
      <c r="R174" s="14" t="str">
        <f>IF(AND('Antibiotics STAR PU 13'!AF174="no",'Co-amoxiclav etc.'!AF174="no"),"yes","no")</f>
        <v>no</v>
      </c>
      <c r="S174" s="14" t="str">
        <f>IF(AND('Antibiotics STAR PU 13'!AH174="no",'Co-amoxiclav etc.'!AH174="no"),"yes","no")</f>
        <v>no</v>
      </c>
    </row>
    <row r="175" spans="1:19" x14ac:dyDescent="0.2">
      <c r="A175" t="s">
        <v>480</v>
      </c>
      <c r="B175" t="s">
        <v>481</v>
      </c>
      <c r="C175" s="53" t="s">
        <v>510</v>
      </c>
      <c r="D175" s="54" t="s">
        <v>78</v>
      </c>
      <c r="E175" s="50" t="s">
        <v>375</v>
      </c>
      <c r="F175" s="55" t="s">
        <v>376</v>
      </c>
      <c r="G175" s="190" t="str">
        <f>IF(AND('Antibiotics STAR PU 13'!J175="no",'Co-amoxiclav etc.'!J175="no"),"yes","no")</f>
        <v>no</v>
      </c>
      <c r="H175" s="14" t="str">
        <f>IF(AND('Antibiotics STAR PU 13'!L175="no",'Co-amoxiclav etc.'!L175="no"),"yes","no")</f>
        <v>no</v>
      </c>
      <c r="I175" s="14" t="str">
        <f>IF(AND('Antibiotics STAR PU 13'!N175="no",'Co-amoxiclav etc.'!N175="no"),"yes","no")</f>
        <v>no</v>
      </c>
      <c r="J175" s="14" t="str">
        <f>IF(AND('Antibiotics STAR PU 13'!P175="no",'Co-amoxiclav etc.'!P175="no"),"yes","no")</f>
        <v>no</v>
      </c>
      <c r="K175" s="14" t="str">
        <f>IF(AND('Antibiotics STAR PU 13'!R175="no",'Co-amoxiclav etc.'!R175="no"),"yes","no")</f>
        <v>no</v>
      </c>
      <c r="L175" s="14" t="str">
        <f>IF(AND('Antibiotics STAR PU 13'!T175="no",'Co-amoxiclav etc.'!T175="no"),"yes","no")</f>
        <v>no</v>
      </c>
      <c r="M175" s="14" t="str">
        <f>IF(AND('Antibiotics STAR PU 13'!V175="no",'Co-amoxiclav etc.'!V175="no"),"yes","no")</f>
        <v>no</v>
      </c>
      <c r="N175" s="14" t="str">
        <f>IF(AND('Antibiotics STAR PU 13'!X175="no",'Co-amoxiclav etc.'!X175="no"),"yes","no")</f>
        <v>no</v>
      </c>
      <c r="O175" s="14" t="str">
        <f>IF(AND('Antibiotics STAR PU 13'!Z175="no",'Co-amoxiclav etc.'!Z175="no"),"yes","no")</f>
        <v>no</v>
      </c>
      <c r="P175" s="14" t="str">
        <f>IF(AND('Antibiotics STAR PU 13'!AB175="no",'Co-amoxiclav etc.'!AB175="no"),"yes","no")</f>
        <v>no</v>
      </c>
      <c r="Q175" s="14" t="str">
        <f>IF(AND('Antibiotics STAR PU 13'!AD175="no",'Co-amoxiclav etc.'!AD175="no"),"yes","no")</f>
        <v>no</v>
      </c>
      <c r="R175" s="14" t="str">
        <f>IF(AND('Antibiotics STAR PU 13'!AF175="no",'Co-amoxiclav etc.'!AF175="no"),"yes","no")</f>
        <v>no</v>
      </c>
      <c r="S175" s="14" t="str">
        <f>IF(AND('Antibiotics STAR PU 13'!AH175="no",'Co-amoxiclav etc.'!AH175="no"),"yes","no")</f>
        <v>no</v>
      </c>
    </row>
    <row r="176" spans="1:19" x14ac:dyDescent="0.2">
      <c r="A176" t="s">
        <v>570</v>
      </c>
      <c r="B176" t="s">
        <v>569</v>
      </c>
      <c r="C176" s="53" t="s">
        <v>505</v>
      </c>
      <c r="D176" s="54" t="s">
        <v>49</v>
      </c>
      <c r="E176" s="50" t="s">
        <v>377</v>
      </c>
      <c r="F176" s="55" t="s">
        <v>378</v>
      </c>
      <c r="G176" s="190" t="str">
        <f>IF(AND('Antibiotics STAR PU 13'!J176="no",'Co-amoxiclav etc.'!J176="no"),"yes","no")</f>
        <v>no</v>
      </c>
      <c r="H176" s="14" t="str">
        <f>IF(AND('Antibiotics STAR PU 13'!L176="no",'Co-amoxiclav etc.'!L176="no"),"yes","no")</f>
        <v>no</v>
      </c>
      <c r="I176" s="14" t="str">
        <f>IF(AND('Antibiotics STAR PU 13'!N176="no",'Co-amoxiclav etc.'!N176="no"),"yes","no")</f>
        <v>no</v>
      </c>
      <c r="J176" s="14" t="str">
        <f>IF(AND('Antibiotics STAR PU 13'!P176="no",'Co-amoxiclav etc.'!P176="no"),"yes","no")</f>
        <v>no</v>
      </c>
      <c r="K176" s="14" t="str">
        <f>IF(AND('Antibiotics STAR PU 13'!R176="no",'Co-amoxiclav etc.'!R176="no"),"yes","no")</f>
        <v>no</v>
      </c>
      <c r="L176" s="14" t="str">
        <f>IF(AND('Antibiotics STAR PU 13'!T176="no",'Co-amoxiclav etc.'!T176="no"),"yes","no")</f>
        <v>no</v>
      </c>
      <c r="M176" s="14" t="str">
        <f>IF(AND('Antibiotics STAR PU 13'!V176="no",'Co-amoxiclav etc.'!V176="no"),"yes","no")</f>
        <v>no</v>
      </c>
      <c r="N176" s="14" t="str">
        <f>IF(AND('Antibiotics STAR PU 13'!X176="no",'Co-amoxiclav etc.'!X176="no"),"yes","no")</f>
        <v>no</v>
      </c>
      <c r="O176" s="14" t="str">
        <f>IF(AND('Antibiotics STAR PU 13'!Z176="no",'Co-amoxiclav etc.'!Z176="no"),"yes","no")</f>
        <v>no</v>
      </c>
      <c r="P176" s="14" t="str">
        <f>IF(AND('Antibiotics STAR PU 13'!AB176="no",'Co-amoxiclav etc.'!AB176="no"),"yes","no")</f>
        <v>no</v>
      </c>
      <c r="Q176" s="14" t="str">
        <f>IF(AND('Antibiotics STAR PU 13'!AD176="no",'Co-amoxiclav etc.'!AD176="no"),"yes","no")</f>
        <v>no</v>
      </c>
      <c r="R176" s="14" t="str">
        <f>IF(AND('Antibiotics STAR PU 13'!AF176="no",'Co-amoxiclav etc.'!AF176="no"),"yes","no")</f>
        <v>no</v>
      </c>
      <c r="S176" s="14" t="str">
        <f>IF(AND('Antibiotics STAR PU 13'!AH176="no",'Co-amoxiclav etc.'!AH176="no"),"yes","no")</f>
        <v>no</v>
      </c>
    </row>
    <row r="177" spans="1:19" x14ac:dyDescent="0.2">
      <c r="A177" t="s">
        <v>480</v>
      </c>
      <c r="B177" t="s">
        <v>481</v>
      </c>
      <c r="C177" s="53" t="s">
        <v>510</v>
      </c>
      <c r="D177" s="54" t="s">
        <v>78</v>
      </c>
      <c r="E177" s="50" t="s">
        <v>379</v>
      </c>
      <c r="F177" s="55" t="s">
        <v>380</v>
      </c>
      <c r="G177" s="190" t="str">
        <f>IF(AND('Antibiotics STAR PU 13'!J177="no",'Co-amoxiclav etc.'!J177="no"),"yes","no")</f>
        <v>no</v>
      </c>
      <c r="H177" s="14" t="str">
        <f>IF(AND('Antibiotics STAR PU 13'!L177="no",'Co-amoxiclav etc.'!L177="no"),"yes","no")</f>
        <v>no</v>
      </c>
      <c r="I177" s="14" t="str">
        <f>IF(AND('Antibiotics STAR PU 13'!N177="no",'Co-amoxiclav etc.'!N177="no"),"yes","no")</f>
        <v>no</v>
      </c>
      <c r="J177" s="14" t="str">
        <f>IF(AND('Antibiotics STAR PU 13'!P177="no",'Co-amoxiclav etc.'!P177="no"),"yes","no")</f>
        <v>no</v>
      </c>
      <c r="K177" s="14" t="str">
        <f>IF(AND('Antibiotics STAR PU 13'!R177="no",'Co-amoxiclav etc.'!R177="no"),"yes","no")</f>
        <v>no</v>
      </c>
      <c r="L177" s="14" t="str">
        <f>IF(AND('Antibiotics STAR PU 13'!T177="no",'Co-amoxiclav etc.'!T177="no"),"yes","no")</f>
        <v>no</v>
      </c>
      <c r="M177" s="14" t="str">
        <f>IF(AND('Antibiotics STAR PU 13'!V177="no",'Co-amoxiclav etc.'!V177="no"),"yes","no")</f>
        <v>no</v>
      </c>
      <c r="N177" s="14" t="str">
        <f>IF(AND('Antibiotics STAR PU 13'!X177="no",'Co-amoxiclav etc.'!X177="no"),"yes","no")</f>
        <v>no</v>
      </c>
      <c r="O177" s="14" t="str">
        <f>IF(AND('Antibiotics STAR PU 13'!Z177="no",'Co-amoxiclav etc.'!Z177="no"),"yes","no")</f>
        <v>no</v>
      </c>
      <c r="P177" s="14" t="str">
        <f>IF(AND('Antibiotics STAR PU 13'!AB177="no",'Co-amoxiclav etc.'!AB177="no"),"yes","no")</f>
        <v>no</v>
      </c>
      <c r="Q177" s="14" t="str">
        <f>IF(AND('Antibiotics STAR PU 13'!AD177="no",'Co-amoxiclav etc.'!AD177="no"),"yes","no")</f>
        <v>no</v>
      </c>
      <c r="R177" s="14" t="str">
        <f>IF(AND('Antibiotics STAR PU 13'!AF177="no",'Co-amoxiclav etc.'!AF177="no"),"yes","no")</f>
        <v>no</v>
      </c>
      <c r="S177" s="14" t="str">
        <f>IF(AND('Antibiotics STAR PU 13'!AH177="no",'Co-amoxiclav etc.'!AH177="no"),"yes","no")</f>
        <v>no</v>
      </c>
    </row>
    <row r="178" spans="1:19" x14ac:dyDescent="0.2">
      <c r="A178" t="s">
        <v>482</v>
      </c>
      <c r="B178" t="s">
        <v>483</v>
      </c>
      <c r="C178" s="53" t="s">
        <v>512</v>
      </c>
      <c r="D178" s="54" t="s">
        <v>106</v>
      </c>
      <c r="E178" s="50" t="s">
        <v>381</v>
      </c>
      <c r="F178" s="55" t="s">
        <v>382</v>
      </c>
      <c r="G178" s="190" t="str">
        <f>IF(AND('Antibiotics STAR PU 13'!J178="no",'Co-amoxiclav etc.'!J178="no"),"yes","no")</f>
        <v>yes</v>
      </c>
      <c r="H178" s="14" t="str">
        <f>IF(AND('Antibiotics STAR PU 13'!L178="no",'Co-amoxiclav etc.'!L178="no"),"yes","no")</f>
        <v>no</v>
      </c>
      <c r="I178" s="14" t="str">
        <f>IF(AND('Antibiotics STAR PU 13'!N178="no",'Co-amoxiclav etc.'!N178="no"),"yes","no")</f>
        <v>yes</v>
      </c>
      <c r="J178" s="14" t="str">
        <f>IF(AND('Antibiotics STAR PU 13'!P178="no",'Co-amoxiclav etc.'!P178="no"),"yes","no")</f>
        <v>no</v>
      </c>
      <c r="K178" s="14" t="str">
        <f>IF(AND('Antibiotics STAR PU 13'!R178="no",'Co-amoxiclav etc.'!R178="no"),"yes","no")</f>
        <v>no</v>
      </c>
      <c r="L178" s="14" t="str">
        <f>IF(AND('Antibiotics STAR PU 13'!T178="no",'Co-amoxiclav etc.'!T178="no"),"yes","no")</f>
        <v>no</v>
      </c>
      <c r="M178" s="14" t="str">
        <f>IF(AND('Antibiotics STAR PU 13'!V178="no",'Co-amoxiclav etc.'!V178="no"),"yes","no")</f>
        <v>no</v>
      </c>
      <c r="N178" s="14" t="str">
        <f>IF(AND('Antibiotics STAR PU 13'!X178="no",'Co-amoxiclav etc.'!X178="no"),"yes","no")</f>
        <v>no</v>
      </c>
      <c r="O178" s="14" t="str">
        <f>IF(AND('Antibiotics STAR PU 13'!Z178="no",'Co-amoxiclav etc.'!Z178="no"),"yes","no")</f>
        <v>yes</v>
      </c>
      <c r="P178" s="14" t="str">
        <f>IF(AND('Antibiotics STAR PU 13'!AB178="no",'Co-amoxiclav etc.'!AB178="no"),"yes","no")</f>
        <v>no</v>
      </c>
      <c r="Q178" s="14" t="str">
        <f>IF(AND('Antibiotics STAR PU 13'!AD178="no",'Co-amoxiclav etc.'!AD178="no"),"yes","no")</f>
        <v>no</v>
      </c>
      <c r="R178" s="14" t="str">
        <f>IF(AND('Antibiotics STAR PU 13'!AF178="no",'Co-amoxiclav etc.'!AF178="no"),"yes","no")</f>
        <v>no</v>
      </c>
      <c r="S178" s="14" t="str">
        <f>IF(AND('Antibiotics STAR PU 13'!AH178="no",'Co-amoxiclav etc.'!AH178="no"),"yes","no")</f>
        <v>no</v>
      </c>
    </row>
    <row r="179" spans="1:19" x14ac:dyDescent="0.2">
      <c r="A179" t="s">
        <v>466</v>
      </c>
      <c r="B179" t="s">
        <v>467</v>
      </c>
      <c r="C179" s="53" t="s">
        <v>507</v>
      </c>
      <c r="D179" s="54" t="s">
        <v>61</v>
      </c>
      <c r="E179" s="50" t="s">
        <v>383</v>
      </c>
      <c r="F179" s="55" t="s">
        <v>384</v>
      </c>
      <c r="G179" s="190" t="str">
        <f>IF(AND('Antibiotics STAR PU 13'!J179="no",'Co-amoxiclav etc.'!J179="no"),"yes","no")</f>
        <v>no</v>
      </c>
      <c r="H179" s="14" t="str">
        <f>IF(AND('Antibiotics STAR PU 13'!L179="no",'Co-amoxiclav etc.'!L179="no"),"yes","no")</f>
        <v>no</v>
      </c>
      <c r="I179" s="14" t="str">
        <f>IF(AND('Antibiotics STAR PU 13'!N179="no",'Co-amoxiclav etc.'!N179="no"),"yes","no")</f>
        <v>no</v>
      </c>
      <c r="J179" s="14" t="str">
        <f>IF(AND('Antibiotics STAR PU 13'!P179="no",'Co-amoxiclav etc.'!P179="no"),"yes","no")</f>
        <v>no</v>
      </c>
      <c r="K179" s="14" t="str">
        <f>IF(AND('Antibiotics STAR PU 13'!R179="no",'Co-amoxiclav etc.'!R179="no"),"yes","no")</f>
        <v>no</v>
      </c>
      <c r="L179" s="14" t="str">
        <f>IF(AND('Antibiotics STAR PU 13'!T179="no",'Co-amoxiclav etc.'!T179="no"),"yes","no")</f>
        <v>no</v>
      </c>
      <c r="M179" s="14" t="str">
        <f>IF(AND('Antibiotics STAR PU 13'!V179="no",'Co-amoxiclav etc.'!V179="no"),"yes","no")</f>
        <v>no</v>
      </c>
      <c r="N179" s="14" t="str">
        <f>IF(AND('Antibiotics STAR PU 13'!X179="no",'Co-amoxiclav etc.'!X179="no"),"yes","no")</f>
        <v>no</v>
      </c>
      <c r="O179" s="14" t="str">
        <f>IF(AND('Antibiotics STAR PU 13'!Z179="no",'Co-amoxiclav etc.'!Z179="no"),"yes","no")</f>
        <v>no</v>
      </c>
      <c r="P179" s="14" t="str">
        <f>IF(AND('Antibiotics STAR PU 13'!AB179="no",'Co-amoxiclav etc.'!AB179="no"),"yes","no")</f>
        <v>no</v>
      </c>
      <c r="Q179" s="14" t="str">
        <f>IF(AND('Antibiotics STAR PU 13'!AD179="no",'Co-amoxiclav etc.'!AD179="no"),"yes","no")</f>
        <v>no</v>
      </c>
      <c r="R179" s="14" t="str">
        <f>IF(AND('Antibiotics STAR PU 13'!AF179="no",'Co-amoxiclav etc.'!AF179="no"),"yes","no")</f>
        <v>no</v>
      </c>
      <c r="S179" s="14" t="str">
        <f>IF(AND('Antibiotics STAR PU 13'!AH179="no",'Co-amoxiclav etc.'!AH179="no"),"yes","no")</f>
        <v>no</v>
      </c>
    </row>
    <row r="180" spans="1:19" x14ac:dyDescent="0.2">
      <c r="A180" t="s">
        <v>466</v>
      </c>
      <c r="B180" t="s">
        <v>467</v>
      </c>
      <c r="C180" s="53" t="s">
        <v>507</v>
      </c>
      <c r="D180" s="54" t="s">
        <v>61</v>
      </c>
      <c r="E180" s="50" t="s">
        <v>385</v>
      </c>
      <c r="F180" s="55" t="s">
        <v>386</v>
      </c>
      <c r="G180" s="190" t="str">
        <f>IF(AND('Antibiotics STAR PU 13'!J180="no",'Co-amoxiclav etc.'!J180="no"),"yes","no")</f>
        <v>no</v>
      </c>
      <c r="H180" s="14" t="str">
        <f>IF(AND('Antibiotics STAR PU 13'!L180="no",'Co-amoxiclav etc.'!L180="no"),"yes","no")</f>
        <v>no</v>
      </c>
      <c r="I180" s="14" t="str">
        <f>IF(AND('Antibiotics STAR PU 13'!N180="no",'Co-amoxiclav etc.'!N180="no"),"yes","no")</f>
        <v>no</v>
      </c>
      <c r="J180" s="14" t="str">
        <f>IF(AND('Antibiotics STAR PU 13'!P180="no",'Co-amoxiclav etc.'!P180="no"),"yes","no")</f>
        <v>no</v>
      </c>
      <c r="K180" s="14" t="str">
        <f>IF(AND('Antibiotics STAR PU 13'!R180="no",'Co-amoxiclav etc.'!R180="no"),"yes","no")</f>
        <v>no</v>
      </c>
      <c r="L180" s="14" t="str">
        <f>IF(AND('Antibiotics STAR PU 13'!T180="no",'Co-amoxiclav etc.'!T180="no"),"yes","no")</f>
        <v>no</v>
      </c>
      <c r="M180" s="14" t="str">
        <f>IF(AND('Antibiotics STAR PU 13'!V180="no",'Co-amoxiclav etc.'!V180="no"),"yes","no")</f>
        <v>no</v>
      </c>
      <c r="N180" s="14" t="str">
        <f>IF(AND('Antibiotics STAR PU 13'!X180="no",'Co-amoxiclav etc.'!X180="no"),"yes","no")</f>
        <v>no</v>
      </c>
      <c r="O180" s="14" t="str">
        <f>IF(AND('Antibiotics STAR PU 13'!Z180="no",'Co-amoxiclav etc.'!Z180="no"),"yes","no")</f>
        <v>no</v>
      </c>
      <c r="P180" s="14" t="str">
        <f>IF(AND('Antibiotics STAR PU 13'!AB180="no",'Co-amoxiclav etc.'!AB180="no"),"yes","no")</f>
        <v>no</v>
      </c>
      <c r="Q180" s="14" t="str">
        <f>IF(AND('Antibiotics STAR PU 13'!AD180="no",'Co-amoxiclav etc.'!AD180="no"),"yes","no")</f>
        <v>no</v>
      </c>
      <c r="R180" s="14" t="str">
        <f>IF(AND('Antibiotics STAR PU 13'!AF180="no",'Co-amoxiclav etc.'!AF180="no"),"yes","no")</f>
        <v>no</v>
      </c>
      <c r="S180" s="14" t="str">
        <f>IF(AND('Antibiotics STAR PU 13'!AH180="no",'Co-amoxiclav etc.'!AH180="no"),"yes","no")</f>
        <v>no</v>
      </c>
    </row>
    <row r="181" spans="1:19" x14ac:dyDescent="0.2">
      <c r="A181" t="s">
        <v>470</v>
      </c>
      <c r="B181" t="s">
        <v>471</v>
      </c>
      <c r="C181" s="53" t="s">
        <v>502</v>
      </c>
      <c r="D181" s="54" t="s">
        <v>36</v>
      </c>
      <c r="E181" s="50" t="s">
        <v>387</v>
      </c>
      <c r="F181" s="55" t="s">
        <v>388</v>
      </c>
      <c r="G181" s="190" t="str">
        <f>IF(AND('Antibiotics STAR PU 13'!J181="no",'Co-amoxiclav etc.'!J181="no"),"yes","no")</f>
        <v>no</v>
      </c>
      <c r="H181" s="14" t="str">
        <f>IF(AND('Antibiotics STAR PU 13'!L181="no",'Co-amoxiclav etc.'!L181="no"),"yes","no")</f>
        <v>no</v>
      </c>
      <c r="I181" s="14" t="str">
        <f>IF(AND('Antibiotics STAR PU 13'!N181="no",'Co-amoxiclav etc.'!N181="no"),"yes","no")</f>
        <v>no</v>
      </c>
      <c r="J181" s="14" t="str">
        <f>IF(AND('Antibiotics STAR PU 13'!P181="no",'Co-amoxiclav etc.'!P181="no"),"yes","no")</f>
        <v>no</v>
      </c>
      <c r="K181" s="14" t="str">
        <f>IF(AND('Antibiotics STAR PU 13'!R181="no",'Co-amoxiclav etc.'!R181="no"),"yes","no")</f>
        <v>no</v>
      </c>
      <c r="L181" s="14" t="str">
        <f>IF(AND('Antibiotics STAR PU 13'!T181="no",'Co-amoxiclav etc.'!T181="no"),"yes","no")</f>
        <v>no</v>
      </c>
      <c r="M181" s="14" t="str">
        <f>IF(AND('Antibiotics STAR PU 13'!V181="no",'Co-amoxiclav etc.'!V181="no"),"yes","no")</f>
        <v>no</v>
      </c>
      <c r="N181" s="14" t="str">
        <f>IF(AND('Antibiotics STAR PU 13'!X181="no",'Co-amoxiclav etc.'!X181="no"),"yes","no")</f>
        <v>no</v>
      </c>
      <c r="O181" s="14" t="str">
        <f>IF(AND('Antibiotics STAR PU 13'!Z181="no",'Co-amoxiclav etc.'!Z181="no"),"yes","no")</f>
        <v>no</v>
      </c>
      <c r="P181" s="14" t="str">
        <f>IF(AND('Antibiotics STAR PU 13'!AB181="no",'Co-amoxiclav etc.'!AB181="no"),"yes","no")</f>
        <v>no</v>
      </c>
      <c r="Q181" s="14" t="str">
        <f>IF(AND('Antibiotics STAR PU 13'!AD181="no",'Co-amoxiclav etc.'!AD181="no"),"yes","no")</f>
        <v>no</v>
      </c>
      <c r="R181" s="14" t="str">
        <f>IF(AND('Antibiotics STAR PU 13'!AF181="no",'Co-amoxiclav etc.'!AF181="no"),"yes","no")</f>
        <v>no</v>
      </c>
      <c r="S181" s="14" t="str">
        <f>IF(AND('Antibiotics STAR PU 13'!AH181="no",'Co-amoxiclav etc.'!AH181="no"),"yes","no")</f>
        <v>no</v>
      </c>
    </row>
    <row r="182" spans="1:19" x14ac:dyDescent="0.2">
      <c r="A182" t="s">
        <v>466</v>
      </c>
      <c r="B182" t="s">
        <v>467</v>
      </c>
      <c r="C182" s="53" t="s">
        <v>495</v>
      </c>
      <c r="D182" s="54" t="s">
        <v>11</v>
      </c>
      <c r="E182" s="50" t="s">
        <v>389</v>
      </c>
      <c r="F182" s="55" t="s">
        <v>390</v>
      </c>
      <c r="G182" s="190" t="str">
        <f>IF(AND('Antibiotics STAR PU 13'!J182="no",'Co-amoxiclav etc.'!J182="no"),"yes","no")</f>
        <v>no</v>
      </c>
      <c r="H182" s="14" t="str">
        <f>IF(AND('Antibiotics STAR PU 13'!L182="no",'Co-amoxiclav etc.'!L182="no"),"yes","no")</f>
        <v>no</v>
      </c>
      <c r="I182" s="14" t="str">
        <f>IF(AND('Antibiotics STAR PU 13'!N182="no",'Co-amoxiclav etc.'!N182="no"),"yes","no")</f>
        <v>no</v>
      </c>
      <c r="J182" s="14" t="str">
        <f>IF(AND('Antibiotics STAR PU 13'!P182="no",'Co-amoxiclav etc.'!P182="no"),"yes","no")</f>
        <v>no</v>
      </c>
      <c r="K182" s="14" t="str">
        <f>IF(AND('Antibiotics STAR PU 13'!R182="no",'Co-amoxiclav etc.'!R182="no"),"yes","no")</f>
        <v>no</v>
      </c>
      <c r="L182" s="14" t="str">
        <f>IF(AND('Antibiotics STAR PU 13'!T182="no",'Co-amoxiclav etc.'!T182="no"),"yes","no")</f>
        <v>no</v>
      </c>
      <c r="M182" s="14" t="str">
        <f>IF(AND('Antibiotics STAR PU 13'!V182="no",'Co-amoxiclav etc.'!V182="no"),"yes","no")</f>
        <v>no</v>
      </c>
      <c r="N182" s="14" t="str">
        <f>IF(AND('Antibiotics STAR PU 13'!X182="no",'Co-amoxiclav etc.'!X182="no"),"yes","no")</f>
        <v>no</v>
      </c>
      <c r="O182" s="14" t="str">
        <f>IF(AND('Antibiotics STAR PU 13'!Z182="no",'Co-amoxiclav etc.'!Z182="no"),"yes","no")</f>
        <v>no</v>
      </c>
      <c r="P182" s="14" t="str">
        <f>IF(AND('Antibiotics STAR PU 13'!AB182="no",'Co-amoxiclav etc.'!AB182="no"),"yes","no")</f>
        <v>no</v>
      </c>
      <c r="Q182" s="14" t="str">
        <f>IF(AND('Antibiotics STAR PU 13'!AD182="no",'Co-amoxiclav etc.'!AD182="no"),"yes","no")</f>
        <v>no</v>
      </c>
      <c r="R182" s="14" t="str">
        <f>IF(AND('Antibiotics STAR PU 13'!AF182="no",'Co-amoxiclav etc.'!AF182="no"),"yes","no")</f>
        <v>no</v>
      </c>
      <c r="S182" s="14" t="str">
        <f>IF(AND('Antibiotics STAR PU 13'!AH182="no",'Co-amoxiclav etc.'!AH182="no"),"yes","no")</f>
        <v>no</v>
      </c>
    </row>
    <row r="183" spans="1:19" x14ac:dyDescent="0.2">
      <c r="A183" t="s">
        <v>468</v>
      </c>
      <c r="B183" t="s">
        <v>469</v>
      </c>
      <c r="C183" s="53" t="s">
        <v>500</v>
      </c>
      <c r="D183" s="54" t="s">
        <v>30</v>
      </c>
      <c r="E183" s="50" t="s">
        <v>391</v>
      </c>
      <c r="F183" s="55" t="s">
        <v>392</v>
      </c>
      <c r="G183" s="190" t="str">
        <f>IF(AND('Antibiotics STAR PU 13'!J183="no",'Co-amoxiclav etc.'!J183="no"),"yes","no")</f>
        <v>no</v>
      </c>
      <c r="H183" s="14" t="str">
        <f>IF(AND('Antibiotics STAR PU 13'!L183="no",'Co-amoxiclav etc.'!L183="no"),"yes","no")</f>
        <v>no</v>
      </c>
      <c r="I183" s="14" t="str">
        <f>IF(AND('Antibiotics STAR PU 13'!N183="no",'Co-amoxiclav etc.'!N183="no"),"yes","no")</f>
        <v>no</v>
      </c>
      <c r="J183" s="14" t="str">
        <f>IF(AND('Antibiotics STAR PU 13'!P183="no",'Co-amoxiclav etc.'!P183="no"),"yes","no")</f>
        <v>no</v>
      </c>
      <c r="K183" s="14" t="str">
        <f>IF(AND('Antibiotics STAR PU 13'!R183="no",'Co-amoxiclav etc.'!R183="no"),"yes","no")</f>
        <v>no</v>
      </c>
      <c r="L183" s="14" t="str">
        <f>IF(AND('Antibiotics STAR PU 13'!T183="no",'Co-amoxiclav etc.'!T183="no"),"yes","no")</f>
        <v>no</v>
      </c>
      <c r="M183" s="14" t="str">
        <f>IF(AND('Antibiotics STAR PU 13'!V183="no",'Co-amoxiclav etc.'!V183="no"),"yes","no")</f>
        <v>no</v>
      </c>
      <c r="N183" s="14" t="str">
        <f>IF(AND('Antibiotics STAR PU 13'!X183="no",'Co-amoxiclav etc.'!X183="no"),"yes","no")</f>
        <v>no</v>
      </c>
      <c r="O183" s="14" t="str">
        <f>IF(AND('Antibiotics STAR PU 13'!Z183="no",'Co-amoxiclav etc.'!Z183="no"),"yes","no")</f>
        <v>no</v>
      </c>
      <c r="P183" s="14" t="str">
        <f>IF(AND('Antibiotics STAR PU 13'!AB183="no",'Co-amoxiclav etc.'!AB183="no"),"yes","no")</f>
        <v>no</v>
      </c>
      <c r="Q183" s="14" t="str">
        <f>IF(AND('Antibiotics STAR PU 13'!AD183="no",'Co-amoxiclav etc.'!AD183="no"),"yes","no")</f>
        <v>no</v>
      </c>
      <c r="R183" s="14" t="str">
        <f>IF(AND('Antibiotics STAR PU 13'!AF183="no",'Co-amoxiclav etc.'!AF183="no"),"yes","no")</f>
        <v>no</v>
      </c>
      <c r="S183" s="14" t="str">
        <f>IF(AND('Antibiotics STAR PU 13'!AH183="no",'Co-amoxiclav etc.'!AH183="no"),"yes","no")</f>
        <v>no</v>
      </c>
    </row>
    <row r="184" spans="1:19" x14ac:dyDescent="0.2">
      <c r="A184" t="s">
        <v>570</v>
      </c>
      <c r="B184" t="s">
        <v>569</v>
      </c>
      <c r="C184" s="53" t="s">
        <v>505</v>
      </c>
      <c r="D184" s="54" t="s">
        <v>49</v>
      </c>
      <c r="E184" s="50" t="s">
        <v>393</v>
      </c>
      <c r="F184" s="55" t="s">
        <v>394</v>
      </c>
      <c r="G184" s="190" t="str">
        <f>IF(AND('Antibiotics STAR PU 13'!J184="no",'Co-amoxiclav etc.'!J184="no"),"yes","no")</f>
        <v>no</v>
      </c>
      <c r="H184" s="14" t="str">
        <f>IF(AND('Antibiotics STAR PU 13'!L184="no",'Co-amoxiclav etc.'!L184="no"),"yes","no")</f>
        <v>no</v>
      </c>
      <c r="I184" s="14" t="str">
        <f>IF(AND('Antibiotics STAR PU 13'!N184="no",'Co-amoxiclav etc.'!N184="no"),"yes","no")</f>
        <v>no</v>
      </c>
      <c r="J184" s="14" t="str">
        <f>IF(AND('Antibiotics STAR PU 13'!P184="no",'Co-amoxiclav etc.'!P184="no"),"yes","no")</f>
        <v>no</v>
      </c>
      <c r="K184" s="14" t="str">
        <f>IF(AND('Antibiotics STAR PU 13'!R184="no",'Co-amoxiclav etc.'!R184="no"),"yes","no")</f>
        <v>no</v>
      </c>
      <c r="L184" s="14" t="str">
        <f>IF(AND('Antibiotics STAR PU 13'!T184="no",'Co-amoxiclav etc.'!T184="no"),"yes","no")</f>
        <v>no</v>
      </c>
      <c r="M184" s="14" t="str">
        <f>IF(AND('Antibiotics STAR PU 13'!V184="no",'Co-amoxiclav etc.'!V184="no"),"yes","no")</f>
        <v>no</v>
      </c>
      <c r="N184" s="14" t="str">
        <f>IF(AND('Antibiotics STAR PU 13'!X184="no",'Co-amoxiclav etc.'!X184="no"),"yes","no")</f>
        <v>no</v>
      </c>
      <c r="O184" s="14" t="str">
        <f>IF(AND('Antibiotics STAR PU 13'!Z184="no",'Co-amoxiclav etc.'!Z184="no"),"yes","no")</f>
        <v>no</v>
      </c>
      <c r="P184" s="14" t="str">
        <f>IF(AND('Antibiotics STAR PU 13'!AB184="no",'Co-amoxiclav etc.'!AB184="no"),"yes","no")</f>
        <v>no</v>
      </c>
      <c r="Q184" s="14" t="str">
        <f>IF(AND('Antibiotics STAR PU 13'!AD184="no",'Co-amoxiclav etc.'!AD184="no"),"yes","no")</f>
        <v>no</v>
      </c>
      <c r="R184" s="14" t="str">
        <f>IF(AND('Antibiotics STAR PU 13'!AF184="no",'Co-amoxiclav etc.'!AF184="no"),"yes","no")</f>
        <v>no</v>
      </c>
      <c r="S184" s="14" t="str">
        <f>IF(AND('Antibiotics STAR PU 13'!AH184="no",'Co-amoxiclav etc.'!AH184="no"),"yes","no")</f>
        <v>no</v>
      </c>
    </row>
    <row r="185" spans="1:19" x14ac:dyDescent="0.2">
      <c r="A185" t="s">
        <v>480</v>
      </c>
      <c r="B185" t="s">
        <v>481</v>
      </c>
      <c r="C185" s="53" t="s">
        <v>510</v>
      </c>
      <c r="D185" s="54" t="s">
        <v>78</v>
      </c>
      <c r="E185" s="50" t="s">
        <v>395</v>
      </c>
      <c r="F185" s="55" t="s">
        <v>396</v>
      </c>
      <c r="G185" s="190" t="str">
        <f>IF(AND('Antibiotics STAR PU 13'!J185="no",'Co-amoxiclav etc.'!J185="no"),"yes","no")</f>
        <v>no</v>
      </c>
      <c r="H185" s="14" t="str">
        <f>IF(AND('Antibiotics STAR PU 13'!L185="no",'Co-amoxiclav etc.'!L185="no"),"yes","no")</f>
        <v>no</v>
      </c>
      <c r="I185" s="14" t="str">
        <f>IF(AND('Antibiotics STAR PU 13'!N185="no",'Co-amoxiclav etc.'!N185="no"),"yes","no")</f>
        <v>no</v>
      </c>
      <c r="J185" s="14" t="str">
        <f>IF(AND('Antibiotics STAR PU 13'!P185="no",'Co-amoxiclav etc.'!P185="no"),"yes","no")</f>
        <v>no</v>
      </c>
      <c r="K185" s="14" t="str">
        <f>IF(AND('Antibiotics STAR PU 13'!R185="no",'Co-amoxiclav etc.'!R185="no"),"yes","no")</f>
        <v>no</v>
      </c>
      <c r="L185" s="14" t="str">
        <f>IF(AND('Antibiotics STAR PU 13'!T185="no",'Co-amoxiclav etc.'!T185="no"),"yes","no")</f>
        <v>no</v>
      </c>
      <c r="M185" s="14" t="str">
        <f>IF(AND('Antibiotics STAR PU 13'!V185="no",'Co-amoxiclav etc.'!V185="no"),"yes","no")</f>
        <v>no</v>
      </c>
      <c r="N185" s="14" t="str">
        <f>IF(AND('Antibiotics STAR PU 13'!X185="no",'Co-amoxiclav etc.'!X185="no"),"yes","no")</f>
        <v>no</v>
      </c>
      <c r="O185" s="14" t="str">
        <f>IF(AND('Antibiotics STAR PU 13'!Z185="no",'Co-amoxiclav etc.'!Z185="no"),"yes","no")</f>
        <v>no</v>
      </c>
      <c r="P185" s="14" t="str">
        <f>IF(AND('Antibiotics STAR PU 13'!AB185="no",'Co-amoxiclav etc.'!AB185="no"),"yes","no")</f>
        <v>no</v>
      </c>
      <c r="Q185" s="14" t="str">
        <f>IF(AND('Antibiotics STAR PU 13'!AD185="no",'Co-amoxiclav etc.'!AD185="no"),"yes","no")</f>
        <v>no</v>
      </c>
      <c r="R185" s="14" t="str">
        <f>IF(AND('Antibiotics STAR PU 13'!AF185="no",'Co-amoxiclav etc.'!AF185="no"),"yes","no")</f>
        <v>no</v>
      </c>
      <c r="S185" s="14" t="str">
        <f>IF(AND('Antibiotics STAR PU 13'!AH185="no",'Co-amoxiclav etc.'!AH185="no"),"yes","no")</f>
        <v>no</v>
      </c>
    </row>
    <row r="186" spans="1:19" x14ac:dyDescent="0.2">
      <c r="A186" t="s">
        <v>466</v>
      </c>
      <c r="B186" t="s">
        <v>467</v>
      </c>
      <c r="C186" s="53" t="s">
        <v>495</v>
      </c>
      <c r="D186" s="54" t="s">
        <v>11</v>
      </c>
      <c r="E186" s="50" t="s">
        <v>397</v>
      </c>
      <c r="F186" s="55" t="s">
        <v>398</v>
      </c>
      <c r="G186" s="190" t="str">
        <f>IF(AND('Antibiotics STAR PU 13'!J186="no",'Co-amoxiclav etc.'!J186="no"),"yes","no")</f>
        <v>no</v>
      </c>
      <c r="H186" s="14" t="str">
        <f>IF(AND('Antibiotics STAR PU 13'!L186="no",'Co-amoxiclav etc.'!L186="no"),"yes","no")</f>
        <v>no</v>
      </c>
      <c r="I186" s="14" t="str">
        <f>IF(AND('Antibiotics STAR PU 13'!N186="no",'Co-amoxiclav etc.'!N186="no"),"yes","no")</f>
        <v>no</v>
      </c>
      <c r="J186" s="14" t="str">
        <f>IF(AND('Antibiotics STAR PU 13'!P186="no",'Co-amoxiclav etc.'!P186="no"),"yes","no")</f>
        <v>no</v>
      </c>
      <c r="K186" s="14" t="str">
        <f>IF(AND('Antibiotics STAR PU 13'!R186="no",'Co-amoxiclav etc.'!R186="no"),"yes","no")</f>
        <v>no</v>
      </c>
      <c r="L186" s="14" t="str">
        <f>IF(AND('Antibiotics STAR PU 13'!T186="no",'Co-amoxiclav etc.'!T186="no"),"yes","no")</f>
        <v>no</v>
      </c>
      <c r="M186" s="14" t="str">
        <f>IF(AND('Antibiotics STAR PU 13'!V186="no",'Co-amoxiclav etc.'!V186="no"),"yes","no")</f>
        <v>no</v>
      </c>
      <c r="N186" s="14" t="str">
        <f>IF(AND('Antibiotics STAR PU 13'!X186="no",'Co-amoxiclav etc.'!X186="no"),"yes","no")</f>
        <v>no</v>
      </c>
      <c r="O186" s="14" t="str">
        <f>IF(AND('Antibiotics STAR PU 13'!Z186="no",'Co-amoxiclav etc.'!Z186="no"),"yes","no")</f>
        <v>no</v>
      </c>
      <c r="P186" s="14" t="str">
        <f>IF(AND('Antibiotics STAR PU 13'!AB186="no",'Co-amoxiclav etc.'!AB186="no"),"yes","no")</f>
        <v>no</v>
      </c>
      <c r="Q186" s="14" t="str">
        <f>IF(AND('Antibiotics STAR PU 13'!AD186="no",'Co-amoxiclav etc.'!AD186="no"),"yes","no")</f>
        <v>no</v>
      </c>
      <c r="R186" s="14" t="str">
        <f>IF(AND('Antibiotics STAR PU 13'!AF186="no",'Co-amoxiclav etc.'!AF186="no"),"yes","no")</f>
        <v>no</v>
      </c>
      <c r="S186" s="14" t="str">
        <f>IF(AND('Antibiotics STAR PU 13'!AH186="no",'Co-amoxiclav etc.'!AH186="no"),"yes","no")</f>
        <v>no</v>
      </c>
    </row>
    <row r="187" spans="1:19" x14ac:dyDescent="0.2">
      <c r="A187" t="s">
        <v>472</v>
      </c>
      <c r="B187" t="s">
        <v>473</v>
      </c>
      <c r="C187" s="53" t="s">
        <v>499</v>
      </c>
      <c r="D187" s="54" t="s">
        <v>25</v>
      </c>
      <c r="E187" s="50" t="s">
        <v>399</v>
      </c>
      <c r="F187" s="55" t="s">
        <v>400</v>
      </c>
      <c r="G187" s="190" t="str">
        <f>IF(AND('Antibiotics STAR PU 13'!J187="no",'Co-amoxiclav etc.'!J187="no"),"yes","no")</f>
        <v>no</v>
      </c>
      <c r="H187" s="14" t="str">
        <f>IF(AND('Antibiotics STAR PU 13'!L187="no",'Co-amoxiclav etc.'!L187="no"),"yes","no")</f>
        <v>no</v>
      </c>
      <c r="I187" s="14" t="str">
        <f>IF(AND('Antibiotics STAR PU 13'!N187="no",'Co-amoxiclav etc.'!N187="no"),"yes","no")</f>
        <v>no</v>
      </c>
      <c r="J187" s="14" t="str">
        <f>IF(AND('Antibiotics STAR PU 13'!P187="no",'Co-amoxiclav etc.'!P187="no"),"yes","no")</f>
        <v>no</v>
      </c>
      <c r="K187" s="14" t="str">
        <f>IF(AND('Antibiotics STAR PU 13'!R187="no",'Co-amoxiclav etc.'!R187="no"),"yes","no")</f>
        <v>no</v>
      </c>
      <c r="L187" s="14" t="str">
        <f>IF(AND('Antibiotics STAR PU 13'!T187="no",'Co-amoxiclav etc.'!T187="no"),"yes","no")</f>
        <v>no</v>
      </c>
      <c r="M187" s="14" t="str">
        <f>IF(AND('Antibiotics STAR PU 13'!V187="no",'Co-amoxiclav etc.'!V187="no"),"yes","no")</f>
        <v>no</v>
      </c>
      <c r="N187" s="14" t="str">
        <f>IF(AND('Antibiotics STAR PU 13'!X187="no",'Co-amoxiclav etc.'!X187="no"),"yes","no")</f>
        <v>no</v>
      </c>
      <c r="O187" s="14" t="str">
        <f>IF(AND('Antibiotics STAR PU 13'!Z187="no",'Co-amoxiclav etc.'!Z187="no"),"yes","no")</f>
        <v>no</v>
      </c>
      <c r="P187" s="14" t="str">
        <f>IF(AND('Antibiotics STAR PU 13'!AB187="no",'Co-amoxiclav etc.'!AB187="no"),"yes","no")</f>
        <v>no</v>
      </c>
      <c r="Q187" s="14" t="str">
        <f>IF(AND('Antibiotics STAR PU 13'!AD187="no",'Co-amoxiclav etc.'!AD187="no"),"yes","no")</f>
        <v>no</v>
      </c>
      <c r="R187" s="14" t="str">
        <f>IF(AND('Antibiotics STAR PU 13'!AF187="no",'Co-amoxiclav etc.'!AF187="no"),"yes","no")</f>
        <v>no</v>
      </c>
      <c r="S187" s="14" t="str">
        <f>IF(AND('Antibiotics STAR PU 13'!AH187="no",'Co-amoxiclav etc.'!AH187="no"),"yes","no")</f>
        <v>no</v>
      </c>
    </row>
    <row r="188" spans="1:19" x14ac:dyDescent="0.2">
      <c r="A188" t="s">
        <v>470</v>
      </c>
      <c r="B188" t="s">
        <v>471</v>
      </c>
      <c r="C188" s="53" t="s">
        <v>497</v>
      </c>
      <c r="D188" s="54" t="s">
        <v>17</v>
      </c>
      <c r="E188" s="50" t="s">
        <v>401</v>
      </c>
      <c r="F188" s="55" t="s">
        <v>402</v>
      </c>
      <c r="G188" s="190" t="str">
        <f>IF(AND('Antibiotics STAR PU 13'!J188="no",'Co-amoxiclav etc.'!J188="no"),"yes","no")</f>
        <v>no</v>
      </c>
      <c r="H188" s="14" t="str">
        <f>IF(AND('Antibiotics STAR PU 13'!L188="no",'Co-amoxiclav etc.'!L188="no"),"yes","no")</f>
        <v>no</v>
      </c>
      <c r="I188" s="14" t="str">
        <f>IF(AND('Antibiotics STAR PU 13'!N188="no",'Co-amoxiclav etc.'!N188="no"),"yes","no")</f>
        <v>no</v>
      </c>
      <c r="J188" s="14" t="str">
        <f>IF(AND('Antibiotics STAR PU 13'!P188="no",'Co-amoxiclav etc.'!P188="no"),"yes","no")</f>
        <v>no</v>
      </c>
      <c r="K188" s="14" t="str">
        <f>IF(AND('Antibiotics STAR PU 13'!R188="no",'Co-amoxiclav etc.'!R188="no"),"yes","no")</f>
        <v>no</v>
      </c>
      <c r="L188" s="14" t="str">
        <f>IF(AND('Antibiotics STAR PU 13'!T188="no",'Co-amoxiclav etc.'!T188="no"),"yes","no")</f>
        <v>no</v>
      </c>
      <c r="M188" s="14" t="str">
        <f>IF(AND('Antibiotics STAR PU 13'!V188="no",'Co-amoxiclav etc.'!V188="no"),"yes","no")</f>
        <v>no</v>
      </c>
      <c r="N188" s="14" t="str">
        <f>IF(AND('Antibiotics STAR PU 13'!X188="no",'Co-amoxiclav etc.'!X188="no"),"yes","no")</f>
        <v>no</v>
      </c>
      <c r="O188" s="14" t="str">
        <f>IF(AND('Antibiotics STAR PU 13'!Z188="no",'Co-amoxiclav etc.'!Z188="no"),"yes","no")</f>
        <v>no</v>
      </c>
      <c r="P188" s="14" t="str">
        <f>IF(AND('Antibiotics STAR PU 13'!AB188="no",'Co-amoxiclav etc.'!AB188="no"),"yes","no")</f>
        <v>no</v>
      </c>
      <c r="Q188" s="14" t="str">
        <f>IF(AND('Antibiotics STAR PU 13'!AD188="no",'Co-amoxiclav etc.'!AD188="no"),"yes","no")</f>
        <v>no</v>
      </c>
      <c r="R188" s="14" t="str">
        <f>IF(AND('Antibiotics STAR PU 13'!AF188="no",'Co-amoxiclav etc.'!AF188="no"),"yes","no")</f>
        <v>no</v>
      </c>
      <c r="S188" s="14" t="str">
        <f>IF(AND('Antibiotics STAR PU 13'!AH188="no",'Co-amoxiclav etc.'!AH188="no"),"yes","no")</f>
        <v>no</v>
      </c>
    </row>
    <row r="189" spans="1:19" x14ac:dyDescent="0.2">
      <c r="A189" t="s">
        <v>570</v>
      </c>
      <c r="B189" t="s">
        <v>569</v>
      </c>
      <c r="C189" s="53" t="s">
        <v>505</v>
      </c>
      <c r="D189" s="54" t="s">
        <v>49</v>
      </c>
      <c r="E189" s="50" t="s">
        <v>403</v>
      </c>
      <c r="F189" s="55" t="s">
        <v>404</v>
      </c>
      <c r="G189" s="190" t="str">
        <f>IF(AND('Antibiotics STAR PU 13'!J189="no",'Co-amoxiclav etc.'!J189="no"),"yes","no")</f>
        <v>no</v>
      </c>
      <c r="H189" s="14" t="str">
        <f>IF(AND('Antibiotics STAR PU 13'!L189="no",'Co-amoxiclav etc.'!L189="no"),"yes","no")</f>
        <v>no</v>
      </c>
      <c r="I189" s="14" t="str">
        <f>IF(AND('Antibiotics STAR PU 13'!N189="no",'Co-amoxiclav etc.'!N189="no"),"yes","no")</f>
        <v>no</v>
      </c>
      <c r="J189" s="14" t="str">
        <f>IF(AND('Antibiotics STAR PU 13'!P189="no",'Co-amoxiclav etc.'!P189="no"),"yes","no")</f>
        <v>no</v>
      </c>
      <c r="K189" s="14" t="str">
        <f>IF(AND('Antibiotics STAR PU 13'!R189="no",'Co-amoxiclav etc.'!R189="no"),"yes","no")</f>
        <v>no</v>
      </c>
      <c r="L189" s="14" t="str">
        <f>IF(AND('Antibiotics STAR PU 13'!T189="no",'Co-amoxiclav etc.'!T189="no"),"yes","no")</f>
        <v>no</v>
      </c>
      <c r="M189" s="14" t="str">
        <f>IF(AND('Antibiotics STAR PU 13'!V189="no",'Co-amoxiclav etc.'!V189="no"),"yes","no")</f>
        <v>no</v>
      </c>
      <c r="N189" s="14" t="str">
        <f>IF(AND('Antibiotics STAR PU 13'!X189="no",'Co-amoxiclav etc.'!X189="no"),"yes","no")</f>
        <v>no</v>
      </c>
      <c r="O189" s="14" t="str">
        <f>IF(AND('Antibiotics STAR PU 13'!Z189="no",'Co-amoxiclav etc.'!Z189="no"),"yes","no")</f>
        <v>no</v>
      </c>
      <c r="P189" s="14" t="str">
        <f>IF(AND('Antibiotics STAR PU 13'!AB189="no",'Co-amoxiclav etc.'!AB189="no"),"yes","no")</f>
        <v>no</v>
      </c>
      <c r="Q189" s="14" t="str">
        <f>IF(AND('Antibiotics STAR PU 13'!AD189="no",'Co-amoxiclav etc.'!AD189="no"),"yes","no")</f>
        <v>no</v>
      </c>
      <c r="R189" s="14" t="str">
        <f>IF(AND('Antibiotics STAR PU 13'!AF189="no",'Co-amoxiclav etc.'!AF189="no"),"yes","no")</f>
        <v>no</v>
      </c>
      <c r="S189" s="14" t="str">
        <f>IF(AND('Antibiotics STAR PU 13'!AH189="no",'Co-amoxiclav etc.'!AH189="no"),"yes","no")</f>
        <v>no</v>
      </c>
    </row>
    <row r="190" spans="1:19" x14ac:dyDescent="0.2">
      <c r="A190" t="s">
        <v>464</v>
      </c>
      <c r="B190" t="s">
        <v>465</v>
      </c>
      <c r="C190" s="53" t="s">
        <v>516</v>
      </c>
      <c r="D190" s="54" t="s">
        <v>132</v>
      </c>
      <c r="E190" s="50" t="s">
        <v>405</v>
      </c>
      <c r="F190" s="55" t="s">
        <v>406</v>
      </c>
      <c r="G190" s="190" t="str">
        <f>IF(AND('Antibiotics STAR PU 13'!J190="no",'Co-amoxiclav etc.'!J190="no"),"yes","no")</f>
        <v>no</v>
      </c>
      <c r="H190" s="14" t="str">
        <f>IF(AND('Antibiotics STAR PU 13'!L190="no",'Co-amoxiclav etc.'!L190="no"),"yes","no")</f>
        <v>no</v>
      </c>
      <c r="I190" s="14" t="str">
        <f>IF(AND('Antibiotics STAR PU 13'!N190="no",'Co-amoxiclav etc.'!N190="no"),"yes","no")</f>
        <v>no</v>
      </c>
      <c r="J190" s="14" t="str">
        <f>IF(AND('Antibiotics STAR PU 13'!P190="no",'Co-amoxiclav etc.'!P190="no"),"yes","no")</f>
        <v>no</v>
      </c>
      <c r="K190" s="14" t="str">
        <f>IF(AND('Antibiotics STAR PU 13'!R190="no",'Co-amoxiclav etc.'!R190="no"),"yes","no")</f>
        <v>no</v>
      </c>
      <c r="L190" s="14" t="str">
        <f>IF(AND('Antibiotics STAR PU 13'!T190="no",'Co-amoxiclav etc.'!T190="no"),"yes","no")</f>
        <v>no</v>
      </c>
      <c r="M190" s="14" t="str">
        <f>IF(AND('Antibiotics STAR PU 13'!V190="no",'Co-amoxiclav etc.'!V190="no"),"yes","no")</f>
        <v>no</v>
      </c>
      <c r="N190" s="14" t="str">
        <f>IF(AND('Antibiotics STAR PU 13'!X190="no",'Co-amoxiclav etc.'!X190="no"),"yes","no")</f>
        <v>no</v>
      </c>
      <c r="O190" s="14" t="str">
        <f>IF(AND('Antibiotics STAR PU 13'!Z190="no",'Co-amoxiclav etc.'!Z190="no"),"yes","no")</f>
        <v>no</v>
      </c>
      <c r="P190" s="14" t="str">
        <f>IF(AND('Antibiotics STAR PU 13'!AB190="no",'Co-amoxiclav etc.'!AB190="no"),"yes","no")</f>
        <v>no</v>
      </c>
      <c r="Q190" s="14" t="str">
        <f>IF(AND('Antibiotics STAR PU 13'!AD190="no",'Co-amoxiclav etc.'!AD190="no"),"yes","no")</f>
        <v>no</v>
      </c>
      <c r="R190" s="14" t="str">
        <f>IF(AND('Antibiotics STAR PU 13'!AF190="no",'Co-amoxiclav etc.'!AF190="no"),"yes","no")</f>
        <v>no</v>
      </c>
      <c r="S190" s="14" t="str">
        <f>IF(AND('Antibiotics STAR PU 13'!AH190="no",'Co-amoxiclav etc.'!AH190="no"),"yes","no")</f>
        <v>no</v>
      </c>
    </row>
    <row r="191" spans="1:19" x14ac:dyDescent="0.2">
      <c r="A191" t="s">
        <v>485</v>
      </c>
      <c r="B191" t="s">
        <v>486</v>
      </c>
      <c r="C191" s="53" t="s">
        <v>517</v>
      </c>
      <c r="D191" s="54" t="s">
        <v>141</v>
      </c>
      <c r="E191" s="50" t="s">
        <v>407</v>
      </c>
      <c r="F191" s="55" t="s">
        <v>408</v>
      </c>
      <c r="G191" s="190" t="str">
        <f>IF(AND('Antibiotics STAR PU 13'!J191="no",'Co-amoxiclav etc.'!J191="no"),"yes","no")</f>
        <v>no</v>
      </c>
      <c r="H191" s="14" t="str">
        <f>IF(AND('Antibiotics STAR PU 13'!L191="no",'Co-amoxiclav etc.'!L191="no"),"yes","no")</f>
        <v>no</v>
      </c>
      <c r="I191" s="14" t="str">
        <f>IF(AND('Antibiotics STAR PU 13'!N191="no",'Co-amoxiclav etc.'!N191="no"),"yes","no")</f>
        <v>no</v>
      </c>
      <c r="J191" s="14" t="str">
        <f>IF(AND('Antibiotics STAR PU 13'!P191="no",'Co-amoxiclav etc.'!P191="no"),"yes","no")</f>
        <v>no</v>
      </c>
      <c r="K191" s="14" t="str">
        <f>IF(AND('Antibiotics STAR PU 13'!R191="no",'Co-amoxiclav etc.'!R191="no"),"yes","no")</f>
        <v>no</v>
      </c>
      <c r="L191" s="14" t="str">
        <f>IF(AND('Antibiotics STAR PU 13'!T191="no",'Co-amoxiclav etc.'!T191="no"),"yes","no")</f>
        <v>no</v>
      </c>
      <c r="M191" s="14" t="str">
        <f>IF(AND('Antibiotics STAR PU 13'!V191="no",'Co-amoxiclav etc.'!V191="no"),"yes","no")</f>
        <v>no</v>
      </c>
      <c r="N191" s="14" t="str">
        <f>IF(AND('Antibiotics STAR PU 13'!X191="no",'Co-amoxiclav etc.'!X191="no"),"yes","no")</f>
        <v>no</v>
      </c>
      <c r="O191" s="14" t="str">
        <f>IF(AND('Antibiotics STAR PU 13'!Z191="no",'Co-amoxiclav etc.'!Z191="no"),"yes","no")</f>
        <v>no</v>
      </c>
      <c r="P191" s="14" t="str">
        <f>IF(AND('Antibiotics STAR PU 13'!AB191="no",'Co-amoxiclav etc.'!AB191="no"),"yes","no")</f>
        <v>no</v>
      </c>
      <c r="Q191" s="14" t="str">
        <f>IF(AND('Antibiotics STAR PU 13'!AD191="no",'Co-amoxiclav etc.'!AD191="no"),"yes","no")</f>
        <v>no</v>
      </c>
      <c r="R191" s="14" t="str">
        <f>IF(AND('Antibiotics STAR PU 13'!AF191="no",'Co-amoxiclav etc.'!AF191="no"),"yes","no")</f>
        <v>no</v>
      </c>
      <c r="S191" s="14" t="str">
        <f>IF(AND('Antibiotics STAR PU 13'!AH191="no",'Co-amoxiclav etc.'!AH191="no"),"yes","no")</f>
        <v>no</v>
      </c>
    </row>
    <row r="192" spans="1:19" x14ac:dyDescent="0.2">
      <c r="A192" t="s">
        <v>464</v>
      </c>
      <c r="B192" t="s">
        <v>465</v>
      </c>
      <c r="C192" s="53" t="s">
        <v>494</v>
      </c>
      <c r="D192" s="54" t="s">
        <v>6</v>
      </c>
      <c r="E192" s="50" t="s">
        <v>409</v>
      </c>
      <c r="F192" s="55" t="s">
        <v>410</v>
      </c>
      <c r="G192" s="190" t="str">
        <f>IF(AND('Antibiotics STAR PU 13'!J192="no",'Co-amoxiclav etc.'!J192="no"),"yes","no")</f>
        <v>no</v>
      </c>
      <c r="H192" s="14" t="str">
        <f>IF(AND('Antibiotics STAR PU 13'!L192="no",'Co-amoxiclav etc.'!L192="no"),"yes","no")</f>
        <v>no</v>
      </c>
      <c r="I192" s="14" t="str">
        <f>IF(AND('Antibiotics STAR PU 13'!N192="no",'Co-amoxiclav etc.'!N192="no"),"yes","no")</f>
        <v>no</v>
      </c>
      <c r="J192" s="14" t="str">
        <f>IF(AND('Antibiotics STAR PU 13'!P192="no",'Co-amoxiclav etc.'!P192="no"),"yes","no")</f>
        <v>no</v>
      </c>
      <c r="K192" s="14" t="str">
        <f>IF(AND('Antibiotics STAR PU 13'!R192="no",'Co-amoxiclav etc.'!R192="no"),"yes","no")</f>
        <v>no</v>
      </c>
      <c r="L192" s="14" t="str">
        <f>IF(AND('Antibiotics STAR PU 13'!T192="no",'Co-amoxiclav etc.'!T192="no"),"yes","no")</f>
        <v>no</v>
      </c>
      <c r="M192" s="14" t="str">
        <f>IF(AND('Antibiotics STAR PU 13'!V192="no",'Co-amoxiclav etc.'!V192="no"),"yes","no")</f>
        <v>no</v>
      </c>
      <c r="N192" s="14" t="str">
        <f>IF(AND('Antibiotics STAR PU 13'!X192="no",'Co-amoxiclav etc.'!X192="no"),"yes","no")</f>
        <v>no</v>
      </c>
      <c r="O192" s="14" t="str">
        <f>IF(AND('Antibiotics STAR PU 13'!Z192="no",'Co-amoxiclav etc.'!Z192="no"),"yes","no")</f>
        <v>no</v>
      </c>
      <c r="P192" s="14" t="str">
        <f>IF(AND('Antibiotics STAR PU 13'!AB192="no",'Co-amoxiclav etc.'!AB192="no"),"yes","no")</f>
        <v>no</v>
      </c>
      <c r="Q192" s="14" t="str">
        <f>IF(AND('Antibiotics STAR PU 13'!AD192="no",'Co-amoxiclav etc.'!AD192="no"),"yes","no")</f>
        <v>no</v>
      </c>
      <c r="R192" s="14" t="str">
        <f>IF(AND('Antibiotics STAR PU 13'!AF192="no",'Co-amoxiclav etc.'!AF192="no"),"yes","no")</f>
        <v>no</v>
      </c>
      <c r="S192" s="14" t="str">
        <f>IF(AND('Antibiotics STAR PU 13'!AH192="no",'Co-amoxiclav etc.'!AH192="no"),"yes","no")</f>
        <v>no</v>
      </c>
    </row>
    <row r="193" spans="1:19" x14ac:dyDescent="0.2">
      <c r="A193" t="s">
        <v>476</v>
      </c>
      <c r="B193" t="s">
        <v>477</v>
      </c>
      <c r="C193" s="53" t="s">
        <v>503</v>
      </c>
      <c r="D193" s="54" t="s">
        <v>39</v>
      </c>
      <c r="E193" s="50" t="s">
        <v>411</v>
      </c>
      <c r="F193" s="55" t="s">
        <v>412</v>
      </c>
      <c r="G193" s="190" t="str">
        <f>IF(AND('Antibiotics STAR PU 13'!J193="no",'Co-amoxiclav etc.'!J193="no"),"yes","no")</f>
        <v>no</v>
      </c>
      <c r="H193" s="14" t="str">
        <f>IF(AND('Antibiotics STAR PU 13'!L193="no",'Co-amoxiclav etc.'!L193="no"),"yes","no")</f>
        <v>no</v>
      </c>
      <c r="I193" s="14" t="str">
        <f>IF(AND('Antibiotics STAR PU 13'!N193="no",'Co-amoxiclav etc.'!N193="no"),"yes","no")</f>
        <v>no</v>
      </c>
      <c r="J193" s="14" t="str">
        <f>IF(AND('Antibiotics STAR PU 13'!P193="no",'Co-amoxiclav etc.'!P193="no"),"yes","no")</f>
        <v>no</v>
      </c>
      <c r="K193" s="14" t="str">
        <f>IF(AND('Antibiotics STAR PU 13'!R193="no",'Co-amoxiclav etc.'!R193="no"),"yes","no")</f>
        <v>no</v>
      </c>
      <c r="L193" s="14" t="str">
        <f>IF(AND('Antibiotics STAR PU 13'!T193="no",'Co-amoxiclav etc.'!T193="no"),"yes","no")</f>
        <v>no</v>
      </c>
      <c r="M193" s="14" t="str">
        <f>IF(AND('Antibiotics STAR PU 13'!V193="no",'Co-amoxiclav etc.'!V193="no"),"yes","no")</f>
        <v>no</v>
      </c>
      <c r="N193" s="14" t="str">
        <f>IF(AND('Antibiotics STAR PU 13'!X193="no",'Co-amoxiclav etc.'!X193="no"),"yes","no")</f>
        <v>no</v>
      </c>
      <c r="O193" s="14" t="str">
        <f>IF(AND('Antibiotics STAR PU 13'!Z193="no",'Co-amoxiclav etc.'!Z193="no"),"yes","no")</f>
        <v>no</v>
      </c>
      <c r="P193" s="14" t="str">
        <f>IF(AND('Antibiotics STAR PU 13'!AB193="no",'Co-amoxiclav etc.'!AB193="no"),"yes","no")</f>
        <v>no</v>
      </c>
      <c r="Q193" s="14" t="str">
        <f>IF(AND('Antibiotics STAR PU 13'!AD193="no",'Co-amoxiclav etc.'!AD193="no"),"yes","no")</f>
        <v>no</v>
      </c>
      <c r="R193" s="14" t="str">
        <f>IF(AND('Antibiotics STAR PU 13'!AF193="no",'Co-amoxiclav etc.'!AF193="no"),"yes","no")</f>
        <v>no</v>
      </c>
      <c r="S193" s="14" t="str">
        <f>IF(AND('Antibiotics STAR PU 13'!AH193="no",'Co-amoxiclav etc.'!AH193="no"),"yes","no")</f>
        <v>no</v>
      </c>
    </row>
    <row r="194" spans="1:19" x14ac:dyDescent="0.2">
      <c r="A194" t="s">
        <v>470</v>
      </c>
      <c r="B194" t="s">
        <v>471</v>
      </c>
      <c r="C194" s="53" t="s">
        <v>497</v>
      </c>
      <c r="D194" s="54" t="s">
        <v>17</v>
      </c>
      <c r="E194" s="50" t="s">
        <v>413</v>
      </c>
      <c r="F194" s="55" t="s">
        <v>414</v>
      </c>
      <c r="G194" s="190" t="str">
        <f>IF(AND('Antibiotics STAR PU 13'!J194="no",'Co-amoxiclav etc.'!J194="no"),"yes","no")</f>
        <v>no</v>
      </c>
      <c r="H194" s="14" t="str">
        <f>IF(AND('Antibiotics STAR PU 13'!L194="no",'Co-amoxiclav etc.'!L194="no"),"yes","no")</f>
        <v>no</v>
      </c>
      <c r="I194" s="14" t="str">
        <f>IF(AND('Antibiotics STAR PU 13'!N194="no",'Co-amoxiclav etc.'!N194="no"),"yes","no")</f>
        <v>no</v>
      </c>
      <c r="J194" s="14" t="str">
        <f>IF(AND('Antibiotics STAR PU 13'!P194="no",'Co-amoxiclav etc.'!P194="no"),"yes","no")</f>
        <v>no</v>
      </c>
      <c r="K194" s="14" t="str">
        <f>IF(AND('Antibiotics STAR PU 13'!R194="no",'Co-amoxiclav etc.'!R194="no"),"yes","no")</f>
        <v>no</v>
      </c>
      <c r="L194" s="14" t="str">
        <f>IF(AND('Antibiotics STAR PU 13'!T194="no",'Co-amoxiclav etc.'!T194="no"),"yes","no")</f>
        <v>no</v>
      </c>
      <c r="M194" s="14" t="str">
        <f>IF(AND('Antibiotics STAR PU 13'!V194="no",'Co-amoxiclav etc.'!V194="no"),"yes","no")</f>
        <v>no</v>
      </c>
      <c r="N194" s="14" t="str">
        <f>IF(AND('Antibiotics STAR PU 13'!X194="no",'Co-amoxiclav etc.'!X194="no"),"yes","no")</f>
        <v>no</v>
      </c>
      <c r="O194" s="14" t="str">
        <f>IF(AND('Antibiotics STAR PU 13'!Z194="no",'Co-amoxiclav etc.'!Z194="no"),"yes","no")</f>
        <v>no</v>
      </c>
      <c r="P194" s="14" t="str">
        <f>IF(AND('Antibiotics STAR PU 13'!AB194="no",'Co-amoxiclav etc.'!AB194="no"),"yes","no")</f>
        <v>no</v>
      </c>
      <c r="Q194" s="14" t="str">
        <f>IF(AND('Antibiotics STAR PU 13'!AD194="no",'Co-amoxiclav etc.'!AD194="no"),"yes","no")</f>
        <v>no</v>
      </c>
      <c r="R194" s="14" t="str">
        <f>IF(AND('Antibiotics STAR PU 13'!AF194="no",'Co-amoxiclav etc.'!AF194="no"),"yes","no")</f>
        <v>no</v>
      </c>
      <c r="S194" s="14" t="str">
        <f>IF(AND('Antibiotics STAR PU 13'!AH194="no",'Co-amoxiclav etc.'!AH194="no"),"yes","no")</f>
        <v>no</v>
      </c>
    </row>
    <row r="195" spans="1:19" x14ac:dyDescent="0.2">
      <c r="A195" t="s">
        <v>470</v>
      </c>
      <c r="B195" t="s">
        <v>471</v>
      </c>
      <c r="C195" s="53" t="s">
        <v>502</v>
      </c>
      <c r="D195" s="54" t="s">
        <v>36</v>
      </c>
      <c r="E195" s="50" t="s">
        <v>415</v>
      </c>
      <c r="F195" s="55" t="s">
        <v>416</v>
      </c>
      <c r="G195" s="190" t="str">
        <f>IF(AND('Antibiotics STAR PU 13'!J195="no",'Co-amoxiclav etc.'!J195="no"),"yes","no")</f>
        <v>no</v>
      </c>
      <c r="H195" s="14" t="str">
        <f>IF(AND('Antibiotics STAR PU 13'!L195="no",'Co-amoxiclav etc.'!L195="no"),"yes","no")</f>
        <v>no</v>
      </c>
      <c r="I195" s="14" t="str">
        <f>IF(AND('Antibiotics STAR PU 13'!N195="no",'Co-amoxiclav etc.'!N195="no"),"yes","no")</f>
        <v>no</v>
      </c>
      <c r="J195" s="14" t="str">
        <f>IF(AND('Antibiotics STAR PU 13'!P195="no",'Co-amoxiclav etc.'!P195="no"),"yes","no")</f>
        <v>no</v>
      </c>
      <c r="K195" s="14" t="str">
        <f>IF(AND('Antibiotics STAR PU 13'!R195="no",'Co-amoxiclav etc.'!R195="no"),"yes","no")</f>
        <v>no</v>
      </c>
      <c r="L195" s="14" t="str">
        <f>IF(AND('Antibiotics STAR PU 13'!T195="no",'Co-amoxiclav etc.'!T195="no"),"yes","no")</f>
        <v>no</v>
      </c>
      <c r="M195" s="14" t="str">
        <f>IF(AND('Antibiotics STAR PU 13'!V195="no",'Co-amoxiclav etc.'!V195="no"),"yes","no")</f>
        <v>no</v>
      </c>
      <c r="N195" s="14" t="str">
        <f>IF(AND('Antibiotics STAR PU 13'!X195="no",'Co-amoxiclav etc.'!X195="no"),"yes","no")</f>
        <v>no</v>
      </c>
      <c r="O195" s="14" t="str">
        <f>IF(AND('Antibiotics STAR PU 13'!Z195="no",'Co-amoxiclav etc.'!Z195="no"),"yes","no")</f>
        <v>no</v>
      </c>
      <c r="P195" s="14" t="str">
        <f>IF(AND('Antibiotics STAR PU 13'!AB195="no",'Co-amoxiclav etc.'!AB195="no"),"yes","no")</f>
        <v>no</v>
      </c>
      <c r="Q195" s="14" t="str">
        <f>IF(AND('Antibiotics STAR PU 13'!AD195="no",'Co-amoxiclav etc.'!AD195="no"),"yes","no")</f>
        <v>no</v>
      </c>
      <c r="R195" s="14" t="str">
        <f>IF(AND('Antibiotics STAR PU 13'!AF195="no",'Co-amoxiclav etc.'!AF195="no"),"yes","no")</f>
        <v>no</v>
      </c>
      <c r="S195" s="14" t="str">
        <f>IF(AND('Antibiotics STAR PU 13'!AH195="no",'Co-amoxiclav etc.'!AH195="no"),"yes","no")</f>
        <v>no</v>
      </c>
    </row>
    <row r="196" spans="1:19" x14ac:dyDescent="0.2">
      <c r="A196" t="s">
        <v>485</v>
      </c>
      <c r="B196" t="s">
        <v>486</v>
      </c>
      <c r="C196" s="53" t="s">
        <v>517</v>
      </c>
      <c r="D196" s="54" t="s">
        <v>141</v>
      </c>
      <c r="E196" s="50" t="s">
        <v>417</v>
      </c>
      <c r="F196" s="55" t="s">
        <v>418</v>
      </c>
      <c r="G196" s="190" t="str">
        <f>IF(AND('Antibiotics STAR PU 13'!J196="no",'Co-amoxiclav etc.'!J196="no"),"yes","no")</f>
        <v>no</v>
      </c>
      <c r="H196" s="14" t="str">
        <f>IF(AND('Antibiotics STAR PU 13'!L196="no",'Co-amoxiclav etc.'!L196="no"),"yes","no")</f>
        <v>no</v>
      </c>
      <c r="I196" s="14" t="str">
        <f>IF(AND('Antibiotics STAR PU 13'!N196="no",'Co-amoxiclav etc.'!N196="no"),"yes","no")</f>
        <v>no</v>
      </c>
      <c r="J196" s="14" t="str">
        <f>IF(AND('Antibiotics STAR PU 13'!P196="no",'Co-amoxiclav etc.'!P196="no"),"yes","no")</f>
        <v>no</v>
      </c>
      <c r="K196" s="14" t="str">
        <f>IF(AND('Antibiotics STAR PU 13'!R196="no",'Co-amoxiclav etc.'!R196="no"),"yes","no")</f>
        <v>no</v>
      </c>
      <c r="L196" s="14" t="str">
        <f>IF(AND('Antibiotics STAR PU 13'!T196="no",'Co-amoxiclav etc.'!T196="no"),"yes","no")</f>
        <v>no</v>
      </c>
      <c r="M196" s="14" t="str">
        <f>IF(AND('Antibiotics STAR PU 13'!V196="no",'Co-amoxiclav etc.'!V196="no"),"yes","no")</f>
        <v>no</v>
      </c>
      <c r="N196" s="14" t="str">
        <f>IF(AND('Antibiotics STAR PU 13'!X196="no",'Co-amoxiclav etc.'!X196="no"),"yes","no")</f>
        <v>no</v>
      </c>
      <c r="O196" s="14" t="str">
        <f>IF(AND('Antibiotics STAR PU 13'!Z196="no",'Co-amoxiclav etc.'!Z196="no"),"yes","no")</f>
        <v>no</v>
      </c>
      <c r="P196" s="14" t="str">
        <f>IF(AND('Antibiotics STAR PU 13'!AB196="no",'Co-amoxiclav etc.'!AB196="no"),"yes","no")</f>
        <v>no</v>
      </c>
      <c r="Q196" s="14" t="str">
        <f>IF(AND('Antibiotics STAR PU 13'!AD196="no",'Co-amoxiclav etc.'!AD196="no"),"yes","no")</f>
        <v>no</v>
      </c>
      <c r="R196" s="14" t="str">
        <f>IF(AND('Antibiotics STAR PU 13'!AF196="no",'Co-amoxiclav etc.'!AF196="no"),"yes","no")</f>
        <v>no</v>
      </c>
      <c r="S196" s="14" t="str">
        <f>IF(AND('Antibiotics STAR PU 13'!AH196="no",'Co-amoxiclav etc.'!AH196="no"),"yes","no")</f>
        <v>no</v>
      </c>
    </row>
    <row r="197" spans="1:19" x14ac:dyDescent="0.2">
      <c r="A197" t="s">
        <v>476</v>
      </c>
      <c r="B197" t="s">
        <v>477</v>
      </c>
      <c r="C197" s="53" t="s">
        <v>511</v>
      </c>
      <c r="D197" s="54" t="s">
        <v>99</v>
      </c>
      <c r="E197" s="50" t="s">
        <v>419</v>
      </c>
      <c r="F197" s="55" t="s">
        <v>420</v>
      </c>
      <c r="G197" s="190" t="str">
        <f>IF(AND('Antibiotics STAR PU 13'!J197="no",'Co-amoxiclav etc.'!J197="no"),"yes","no")</f>
        <v>no</v>
      </c>
      <c r="H197" s="14" t="str">
        <f>IF(AND('Antibiotics STAR PU 13'!L197="no",'Co-amoxiclav etc.'!L197="no"),"yes","no")</f>
        <v>no</v>
      </c>
      <c r="I197" s="14" t="str">
        <f>IF(AND('Antibiotics STAR PU 13'!N197="no",'Co-amoxiclav etc.'!N197="no"),"yes","no")</f>
        <v>no</v>
      </c>
      <c r="J197" s="14" t="str">
        <f>IF(AND('Antibiotics STAR PU 13'!P197="no",'Co-amoxiclav etc.'!P197="no"),"yes","no")</f>
        <v>no</v>
      </c>
      <c r="K197" s="14" t="str">
        <f>IF(AND('Antibiotics STAR PU 13'!R197="no",'Co-amoxiclav etc.'!R197="no"),"yes","no")</f>
        <v>no</v>
      </c>
      <c r="L197" s="14" t="str">
        <f>IF(AND('Antibiotics STAR PU 13'!T197="no",'Co-amoxiclav etc.'!T197="no"),"yes","no")</f>
        <v>no</v>
      </c>
      <c r="M197" s="14" t="str">
        <f>IF(AND('Antibiotics STAR PU 13'!V197="no",'Co-amoxiclav etc.'!V197="no"),"yes","no")</f>
        <v>no</v>
      </c>
      <c r="N197" s="14" t="str">
        <f>IF(AND('Antibiotics STAR PU 13'!X197="no",'Co-amoxiclav etc.'!X197="no"),"yes","no")</f>
        <v>no</v>
      </c>
      <c r="O197" s="14" t="str">
        <f>IF(AND('Antibiotics STAR PU 13'!Z197="no",'Co-amoxiclav etc.'!Z197="no"),"yes","no")</f>
        <v>no</v>
      </c>
      <c r="P197" s="14" t="str">
        <f>IF(AND('Antibiotics STAR PU 13'!AB197="no",'Co-amoxiclav etc.'!AB197="no"),"yes","no")</f>
        <v>no</v>
      </c>
      <c r="Q197" s="14" t="str">
        <f>IF(AND('Antibiotics STAR PU 13'!AD197="no",'Co-amoxiclav etc.'!AD197="no"),"yes","no")</f>
        <v>no</v>
      </c>
      <c r="R197" s="14" t="str">
        <f>IF(AND('Antibiotics STAR PU 13'!AF197="no",'Co-amoxiclav etc.'!AF197="no"),"yes","no")</f>
        <v>no</v>
      </c>
      <c r="S197" s="14" t="str">
        <f>IF(AND('Antibiotics STAR PU 13'!AH197="no",'Co-amoxiclav etc.'!AH197="no"),"yes","no")</f>
        <v>no</v>
      </c>
    </row>
    <row r="198" spans="1:19" x14ac:dyDescent="0.2">
      <c r="A198" t="s">
        <v>485</v>
      </c>
      <c r="B198" t="s">
        <v>486</v>
      </c>
      <c r="C198" s="53" t="s">
        <v>517</v>
      </c>
      <c r="D198" s="54" t="s">
        <v>141</v>
      </c>
      <c r="E198" s="50" t="s">
        <v>421</v>
      </c>
      <c r="F198" s="55" t="s">
        <v>422</v>
      </c>
      <c r="G198" s="190" t="str">
        <f>IF(AND('Antibiotics STAR PU 13'!J198="no",'Co-amoxiclav etc.'!J198="no"),"yes","no")</f>
        <v>no</v>
      </c>
      <c r="H198" s="14" t="str">
        <f>IF(AND('Antibiotics STAR PU 13'!L198="no",'Co-amoxiclav etc.'!L198="no"),"yes","no")</f>
        <v>no</v>
      </c>
      <c r="I198" s="14" t="str">
        <f>IF(AND('Antibiotics STAR PU 13'!N198="no",'Co-amoxiclav etc.'!N198="no"),"yes","no")</f>
        <v>no</v>
      </c>
      <c r="J198" s="14" t="str">
        <f>IF(AND('Antibiotics STAR PU 13'!P198="no",'Co-amoxiclav etc.'!P198="no"),"yes","no")</f>
        <v>no</v>
      </c>
      <c r="K198" s="14" t="str">
        <f>IF(AND('Antibiotics STAR PU 13'!R198="no",'Co-amoxiclav etc.'!R198="no"),"yes","no")</f>
        <v>no</v>
      </c>
      <c r="L198" s="14" t="str">
        <f>IF(AND('Antibiotics STAR PU 13'!T198="no",'Co-amoxiclav etc.'!T198="no"),"yes","no")</f>
        <v>no</v>
      </c>
      <c r="M198" s="14" t="str">
        <f>IF(AND('Antibiotics STAR PU 13'!V198="no",'Co-amoxiclav etc.'!V198="no"),"yes","no")</f>
        <v>no</v>
      </c>
      <c r="N198" s="14" t="str">
        <f>IF(AND('Antibiotics STAR PU 13'!X198="no",'Co-amoxiclav etc.'!X198="no"),"yes","no")</f>
        <v>no</v>
      </c>
      <c r="O198" s="14" t="str">
        <f>IF(AND('Antibiotics STAR PU 13'!Z198="no",'Co-amoxiclav etc.'!Z198="no"),"yes","no")</f>
        <v>no</v>
      </c>
      <c r="P198" s="14" t="str">
        <f>IF(AND('Antibiotics STAR PU 13'!AB198="no",'Co-amoxiclav etc.'!AB198="no"),"yes","no")</f>
        <v>no</v>
      </c>
      <c r="Q198" s="14" t="str">
        <f>IF(AND('Antibiotics STAR PU 13'!AD198="no",'Co-amoxiclav etc.'!AD198="no"),"yes","no")</f>
        <v>no</v>
      </c>
      <c r="R198" s="14" t="str">
        <f>IF(AND('Antibiotics STAR PU 13'!AF198="no",'Co-amoxiclav etc.'!AF198="no"),"yes","no")</f>
        <v>no</v>
      </c>
      <c r="S198" s="14" t="str">
        <f>IF(AND('Antibiotics STAR PU 13'!AH198="no",'Co-amoxiclav etc.'!AH198="no"),"yes","no")</f>
        <v>no</v>
      </c>
    </row>
    <row r="199" spans="1:19" x14ac:dyDescent="0.2">
      <c r="A199" t="s">
        <v>472</v>
      </c>
      <c r="B199" t="s">
        <v>473</v>
      </c>
      <c r="C199" s="53" t="s">
        <v>499</v>
      </c>
      <c r="D199" s="54" t="s">
        <v>25</v>
      </c>
      <c r="E199" s="50" t="s">
        <v>423</v>
      </c>
      <c r="F199" s="55" t="s">
        <v>424</v>
      </c>
      <c r="G199" s="190" t="str">
        <f>IF(AND('Antibiotics STAR PU 13'!J199="no",'Co-amoxiclav etc.'!J199="no"),"yes","no")</f>
        <v>no</v>
      </c>
      <c r="H199" s="14" t="str">
        <f>IF(AND('Antibiotics STAR PU 13'!L199="no",'Co-amoxiclav etc.'!L199="no"),"yes","no")</f>
        <v>yes</v>
      </c>
      <c r="I199" s="14" t="str">
        <f>IF(AND('Antibiotics STAR PU 13'!N199="no",'Co-amoxiclav etc.'!N199="no"),"yes","no")</f>
        <v>yes</v>
      </c>
      <c r="J199" s="14" t="str">
        <f>IF(AND('Antibiotics STAR PU 13'!P199="no",'Co-amoxiclav etc.'!P199="no"),"yes","no")</f>
        <v>yes</v>
      </c>
      <c r="K199" s="14" t="str">
        <f>IF(AND('Antibiotics STAR PU 13'!R199="no",'Co-amoxiclav etc.'!R199="no"),"yes","no")</f>
        <v>yes</v>
      </c>
      <c r="L199" s="14" t="str">
        <f>IF(AND('Antibiotics STAR PU 13'!T199="no",'Co-amoxiclav etc.'!T199="no"),"yes","no")</f>
        <v>yes</v>
      </c>
      <c r="M199" s="14" t="str">
        <f>IF(AND('Antibiotics STAR PU 13'!V199="no",'Co-amoxiclav etc.'!V199="no"),"yes","no")</f>
        <v>yes</v>
      </c>
      <c r="N199" s="14" t="str">
        <f>IF(AND('Antibiotics STAR PU 13'!X199="no",'Co-amoxiclav etc.'!X199="no"),"yes","no")</f>
        <v>yes</v>
      </c>
      <c r="O199" s="14" t="str">
        <f>IF(AND('Antibiotics STAR PU 13'!Z199="no",'Co-amoxiclav etc.'!Z199="no"),"yes","no")</f>
        <v>yes</v>
      </c>
      <c r="P199" s="14" t="str">
        <f>IF(AND('Antibiotics STAR PU 13'!AB199="no",'Co-amoxiclav etc.'!AB199="no"),"yes","no")</f>
        <v>yes</v>
      </c>
      <c r="Q199" s="14" t="str">
        <f>IF(AND('Antibiotics STAR PU 13'!AD199="no",'Co-amoxiclav etc.'!AD199="no"),"yes","no")</f>
        <v>no</v>
      </c>
      <c r="R199" s="14" t="str">
        <f>IF(AND('Antibiotics STAR PU 13'!AF199="no",'Co-amoxiclav etc.'!AF199="no"),"yes","no")</f>
        <v>no</v>
      </c>
      <c r="S199" s="14" t="str">
        <f>IF(AND('Antibiotics STAR PU 13'!AH199="no",'Co-amoxiclav etc.'!AH199="no"),"yes","no")</f>
        <v>no</v>
      </c>
    </row>
    <row r="200" spans="1:19" x14ac:dyDescent="0.2">
      <c r="A200" t="s">
        <v>484</v>
      </c>
      <c r="B200" t="s">
        <v>116</v>
      </c>
      <c r="C200" s="53" t="s">
        <v>514</v>
      </c>
      <c r="D200" s="54" t="s">
        <v>116</v>
      </c>
      <c r="E200" s="50" t="s">
        <v>425</v>
      </c>
      <c r="F200" s="55" t="s">
        <v>426</v>
      </c>
      <c r="G200" s="190" t="str">
        <f>IF(AND('Antibiotics STAR PU 13'!J200="no",'Co-amoxiclav etc.'!J200="no"),"yes","no")</f>
        <v>no</v>
      </c>
      <c r="H200" s="14" t="str">
        <f>IF(AND('Antibiotics STAR PU 13'!L200="no",'Co-amoxiclav etc.'!L200="no"),"yes","no")</f>
        <v>no</v>
      </c>
      <c r="I200" s="14" t="str">
        <f>IF(AND('Antibiotics STAR PU 13'!N200="no",'Co-amoxiclav etc.'!N200="no"),"yes","no")</f>
        <v>no</v>
      </c>
      <c r="J200" s="14" t="str">
        <f>IF(AND('Antibiotics STAR PU 13'!P200="no",'Co-amoxiclav etc.'!P200="no"),"yes","no")</f>
        <v>no</v>
      </c>
      <c r="K200" s="14" t="str">
        <f>IF(AND('Antibiotics STAR PU 13'!R200="no",'Co-amoxiclav etc.'!R200="no"),"yes","no")</f>
        <v>no</v>
      </c>
      <c r="L200" s="14" t="str">
        <f>IF(AND('Antibiotics STAR PU 13'!T200="no",'Co-amoxiclav etc.'!T200="no"),"yes","no")</f>
        <v>no</v>
      </c>
      <c r="M200" s="14" t="str">
        <f>IF(AND('Antibiotics STAR PU 13'!V200="no",'Co-amoxiclav etc.'!V200="no"),"yes","no")</f>
        <v>no</v>
      </c>
      <c r="N200" s="14" t="str">
        <f>IF(AND('Antibiotics STAR PU 13'!X200="no",'Co-amoxiclav etc.'!X200="no"),"yes","no")</f>
        <v>no</v>
      </c>
      <c r="O200" s="14" t="str">
        <f>IF(AND('Antibiotics STAR PU 13'!Z200="no",'Co-amoxiclav etc.'!Z200="no"),"yes","no")</f>
        <v>no</v>
      </c>
      <c r="P200" s="14" t="str">
        <f>IF(AND('Antibiotics STAR PU 13'!AB200="no",'Co-amoxiclav etc.'!AB200="no"),"yes","no")</f>
        <v>no</v>
      </c>
      <c r="Q200" s="14" t="str">
        <f>IF(AND('Antibiotics STAR PU 13'!AD200="no",'Co-amoxiclav etc.'!AD200="no"),"yes","no")</f>
        <v>no</v>
      </c>
      <c r="R200" s="14" t="str">
        <f>IF(AND('Antibiotics STAR PU 13'!AF200="no",'Co-amoxiclav etc.'!AF200="no"),"yes","no")</f>
        <v>no</v>
      </c>
      <c r="S200" s="14" t="str">
        <f>IF(AND('Antibiotics STAR PU 13'!AH200="no",'Co-amoxiclav etc.'!AH200="no"),"yes","no")</f>
        <v>no</v>
      </c>
    </row>
    <row r="201" spans="1:19" x14ac:dyDescent="0.2">
      <c r="A201" t="s">
        <v>466</v>
      </c>
      <c r="B201" t="s">
        <v>467</v>
      </c>
      <c r="C201" s="53" t="s">
        <v>495</v>
      </c>
      <c r="D201" s="54" t="s">
        <v>11</v>
      </c>
      <c r="E201" s="50" t="s">
        <v>427</v>
      </c>
      <c r="F201" s="55" t="s">
        <v>428</v>
      </c>
      <c r="G201" s="190" t="str">
        <f>IF(AND('Antibiotics STAR PU 13'!J201="no",'Co-amoxiclav etc.'!J201="no"),"yes","no")</f>
        <v>no</v>
      </c>
      <c r="H201" s="14" t="str">
        <f>IF(AND('Antibiotics STAR PU 13'!L201="no",'Co-amoxiclav etc.'!L201="no"),"yes","no")</f>
        <v>no</v>
      </c>
      <c r="I201" s="14" t="str">
        <f>IF(AND('Antibiotics STAR PU 13'!N201="no",'Co-amoxiclav etc.'!N201="no"),"yes","no")</f>
        <v>no</v>
      </c>
      <c r="J201" s="14" t="str">
        <f>IF(AND('Antibiotics STAR PU 13'!P201="no",'Co-amoxiclav etc.'!P201="no"),"yes","no")</f>
        <v>no</v>
      </c>
      <c r="K201" s="14" t="str">
        <f>IF(AND('Antibiotics STAR PU 13'!R201="no",'Co-amoxiclav etc.'!R201="no"),"yes","no")</f>
        <v>no</v>
      </c>
      <c r="L201" s="14" t="str">
        <f>IF(AND('Antibiotics STAR PU 13'!T201="no",'Co-amoxiclav etc.'!T201="no"),"yes","no")</f>
        <v>no</v>
      </c>
      <c r="M201" s="14" t="str">
        <f>IF(AND('Antibiotics STAR PU 13'!V201="no",'Co-amoxiclav etc.'!V201="no"),"yes","no")</f>
        <v>no</v>
      </c>
      <c r="N201" s="14" t="str">
        <f>IF(AND('Antibiotics STAR PU 13'!X201="no",'Co-amoxiclav etc.'!X201="no"),"yes","no")</f>
        <v>no</v>
      </c>
      <c r="O201" s="14" t="str">
        <f>IF(AND('Antibiotics STAR PU 13'!Z201="no",'Co-amoxiclav etc.'!Z201="no"),"yes","no")</f>
        <v>no</v>
      </c>
      <c r="P201" s="14" t="str">
        <f>IF(AND('Antibiotics STAR PU 13'!AB201="no",'Co-amoxiclav etc.'!AB201="no"),"yes","no")</f>
        <v>no</v>
      </c>
      <c r="Q201" s="14" t="str">
        <f>IF(AND('Antibiotics STAR PU 13'!AD201="no",'Co-amoxiclav etc.'!AD201="no"),"yes","no")</f>
        <v>no</v>
      </c>
      <c r="R201" s="14" t="str">
        <f>IF(AND('Antibiotics STAR PU 13'!AF201="no",'Co-amoxiclav etc.'!AF201="no"),"yes","no")</f>
        <v>no</v>
      </c>
      <c r="S201" s="14" t="str">
        <f>IF(AND('Antibiotics STAR PU 13'!AH201="no",'Co-amoxiclav etc.'!AH201="no"),"yes","no")</f>
        <v>no</v>
      </c>
    </row>
    <row r="202" spans="1:19" x14ac:dyDescent="0.2">
      <c r="A202" t="s">
        <v>572</v>
      </c>
      <c r="B202" t="s">
        <v>571</v>
      </c>
      <c r="C202" s="53" t="s">
        <v>504</v>
      </c>
      <c r="D202" s="54" t="s">
        <v>44</v>
      </c>
      <c r="E202" s="50" t="s">
        <v>429</v>
      </c>
      <c r="F202" s="55" t="s">
        <v>430</v>
      </c>
      <c r="G202" s="190" t="str">
        <f>IF(AND('Antibiotics STAR PU 13'!J202="no",'Co-amoxiclav etc.'!J202="no"),"yes","no")</f>
        <v>no</v>
      </c>
      <c r="H202" s="14" t="str">
        <f>IF(AND('Antibiotics STAR PU 13'!L202="no",'Co-amoxiclav etc.'!L202="no"),"yes","no")</f>
        <v>no</v>
      </c>
      <c r="I202" s="14" t="str">
        <f>IF(AND('Antibiotics STAR PU 13'!N202="no",'Co-amoxiclav etc.'!N202="no"),"yes","no")</f>
        <v>no</v>
      </c>
      <c r="J202" s="14" t="str">
        <f>IF(AND('Antibiotics STAR PU 13'!P202="no",'Co-amoxiclav etc.'!P202="no"),"yes","no")</f>
        <v>no</v>
      </c>
      <c r="K202" s="14" t="str">
        <f>IF(AND('Antibiotics STAR PU 13'!R202="no",'Co-amoxiclav etc.'!R202="no"),"yes","no")</f>
        <v>no</v>
      </c>
      <c r="L202" s="14" t="str">
        <f>IF(AND('Antibiotics STAR PU 13'!T202="no",'Co-amoxiclav etc.'!T202="no"),"yes","no")</f>
        <v>no</v>
      </c>
      <c r="M202" s="14" t="str">
        <f>IF(AND('Antibiotics STAR PU 13'!V202="no",'Co-amoxiclav etc.'!V202="no"),"yes","no")</f>
        <v>no</v>
      </c>
      <c r="N202" s="14" t="str">
        <f>IF(AND('Antibiotics STAR PU 13'!X202="no",'Co-amoxiclav etc.'!X202="no"),"yes","no")</f>
        <v>no</v>
      </c>
      <c r="O202" s="14" t="str">
        <f>IF(AND('Antibiotics STAR PU 13'!Z202="no",'Co-amoxiclav etc.'!Z202="no"),"yes","no")</f>
        <v>no</v>
      </c>
      <c r="P202" s="14" t="str">
        <f>IF(AND('Antibiotics STAR PU 13'!AB202="no",'Co-amoxiclav etc.'!AB202="no"),"yes","no")</f>
        <v>no</v>
      </c>
      <c r="Q202" s="14" t="str">
        <f>IF(AND('Antibiotics STAR PU 13'!AD202="no",'Co-amoxiclav etc.'!AD202="no"),"yes","no")</f>
        <v>no</v>
      </c>
      <c r="R202" s="14" t="str">
        <f>IF(AND('Antibiotics STAR PU 13'!AF202="no",'Co-amoxiclav etc.'!AF202="no"),"yes","no")</f>
        <v>no</v>
      </c>
      <c r="S202" s="14" t="str">
        <f>IF(AND('Antibiotics STAR PU 13'!AH202="no",'Co-amoxiclav etc.'!AH202="no"),"yes","no")</f>
        <v>no</v>
      </c>
    </row>
    <row r="203" spans="1:19" x14ac:dyDescent="0.2">
      <c r="A203" t="s">
        <v>474</v>
      </c>
      <c r="B203" t="s">
        <v>475</v>
      </c>
      <c r="C203" s="53" t="s">
        <v>515</v>
      </c>
      <c r="D203" s="54" t="s">
        <v>129</v>
      </c>
      <c r="E203" s="50" t="s">
        <v>431</v>
      </c>
      <c r="F203" s="55" t="s">
        <v>432</v>
      </c>
      <c r="G203" s="190" t="str">
        <f>IF(AND('Antibiotics STAR PU 13'!J203="no",'Co-amoxiclav etc.'!J203="no"),"yes","no")</f>
        <v>no</v>
      </c>
      <c r="H203" s="14" t="str">
        <f>IF(AND('Antibiotics STAR PU 13'!L203="no",'Co-amoxiclav etc.'!L203="no"),"yes","no")</f>
        <v>no</v>
      </c>
      <c r="I203" s="14" t="str">
        <f>IF(AND('Antibiotics STAR PU 13'!N203="no",'Co-amoxiclav etc.'!N203="no"),"yes","no")</f>
        <v>no</v>
      </c>
      <c r="J203" s="14" t="str">
        <f>IF(AND('Antibiotics STAR PU 13'!P203="no",'Co-amoxiclav etc.'!P203="no"),"yes","no")</f>
        <v>no</v>
      </c>
      <c r="K203" s="14" t="str">
        <f>IF(AND('Antibiotics STAR PU 13'!R203="no",'Co-amoxiclav etc.'!R203="no"),"yes","no")</f>
        <v>no</v>
      </c>
      <c r="L203" s="14" t="str">
        <f>IF(AND('Antibiotics STAR PU 13'!T203="no",'Co-amoxiclav etc.'!T203="no"),"yes","no")</f>
        <v>no</v>
      </c>
      <c r="M203" s="14" t="str">
        <f>IF(AND('Antibiotics STAR PU 13'!V203="no",'Co-amoxiclav etc.'!V203="no"),"yes","no")</f>
        <v>no</v>
      </c>
      <c r="N203" s="14" t="str">
        <f>IF(AND('Antibiotics STAR PU 13'!X203="no",'Co-amoxiclav etc.'!X203="no"),"yes","no")</f>
        <v>no</v>
      </c>
      <c r="O203" s="14" t="str">
        <f>IF(AND('Antibiotics STAR PU 13'!Z203="no",'Co-amoxiclav etc.'!Z203="no"),"yes","no")</f>
        <v>no</v>
      </c>
      <c r="P203" s="14" t="str">
        <f>IF(AND('Antibiotics STAR PU 13'!AB203="no",'Co-amoxiclav etc.'!AB203="no"),"yes","no")</f>
        <v>no</v>
      </c>
      <c r="Q203" s="14" t="str">
        <f>IF(AND('Antibiotics STAR PU 13'!AD203="no",'Co-amoxiclav etc.'!AD203="no"),"yes","no")</f>
        <v>no</v>
      </c>
      <c r="R203" s="14" t="str">
        <f>IF(AND('Antibiotics STAR PU 13'!AF203="no",'Co-amoxiclav etc.'!AF203="no"),"yes","no")</f>
        <v>no</v>
      </c>
      <c r="S203" s="14" t="str">
        <f>IF(AND('Antibiotics STAR PU 13'!AH203="no",'Co-amoxiclav etc.'!AH203="no"),"yes","no")</f>
        <v>no</v>
      </c>
    </row>
    <row r="204" spans="1:19" x14ac:dyDescent="0.2">
      <c r="A204" t="s">
        <v>470</v>
      </c>
      <c r="B204" t="s">
        <v>471</v>
      </c>
      <c r="C204" s="53" t="s">
        <v>506</v>
      </c>
      <c r="D204" s="54" t="s">
        <v>58</v>
      </c>
      <c r="E204" s="50" t="s">
        <v>433</v>
      </c>
      <c r="F204" s="55" t="s">
        <v>434</v>
      </c>
      <c r="G204" s="190" t="str">
        <f>IF(AND('Antibiotics STAR PU 13'!J204="no",'Co-amoxiclav etc.'!J204="no"),"yes","no")</f>
        <v>no</v>
      </c>
      <c r="H204" s="14" t="str">
        <f>IF(AND('Antibiotics STAR PU 13'!L204="no",'Co-amoxiclav etc.'!L204="no"),"yes","no")</f>
        <v>no</v>
      </c>
      <c r="I204" s="14" t="str">
        <f>IF(AND('Antibiotics STAR PU 13'!N204="no",'Co-amoxiclav etc.'!N204="no"),"yes","no")</f>
        <v>no</v>
      </c>
      <c r="J204" s="14" t="str">
        <f>IF(AND('Antibiotics STAR PU 13'!P204="no",'Co-amoxiclav etc.'!P204="no"),"yes","no")</f>
        <v>no</v>
      </c>
      <c r="K204" s="14" t="str">
        <f>IF(AND('Antibiotics STAR PU 13'!R204="no",'Co-amoxiclav etc.'!R204="no"),"yes","no")</f>
        <v>no</v>
      </c>
      <c r="L204" s="14" t="str">
        <f>IF(AND('Antibiotics STAR PU 13'!T204="no",'Co-amoxiclav etc.'!T204="no"),"yes","no")</f>
        <v>no</v>
      </c>
      <c r="M204" s="14" t="str">
        <f>IF(AND('Antibiotics STAR PU 13'!V204="no",'Co-amoxiclav etc.'!V204="no"),"yes","no")</f>
        <v>no</v>
      </c>
      <c r="N204" s="14" t="str">
        <f>IF(AND('Antibiotics STAR PU 13'!X204="no",'Co-amoxiclav etc.'!X204="no"),"yes","no")</f>
        <v>no</v>
      </c>
      <c r="O204" s="14" t="str">
        <f>IF(AND('Antibiotics STAR PU 13'!Z204="no",'Co-amoxiclav etc.'!Z204="no"),"yes","no")</f>
        <v>no</v>
      </c>
      <c r="P204" s="14" t="str">
        <f>IF(AND('Antibiotics STAR PU 13'!AB204="no",'Co-amoxiclav etc.'!AB204="no"),"yes","no")</f>
        <v>no</v>
      </c>
      <c r="Q204" s="14" t="str">
        <f>IF(AND('Antibiotics STAR PU 13'!AD204="no",'Co-amoxiclav etc.'!AD204="no"),"yes","no")</f>
        <v>no</v>
      </c>
      <c r="R204" s="14" t="str">
        <f>IF(AND('Antibiotics STAR PU 13'!AF204="no",'Co-amoxiclav etc.'!AF204="no"),"yes","no")</f>
        <v>no</v>
      </c>
      <c r="S204" s="14" t="str">
        <f>IF(AND('Antibiotics STAR PU 13'!AH204="no",'Co-amoxiclav etc.'!AH204="no"),"yes","no")</f>
        <v>no</v>
      </c>
    </row>
    <row r="205" spans="1:19" x14ac:dyDescent="0.2">
      <c r="A205" t="s">
        <v>472</v>
      </c>
      <c r="B205" t="s">
        <v>473</v>
      </c>
      <c r="C205" s="53" t="s">
        <v>509</v>
      </c>
      <c r="D205" s="54" t="s">
        <v>73</v>
      </c>
      <c r="E205" s="50" t="s">
        <v>435</v>
      </c>
      <c r="F205" s="55" t="s">
        <v>436</v>
      </c>
      <c r="G205" s="190" t="str">
        <f>IF(AND('Antibiotics STAR PU 13'!J205="no",'Co-amoxiclav etc.'!J205="no"),"yes","no")</f>
        <v>yes</v>
      </c>
      <c r="H205" s="14" t="str">
        <f>IF(AND('Antibiotics STAR PU 13'!L205="no",'Co-amoxiclav etc.'!L205="no"),"yes","no")</f>
        <v>yes</v>
      </c>
      <c r="I205" s="14" t="str">
        <f>IF(AND('Antibiotics STAR PU 13'!N205="no",'Co-amoxiclav etc.'!N205="no"),"yes","no")</f>
        <v>yes</v>
      </c>
      <c r="J205" s="14" t="str">
        <f>IF(AND('Antibiotics STAR PU 13'!P205="no",'Co-amoxiclav etc.'!P205="no"),"yes","no")</f>
        <v>yes</v>
      </c>
      <c r="K205" s="14" t="str">
        <f>IF(AND('Antibiotics STAR PU 13'!R205="no",'Co-amoxiclav etc.'!R205="no"),"yes","no")</f>
        <v>yes</v>
      </c>
      <c r="L205" s="14" t="str">
        <f>IF(AND('Antibiotics STAR PU 13'!T205="no",'Co-amoxiclav etc.'!T205="no"),"yes","no")</f>
        <v>yes</v>
      </c>
      <c r="M205" s="14" t="str">
        <f>IF(AND('Antibiotics STAR PU 13'!V205="no",'Co-amoxiclav etc.'!V205="no"),"yes","no")</f>
        <v>yes</v>
      </c>
      <c r="N205" s="14" t="str">
        <f>IF(AND('Antibiotics STAR PU 13'!X205="no",'Co-amoxiclav etc.'!X205="no"),"yes","no")</f>
        <v>yes</v>
      </c>
      <c r="O205" s="14" t="str">
        <f>IF(AND('Antibiotics STAR PU 13'!Z205="no",'Co-amoxiclav etc.'!Z205="no"),"yes","no")</f>
        <v>no</v>
      </c>
      <c r="P205" s="14" t="str">
        <f>IF(AND('Antibiotics STAR PU 13'!AB205="no",'Co-amoxiclav etc.'!AB205="no"),"yes","no")</f>
        <v>no</v>
      </c>
      <c r="Q205" s="14" t="str">
        <f>IF(AND('Antibiotics STAR PU 13'!AD205="no",'Co-amoxiclav etc.'!AD205="no"),"yes","no")</f>
        <v>no</v>
      </c>
      <c r="R205" s="14" t="str">
        <f>IF(AND('Antibiotics STAR PU 13'!AF205="no",'Co-amoxiclav etc.'!AF205="no"),"yes","no")</f>
        <v>no</v>
      </c>
      <c r="S205" s="14" t="str">
        <f>IF(AND('Antibiotics STAR PU 13'!AH205="no",'Co-amoxiclav etc.'!AH205="no"),"yes","no")</f>
        <v>no</v>
      </c>
    </row>
    <row r="206" spans="1:19" x14ac:dyDescent="0.2">
      <c r="A206" t="s">
        <v>472</v>
      </c>
      <c r="B206" t="s">
        <v>473</v>
      </c>
      <c r="C206" s="53" t="s">
        <v>509</v>
      </c>
      <c r="D206" s="54" t="s">
        <v>73</v>
      </c>
      <c r="E206" s="50" t="s">
        <v>437</v>
      </c>
      <c r="F206" s="55" t="s">
        <v>438</v>
      </c>
      <c r="G206" s="190" t="str">
        <f>IF(AND('Antibiotics STAR PU 13'!J206="no",'Co-amoxiclav etc.'!J206="no"),"yes","no")</f>
        <v>no</v>
      </c>
      <c r="H206" s="14" t="str">
        <f>IF(AND('Antibiotics STAR PU 13'!L206="no",'Co-amoxiclav etc.'!L206="no"),"yes","no")</f>
        <v>no</v>
      </c>
      <c r="I206" s="14" t="str">
        <f>IF(AND('Antibiotics STAR PU 13'!N206="no",'Co-amoxiclav etc.'!N206="no"),"yes","no")</f>
        <v>no</v>
      </c>
      <c r="J206" s="14" t="str">
        <f>IF(AND('Antibiotics STAR PU 13'!P206="no",'Co-amoxiclav etc.'!P206="no"),"yes","no")</f>
        <v>no</v>
      </c>
      <c r="K206" s="14" t="str">
        <f>IF(AND('Antibiotics STAR PU 13'!R206="no",'Co-amoxiclav etc.'!R206="no"),"yes","no")</f>
        <v>no</v>
      </c>
      <c r="L206" s="14" t="str">
        <f>IF(AND('Antibiotics STAR PU 13'!T206="no",'Co-amoxiclav etc.'!T206="no"),"yes","no")</f>
        <v>no</v>
      </c>
      <c r="M206" s="14" t="str">
        <f>IF(AND('Antibiotics STAR PU 13'!V206="no",'Co-amoxiclav etc.'!V206="no"),"yes","no")</f>
        <v>no</v>
      </c>
      <c r="N206" s="14" t="str">
        <f>IF(AND('Antibiotics STAR PU 13'!X206="no",'Co-amoxiclav etc.'!X206="no"),"yes","no")</f>
        <v>no</v>
      </c>
      <c r="O206" s="14" t="str">
        <f>IF(AND('Antibiotics STAR PU 13'!Z206="no",'Co-amoxiclav etc.'!Z206="no"),"yes","no")</f>
        <v>no</v>
      </c>
      <c r="P206" s="14" t="str">
        <f>IF(AND('Antibiotics STAR PU 13'!AB206="no",'Co-amoxiclav etc.'!AB206="no"),"yes","no")</f>
        <v>no</v>
      </c>
      <c r="Q206" s="14" t="str">
        <f>IF(AND('Antibiotics STAR PU 13'!AD206="no",'Co-amoxiclav etc.'!AD206="no"),"yes","no")</f>
        <v>no</v>
      </c>
      <c r="R206" s="14" t="str">
        <f>IF(AND('Antibiotics STAR PU 13'!AF206="no",'Co-amoxiclav etc.'!AF206="no"),"yes","no")</f>
        <v>no</v>
      </c>
      <c r="S206" s="14" t="str">
        <f>IF(AND('Antibiotics STAR PU 13'!AH206="no",'Co-amoxiclav etc.'!AH206="no"),"yes","no")</f>
        <v>no</v>
      </c>
    </row>
    <row r="207" spans="1:19" x14ac:dyDescent="0.2">
      <c r="A207" t="s">
        <v>570</v>
      </c>
      <c r="B207" t="s">
        <v>569</v>
      </c>
      <c r="C207" s="53" t="s">
        <v>505</v>
      </c>
      <c r="D207" s="54" t="s">
        <v>49</v>
      </c>
      <c r="E207" s="50" t="s">
        <v>439</v>
      </c>
      <c r="F207" s="55" t="s">
        <v>440</v>
      </c>
      <c r="G207" s="190" t="str">
        <f>IF(AND('Antibiotics STAR PU 13'!J207="no",'Co-amoxiclav etc.'!J207="no"),"yes","no")</f>
        <v>no</v>
      </c>
      <c r="H207" s="14" t="str">
        <f>IF(AND('Antibiotics STAR PU 13'!L207="no",'Co-amoxiclav etc.'!L207="no"),"yes","no")</f>
        <v>no</v>
      </c>
      <c r="I207" s="14" t="str">
        <f>IF(AND('Antibiotics STAR PU 13'!N207="no",'Co-amoxiclav etc.'!N207="no"),"yes","no")</f>
        <v>no</v>
      </c>
      <c r="J207" s="14" t="str">
        <f>IF(AND('Antibiotics STAR PU 13'!P207="no",'Co-amoxiclav etc.'!P207="no"),"yes","no")</f>
        <v>no</v>
      </c>
      <c r="K207" s="14" t="str">
        <f>IF(AND('Antibiotics STAR PU 13'!R207="no",'Co-amoxiclav etc.'!R207="no"),"yes","no")</f>
        <v>no</v>
      </c>
      <c r="L207" s="14" t="str">
        <f>IF(AND('Antibiotics STAR PU 13'!T207="no",'Co-amoxiclav etc.'!T207="no"),"yes","no")</f>
        <v>no</v>
      </c>
      <c r="M207" s="14" t="str">
        <f>IF(AND('Antibiotics STAR PU 13'!V207="no",'Co-amoxiclav etc.'!V207="no"),"yes","no")</f>
        <v>no</v>
      </c>
      <c r="N207" s="14" t="str">
        <f>IF(AND('Antibiotics STAR PU 13'!X207="no",'Co-amoxiclav etc.'!X207="no"),"yes","no")</f>
        <v>no</v>
      </c>
      <c r="O207" s="14" t="str">
        <f>IF(AND('Antibiotics STAR PU 13'!Z207="no",'Co-amoxiclav etc.'!Z207="no"),"yes","no")</f>
        <v>no</v>
      </c>
      <c r="P207" s="14" t="str">
        <f>IF(AND('Antibiotics STAR PU 13'!AB207="no",'Co-amoxiclav etc.'!AB207="no"),"yes","no")</f>
        <v>no</v>
      </c>
      <c r="Q207" s="14" t="str">
        <f>IF(AND('Antibiotics STAR PU 13'!AD207="no",'Co-amoxiclav etc.'!AD207="no"),"yes","no")</f>
        <v>no</v>
      </c>
      <c r="R207" s="14" t="str">
        <f>IF(AND('Antibiotics STAR PU 13'!AF207="no",'Co-amoxiclav etc.'!AF207="no"),"yes","no")</f>
        <v>no</v>
      </c>
      <c r="S207" s="14" t="str">
        <f>IF(AND('Antibiotics STAR PU 13'!AH207="no",'Co-amoxiclav etc.'!AH207="no"),"yes","no")</f>
        <v>no</v>
      </c>
    </row>
    <row r="208" spans="1:19" x14ac:dyDescent="0.2">
      <c r="A208" t="s">
        <v>468</v>
      </c>
      <c r="B208" t="s">
        <v>469</v>
      </c>
      <c r="C208" s="53" t="s">
        <v>500</v>
      </c>
      <c r="D208" s="54" t="s">
        <v>30</v>
      </c>
      <c r="E208" s="50" t="s">
        <v>441</v>
      </c>
      <c r="F208" s="55" t="s">
        <v>442</v>
      </c>
      <c r="G208" s="190" t="str">
        <f>IF(AND('Antibiotics STAR PU 13'!J208="no",'Co-amoxiclav etc.'!J208="no"),"yes","no")</f>
        <v>no</v>
      </c>
      <c r="H208" s="14" t="str">
        <f>IF(AND('Antibiotics STAR PU 13'!L208="no",'Co-amoxiclav etc.'!L208="no"),"yes","no")</f>
        <v>no</v>
      </c>
      <c r="I208" s="14" t="str">
        <f>IF(AND('Antibiotics STAR PU 13'!N208="no",'Co-amoxiclav etc.'!N208="no"),"yes","no")</f>
        <v>no</v>
      </c>
      <c r="J208" s="14" t="str">
        <f>IF(AND('Antibiotics STAR PU 13'!P208="no",'Co-amoxiclav etc.'!P208="no"),"yes","no")</f>
        <v>no</v>
      </c>
      <c r="K208" s="14" t="str">
        <f>IF(AND('Antibiotics STAR PU 13'!R208="no",'Co-amoxiclav etc.'!R208="no"),"yes","no")</f>
        <v>no</v>
      </c>
      <c r="L208" s="14" t="str">
        <f>IF(AND('Antibiotics STAR PU 13'!T208="no",'Co-amoxiclav etc.'!T208="no"),"yes","no")</f>
        <v>no</v>
      </c>
      <c r="M208" s="14" t="str">
        <f>IF(AND('Antibiotics STAR PU 13'!V208="no",'Co-amoxiclav etc.'!V208="no"),"yes","no")</f>
        <v>no</v>
      </c>
      <c r="N208" s="14" t="str">
        <f>IF(AND('Antibiotics STAR PU 13'!X208="no",'Co-amoxiclav etc.'!X208="no"),"yes","no")</f>
        <v>no</v>
      </c>
      <c r="O208" s="14" t="str">
        <f>IF(AND('Antibiotics STAR PU 13'!Z208="no",'Co-amoxiclav etc.'!Z208="no"),"yes","no")</f>
        <v>no</v>
      </c>
      <c r="P208" s="14" t="str">
        <f>IF(AND('Antibiotics STAR PU 13'!AB208="no",'Co-amoxiclav etc.'!AB208="no"),"yes","no")</f>
        <v>no</v>
      </c>
      <c r="Q208" s="14" t="str">
        <f>IF(AND('Antibiotics STAR PU 13'!AD208="no",'Co-amoxiclav etc.'!AD208="no"),"yes","no")</f>
        <v>no</v>
      </c>
      <c r="R208" s="14" t="str">
        <f>IF(AND('Antibiotics STAR PU 13'!AF208="no",'Co-amoxiclav etc.'!AF208="no"),"yes","no")</f>
        <v>no</v>
      </c>
      <c r="S208" s="14" t="str">
        <f>IF(AND('Antibiotics STAR PU 13'!AH208="no",'Co-amoxiclav etc.'!AH208="no"),"yes","no")</f>
        <v>no</v>
      </c>
    </row>
    <row r="209" spans="1:19" x14ac:dyDescent="0.2">
      <c r="A209" t="s">
        <v>468</v>
      </c>
      <c r="B209" t="s">
        <v>469</v>
      </c>
      <c r="C209" s="53" t="s">
        <v>496</v>
      </c>
      <c r="D209" s="54" t="s">
        <v>14</v>
      </c>
      <c r="E209" s="50" t="s">
        <v>443</v>
      </c>
      <c r="F209" s="55" t="s">
        <v>444</v>
      </c>
      <c r="G209" s="190" t="str">
        <f>IF(AND('Antibiotics STAR PU 13'!J209="no",'Co-amoxiclav etc.'!J209="no"),"yes","no")</f>
        <v>no</v>
      </c>
      <c r="H209" s="14" t="str">
        <f>IF(AND('Antibiotics STAR PU 13'!L209="no",'Co-amoxiclav etc.'!L209="no"),"yes","no")</f>
        <v>no</v>
      </c>
      <c r="I209" s="14" t="str">
        <f>IF(AND('Antibiotics STAR PU 13'!N209="no",'Co-amoxiclav etc.'!N209="no"),"yes","no")</f>
        <v>no</v>
      </c>
      <c r="J209" s="14" t="str">
        <f>IF(AND('Antibiotics STAR PU 13'!P209="no",'Co-amoxiclav etc.'!P209="no"),"yes","no")</f>
        <v>no</v>
      </c>
      <c r="K209" s="14" t="str">
        <f>IF(AND('Antibiotics STAR PU 13'!R209="no",'Co-amoxiclav etc.'!R209="no"),"yes","no")</f>
        <v>no</v>
      </c>
      <c r="L209" s="14" t="str">
        <f>IF(AND('Antibiotics STAR PU 13'!T209="no",'Co-amoxiclav etc.'!T209="no"),"yes","no")</f>
        <v>no</v>
      </c>
      <c r="M209" s="14" t="str">
        <f>IF(AND('Antibiotics STAR PU 13'!V209="no",'Co-amoxiclav etc.'!V209="no"),"yes","no")</f>
        <v>no</v>
      </c>
      <c r="N209" s="14" t="str">
        <f>IF(AND('Antibiotics STAR PU 13'!X209="no",'Co-amoxiclav etc.'!X209="no"),"yes","no")</f>
        <v>no</v>
      </c>
      <c r="O209" s="14" t="str">
        <f>IF(AND('Antibiotics STAR PU 13'!Z209="no",'Co-amoxiclav etc.'!Z209="no"),"yes","no")</f>
        <v>no</v>
      </c>
      <c r="P209" s="14" t="str">
        <f>IF(AND('Antibiotics STAR PU 13'!AB209="no",'Co-amoxiclav etc.'!AB209="no"),"yes","no")</f>
        <v>no</v>
      </c>
      <c r="Q209" s="14" t="str">
        <f>IF(AND('Antibiotics STAR PU 13'!AD209="no",'Co-amoxiclav etc.'!AD209="no"),"yes","no")</f>
        <v>no</v>
      </c>
      <c r="R209" s="14" t="str">
        <f>IF(AND('Antibiotics STAR PU 13'!AF209="no",'Co-amoxiclav etc.'!AF209="no"),"yes","no")</f>
        <v>no</v>
      </c>
      <c r="S209" s="14" t="str">
        <f>IF(AND('Antibiotics STAR PU 13'!AH209="no",'Co-amoxiclav etc.'!AH209="no"),"yes","no")</f>
        <v>no</v>
      </c>
    </row>
    <row r="210" spans="1:19" x14ac:dyDescent="0.2">
      <c r="A210" t="s">
        <v>485</v>
      </c>
      <c r="B210" t="s">
        <v>486</v>
      </c>
      <c r="C210" s="53" t="s">
        <v>517</v>
      </c>
      <c r="D210" s="54" t="s">
        <v>141</v>
      </c>
      <c r="E210" s="50" t="s">
        <v>445</v>
      </c>
      <c r="F210" s="55" t="s">
        <v>446</v>
      </c>
      <c r="G210" s="190" t="str">
        <f>IF(AND('Antibiotics STAR PU 13'!J210="no",'Co-amoxiclav etc.'!J210="no"),"yes","no")</f>
        <v>yes</v>
      </c>
      <c r="H210" s="14" t="str">
        <f>IF(AND('Antibiotics STAR PU 13'!L210="no",'Co-amoxiclav etc.'!L210="no"),"yes","no")</f>
        <v>yes</v>
      </c>
      <c r="I210" s="14" t="str">
        <f>IF(AND('Antibiotics STAR PU 13'!N210="no",'Co-amoxiclav etc.'!N210="no"),"yes","no")</f>
        <v>yes</v>
      </c>
      <c r="J210" s="14" t="str">
        <f>IF(AND('Antibiotics STAR PU 13'!P210="no",'Co-amoxiclav etc.'!P210="no"),"yes","no")</f>
        <v>yes</v>
      </c>
      <c r="K210" s="14" t="str">
        <f>IF(AND('Antibiotics STAR PU 13'!R210="no",'Co-amoxiclav etc.'!R210="no"),"yes","no")</f>
        <v>yes</v>
      </c>
      <c r="L210" s="14" t="str">
        <f>IF(AND('Antibiotics STAR PU 13'!T210="no",'Co-amoxiclav etc.'!T210="no"),"yes","no")</f>
        <v>yes</v>
      </c>
      <c r="M210" s="14" t="str">
        <f>IF(AND('Antibiotics STAR PU 13'!V210="no",'Co-amoxiclav etc.'!V210="no"),"yes","no")</f>
        <v>yes</v>
      </c>
      <c r="N210" s="14" t="str">
        <f>IF(AND('Antibiotics STAR PU 13'!X210="no",'Co-amoxiclav etc.'!X210="no"),"yes","no")</f>
        <v>no</v>
      </c>
      <c r="O210" s="14" t="str">
        <f>IF(AND('Antibiotics STAR PU 13'!Z210="no",'Co-amoxiclav etc.'!Z210="no"),"yes","no")</f>
        <v>yes</v>
      </c>
      <c r="P210" s="14" t="str">
        <f>IF(AND('Antibiotics STAR PU 13'!AB210="no",'Co-amoxiclav etc.'!AB210="no"),"yes","no")</f>
        <v>yes</v>
      </c>
      <c r="Q210" s="14" t="str">
        <f>IF(AND('Antibiotics STAR PU 13'!AD210="no",'Co-amoxiclav etc.'!AD210="no"),"yes","no")</f>
        <v>yes</v>
      </c>
      <c r="R210" s="14" t="str">
        <f>IF(AND('Antibiotics STAR PU 13'!AF210="no",'Co-amoxiclav etc.'!AF210="no"),"yes","no")</f>
        <v>no</v>
      </c>
      <c r="S210" s="14" t="str">
        <f>IF(AND('Antibiotics STAR PU 13'!AH210="no",'Co-amoxiclav etc.'!AH210="no"),"yes","no")</f>
        <v>no</v>
      </c>
    </row>
    <row r="211" spans="1:19" x14ac:dyDescent="0.2">
      <c r="A211" t="s">
        <v>468</v>
      </c>
      <c r="B211" t="s">
        <v>469</v>
      </c>
      <c r="C211" s="53" t="s">
        <v>496</v>
      </c>
      <c r="D211" s="54" t="s">
        <v>14</v>
      </c>
      <c r="E211" s="50" t="s">
        <v>447</v>
      </c>
      <c r="F211" s="55" t="s">
        <v>448</v>
      </c>
      <c r="G211" s="190" t="str">
        <f>IF(AND('Antibiotics STAR PU 13'!J211="no",'Co-amoxiclav etc.'!J211="no"),"yes","no")</f>
        <v>no</v>
      </c>
      <c r="H211" s="14" t="str">
        <f>IF(AND('Antibiotics STAR PU 13'!L211="no",'Co-amoxiclav etc.'!L211="no"),"yes","no")</f>
        <v>no</v>
      </c>
      <c r="I211" s="14" t="str">
        <f>IF(AND('Antibiotics STAR PU 13'!N211="no",'Co-amoxiclav etc.'!N211="no"),"yes","no")</f>
        <v>no</v>
      </c>
      <c r="J211" s="14" t="str">
        <f>IF(AND('Antibiotics STAR PU 13'!P211="no",'Co-amoxiclav etc.'!P211="no"),"yes","no")</f>
        <v>no</v>
      </c>
      <c r="K211" s="14" t="str">
        <f>IF(AND('Antibiotics STAR PU 13'!R211="no",'Co-amoxiclav etc.'!R211="no"),"yes","no")</f>
        <v>no</v>
      </c>
      <c r="L211" s="14" t="str">
        <f>IF(AND('Antibiotics STAR PU 13'!T211="no",'Co-amoxiclav etc.'!T211="no"),"yes","no")</f>
        <v>no</v>
      </c>
      <c r="M211" s="14" t="str">
        <f>IF(AND('Antibiotics STAR PU 13'!V211="no",'Co-amoxiclav etc.'!V211="no"),"yes","no")</f>
        <v>no</v>
      </c>
      <c r="N211" s="14" t="str">
        <f>IF(AND('Antibiotics STAR PU 13'!X211="no",'Co-amoxiclav etc.'!X211="no"),"yes","no")</f>
        <v>no</v>
      </c>
      <c r="O211" s="14" t="str">
        <f>IF(AND('Antibiotics STAR PU 13'!Z211="no",'Co-amoxiclav etc.'!Z211="no"),"yes","no")</f>
        <v>no</v>
      </c>
      <c r="P211" s="14" t="str">
        <f>IF(AND('Antibiotics STAR PU 13'!AB211="no",'Co-amoxiclav etc.'!AB211="no"),"yes","no")</f>
        <v>no</v>
      </c>
      <c r="Q211" s="14" t="str">
        <f>IF(AND('Antibiotics STAR PU 13'!AD211="no",'Co-amoxiclav etc.'!AD211="no"),"yes","no")</f>
        <v>no</v>
      </c>
      <c r="R211" s="14" t="str">
        <f>IF(AND('Antibiotics STAR PU 13'!AF211="no",'Co-amoxiclav etc.'!AF211="no"),"yes","no")</f>
        <v>no</v>
      </c>
      <c r="S211" s="14" t="str">
        <f>IF(AND('Antibiotics STAR PU 13'!AH211="no",'Co-amoxiclav etc.'!AH211="no"),"yes","no")</f>
        <v>no</v>
      </c>
    </row>
    <row r="212" spans="1:19" x14ac:dyDescent="0.2">
      <c r="A212" t="s">
        <v>476</v>
      </c>
      <c r="B212" t="s">
        <v>477</v>
      </c>
      <c r="C212" s="53" t="s">
        <v>503</v>
      </c>
      <c r="D212" s="54" t="s">
        <v>39</v>
      </c>
      <c r="E212" s="50" t="s">
        <v>449</v>
      </c>
      <c r="F212" s="55" t="s">
        <v>450</v>
      </c>
      <c r="G212" s="190" t="str">
        <f>IF(AND('Antibiotics STAR PU 13'!J212="no",'Co-amoxiclav etc.'!J212="no"),"yes","no")</f>
        <v>no</v>
      </c>
      <c r="H212" s="14" t="str">
        <f>IF(AND('Antibiotics STAR PU 13'!L212="no",'Co-amoxiclav etc.'!L212="no"),"yes","no")</f>
        <v>no</v>
      </c>
      <c r="I212" s="14" t="str">
        <f>IF(AND('Antibiotics STAR PU 13'!N212="no",'Co-amoxiclav etc.'!N212="no"),"yes","no")</f>
        <v>no</v>
      </c>
      <c r="J212" s="14" t="str">
        <f>IF(AND('Antibiotics STAR PU 13'!P212="no",'Co-amoxiclav etc.'!P212="no"),"yes","no")</f>
        <v>no</v>
      </c>
      <c r="K212" s="14" t="str">
        <f>IF(AND('Antibiotics STAR PU 13'!R212="no",'Co-amoxiclav etc.'!R212="no"),"yes","no")</f>
        <v>no</v>
      </c>
      <c r="L212" s="14" t="str">
        <f>IF(AND('Antibiotics STAR PU 13'!T212="no",'Co-amoxiclav etc.'!T212="no"),"yes","no")</f>
        <v>no</v>
      </c>
      <c r="M212" s="14" t="str">
        <f>IF(AND('Antibiotics STAR PU 13'!V212="no",'Co-amoxiclav etc.'!V212="no"),"yes","no")</f>
        <v>no</v>
      </c>
      <c r="N212" s="14" t="str">
        <f>IF(AND('Antibiotics STAR PU 13'!X212="no",'Co-amoxiclav etc.'!X212="no"),"yes","no")</f>
        <v>no</v>
      </c>
      <c r="O212" s="14" t="str">
        <f>IF(AND('Antibiotics STAR PU 13'!Z212="no",'Co-amoxiclav etc.'!Z212="no"),"yes","no")</f>
        <v>no</v>
      </c>
      <c r="P212" s="14" t="str">
        <f>IF(AND('Antibiotics STAR PU 13'!AB212="no",'Co-amoxiclav etc.'!AB212="no"),"yes","no")</f>
        <v>no</v>
      </c>
      <c r="Q212" s="14" t="str">
        <f>IF(AND('Antibiotics STAR PU 13'!AD212="no",'Co-amoxiclav etc.'!AD212="no"),"yes","no")</f>
        <v>no</v>
      </c>
      <c r="R212" s="14" t="str">
        <f>IF(AND('Antibiotics STAR PU 13'!AF212="no",'Co-amoxiclav etc.'!AF212="no"),"yes","no")</f>
        <v>no</v>
      </c>
      <c r="S212" s="14" t="str">
        <f>IF(AND('Antibiotics STAR PU 13'!AH212="no",'Co-amoxiclav etc.'!AH212="no"),"yes","no")</f>
        <v>no</v>
      </c>
    </row>
    <row r="213" spans="1:19" x14ac:dyDescent="0.2">
      <c r="A213" t="s">
        <v>476</v>
      </c>
      <c r="B213" t="s">
        <v>477</v>
      </c>
      <c r="C213" s="53" t="s">
        <v>511</v>
      </c>
      <c r="D213" s="54" t="s">
        <v>99</v>
      </c>
      <c r="E213" s="50" t="s">
        <v>451</v>
      </c>
      <c r="F213" s="55" t="s">
        <v>452</v>
      </c>
      <c r="G213" s="190" t="str">
        <f>IF(AND('Antibiotics STAR PU 13'!J213="no",'Co-amoxiclav etc.'!J213="no"),"yes","no")</f>
        <v>no</v>
      </c>
      <c r="H213" s="14" t="str">
        <f>IF(AND('Antibiotics STAR PU 13'!L213="no",'Co-amoxiclav etc.'!L213="no"),"yes","no")</f>
        <v>no</v>
      </c>
      <c r="I213" s="14" t="str">
        <f>IF(AND('Antibiotics STAR PU 13'!N213="no",'Co-amoxiclav etc.'!N213="no"),"yes","no")</f>
        <v>no</v>
      </c>
      <c r="J213" s="14" t="str">
        <f>IF(AND('Antibiotics STAR PU 13'!P213="no",'Co-amoxiclav etc.'!P213="no"),"yes","no")</f>
        <v>no</v>
      </c>
      <c r="K213" s="14" t="str">
        <f>IF(AND('Antibiotics STAR PU 13'!R213="no",'Co-amoxiclav etc.'!R213="no"),"yes","no")</f>
        <v>no</v>
      </c>
      <c r="L213" s="14" t="str">
        <f>IF(AND('Antibiotics STAR PU 13'!T213="no",'Co-amoxiclav etc.'!T213="no"),"yes","no")</f>
        <v>no</v>
      </c>
      <c r="M213" s="14" t="str">
        <f>IF(AND('Antibiotics STAR PU 13'!V213="no",'Co-amoxiclav etc.'!V213="no"),"yes","no")</f>
        <v>no</v>
      </c>
      <c r="N213" s="14" t="str">
        <f>IF(AND('Antibiotics STAR PU 13'!X213="no",'Co-amoxiclav etc.'!X213="no"),"yes","no")</f>
        <v>no</v>
      </c>
      <c r="O213" s="14" t="str">
        <f>IF(AND('Antibiotics STAR PU 13'!Z213="no",'Co-amoxiclav etc.'!Z213="no"),"yes","no")</f>
        <v>no</v>
      </c>
      <c r="P213" s="14" t="str">
        <f>IF(AND('Antibiotics STAR PU 13'!AB213="no",'Co-amoxiclav etc.'!AB213="no"),"yes","no")</f>
        <v>no</v>
      </c>
      <c r="Q213" s="14" t="str">
        <f>IF(AND('Antibiotics STAR PU 13'!AD213="no",'Co-amoxiclav etc.'!AD213="no"),"yes","no")</f>
        <v>no</v>
      </c>
      <c r="R213" s="14" t="str">
        <f>IF(AND('Antibiotics STAR PU 13'!AF213="no",'Co-amoxiclav etc.'!AF213="no"),"yes","no")</f>
        <v>no</v>
      </c>
      <c r="S213" s="14" t="str">
        <f>IF(AND('Antibiotics STAR PU 13'!AH213="no",'Co-amoxiclav etc.'!AH213="no"),"yes","no")</f>
        <v>no</v>
      </c>
    </row>
    <row r="215" spans="1:19" x14ac:dyDescent="0.2">
      <c r="E215" s="56" t="s">
        <v>561</v>
      </c>
      <c r="G215">
        <f t="shared" ref="G215:S215" si="0">COUNTIF(G5:G213,"yes")</f>
        <v>6</v>
      </c>
      <c r="H215">
        <f t="shared" si="0"/>
        <v>6</v>
      </c>
      <c r="I215">
        <f t="shared" si="0"/>
        <v>7</v>
      </c>
      <c r="J215">
        <f t="shared" si="0"/>
        <v>6</v>
      </c>
      <c r="K215">
        <f t="shared" si="0"/>
        <v>5</v>
      </c>
      <c r="L215">
        <f t="shared" si="0"/>
        <v>5</v>
      </c>
      <c r="M215">
        <f t="shared" si="0"/>
        <v>5</v>
      </c>
      <c r="N215">
        <f t="shared" si="0"/>
        <v>4</v>
      </c>
      <c r="O215">
        <f t="shared" si="0"/>
        <v>4</v>
      </c>
      <c r="P215">
        <f t="shared" si="0"/>
        <v>3</v>
      </c>
      <c r="Q215">
        <f t="shared" si="0"/>
        <v>2</v>
      </c>
      <c r="R215">
        <f t="shared" si="0"/>
        <v>1</v>
      </c>
      <c r="S215">
        <f t="shared" si="0"/>
        <v>2</v>
      </c>
    </row>
  </sheetData>
  <autoFilter ref="A4:S213"/>
  <customSheetViews>
    <customSheetView guid="{0B466410-FB7E-451A-AFD3-95886095C000}" showAutoFilter="1" hiddenColumns="1">
      <pane ySplit="4" topLeftCell="A5" activePane="bottomLeft" state="frozen"/>
      <selection pane="bottomLeft" activeCell="O2" sqref="O2"/>
      <pageMargins left="0.7" right="0.7" top="0.75" bottom="0.75" header="0.3" footer="0.3"/>
      <pageSetup paperSize="9" orientation="portrait" r:id="rId1"/>
      <autoFilter ref="A4:I213"/>
    </customSheetView>
  </customSheetViews>
  <conditionalFormatting sqref="E5:E213">
    <cfRule type="expression" dxfId="36" priority="30">
      <formula>S5="yes"</formula>
    </cfRule>
  </conditionalFormatting>
  <conditionalFormatting sqref="G5:G213">
    <cfRule type="expression" dxfId="35" priority="17">
      <formula>G5="yes"</formula>
    </cfRule>
  </conditionalFormatting>
  <conditionalFormatting sqref="H5:H213">
    <cfRule type="expression" dxfId="34" priority="16">
      <formula>H5="yes"</formula>
    </cfRule>
  </conditionalFormatting>
  <conditionalFormatting sqref="I5:I213">
    <cfRule type="expression" dxfId="33" priority="14">
      <formula>I5="yes"</formula>
    </cfRule>
  </conditionalFormatting>
  <conditionalFormatting sqref="J5:J213">
    <cfRule type="expression" dxfId="32" priority="13">
      <formula>J5="yes"</formula>
    </cfRule>
  </conditionalFormatting>
  <conditionalFormatting sqref="K5:K213">
    <cfRule type="expression" dxfId="31" priority="11">
      <formula>K5="yes"</formula>
    </cfRule>
  </conditionalFormatting>
  <conditionalFormatting sqref="N5:N213">
    <cfRule type="expression" dxfId="30" priority="9">
      <formula>N5="yes"</formula>
    </cfRule>
  </conditionalFormatting>
  <conditionalFormatting sqref="L5:L213">
    <cfRule type="expression" dxfId="29" priority="8">
      <formula>L5="yes"</formula>
    </cfRule>
  </conditionalFormatting>
  <conditionalFormatting sqref="M5:M213">
    <cfRule type="expression" dxfId="28" priority="7">
      <formula>M5="yes"</formula>
    </cfRule>
  </conditionalFormatting>
  <conditionalFormatting sqref="O5:O213">
    <cfRule type="expression" dxfId="27" priority="6">
      <formula>O5="yes"</formula>
    </cfRule>
  </conditionalFormatting>
  <conditionalFormatting sqref="P5:P213">
    <cfRule type="expression" dxfId="26" priority="5">
      <formula>P5="yes"</formula>
    </cfRule>
  </conditionalFormatting>
  <conditionalFormatting sqref="Q5:Q213">
    <cfRule type="expression" dxfId="25" priority="4">
      <formula>Q5="yes"</formula>
    </cfRule>
  </conditionalFormatting>
  <conditionalFormatting sqref="R5:R213">
    <cfRule type="expression" dxfId="24" priority="3">
      <formula>R5="yes"</formula>
    </cfRule>
  </conditionalFormatting>
  <conditionalFormatting sqref="S5:S213">
    <cfRule type="expression" dxfId="23" priority="1">
      <formula>S5="yes"</formula>
    </cfRule>
  </conditionalFormatting>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8"/>
  <sheetViews>
    <sheetView workbookViewId="0"/>
  </sheetViews>
  <sheetFormatPr defaultRowHeight="11.25" x14ac:dyDescent="0.2"/>
  <cols>
    <col min="1" max="1" width="48.83203125" customWidth="1"/>
    <col min="2" max="2" width="25.83203125" customWidth="1"/>
    <col min="3" max="12" width="10.83203125" customWidth="1"/>
    <col min="13" max="13" width="12.33203125" customWidth="1"/>
  </cols>
  <sheetData>
    <row r="1" spans="1:14" x14ac:dyDescent="0.2">
      <c r="A1" s="1" t="s">
        <v>545</v>
      </c>
    </row>
    <row r="2" spans="1:14" x14ac:dyDescent="0.2">
      <c r="A2" s="1"/>
    </row>
    <row r="3" spans="1:14" ht="12" thickBot="1" x14ac:dyDescent="0.25">
      <c r="A3" s="73" t="s">
        <v>457</v>
      </c>
      <c r="B3" t="s">
        <v>493</v>
      </c>
    </row>
    <row r="4" spans="1:14" ht="12" thickTop="1" x14ac:dyDescent="0.2">
      <c r="A4" s="19"/>
      <c r="B4" s="47">
        <v>42430</v>
      </c>
      <c r="C4" s="47">
        <v>42461</v>
      </c>
      <c r="D4" s="47">
        <v>42491</v>
      </c>
      <c r="E4" s="47">
        <v>42522</v>
      </c>
      <c r="F4" s="47">
        <v>42552</v>
      </c>
      <c r="G4" s="47">
        <v>42583</v>
      </c>
      <c r="H4" s="47">
        <v>42614</v>
      </c>
      <c r="I4" s="47">
        <v>42644</v>
      </c>
      <c r="J4" s="47">
        <v>42675</v>
      </c>
      <c r="K4" s="47">
        <v>42705</v>
      </c>
      <c r="L4" s="47">
        <v>42736</v>
      </c>
      <c r="M4" s="47">
        <v>42767</v>
      </c>
      <c r="N4" s="47">
        <v>42795</v>
      </c>
    </row>
    <row r="5" spans="1:14" x14ac:dyDescent="0.2">
      <c r="A5" s="13" t="s">
        <v>453</v>
      </c>
      <c r="B5" s="124">
        <v>185</v>
      </c>
      <c r="C5" s="14">
        <v>184</v>
      </c>
      <c r="D5" s="14">
        <v>182</v>
      </c>
      <c r="E5" s="9">
        <v>184</v>
      </c>
      <c r="F5" s="166">
        <v>187</v>
      </c>
      <c r="G5" s="9">
        <v>183</v>
      </c>
      <c r="H5" s="9">
        <v>185</v>
      </c>
      <c r="I5" s="9">
        <v>185</v>
      </c>
      <c r="J5" s="9">
        <v>181</v>
      </c>
      <c r="K5" s="9">
        <v>179</v>
      </c>
      <c r="L5" s="9">
        <v>173</v>
      </c>
      <c r="M5" s="9">
        <v>177</v>
      </c>
      <c r="N5" s="177">
        <v>183</v>
      </c>
    </row>
    <row r="6" spans="1:14" ht="12" thickBot="1" x14ac:dyDescent="0.25">
      <c r="A6" s="16" t="s">
        <v>454</v>
      </c>
      <c r="B6" s="125">
        <v>24</v>
      </c>
      <c r="C6" s="125">
        <v>25</v>
      </c>
      <c r="D6" s="17">
        <v>27</v>
      </c>
      <c r="E6" s="17">
        <v>25</v>
      </c>
      <c r="F6" s="125">
        <v>22</v>
      </c>
      <c r="G6" s="17">
        <v>26</v>
      </c>
      <c r="H6" s="17">
        <v>24</v>
      </c>
      <c r="I6" s="17">
        <v>24</v>
      </c>
      <c r="J6" s="17">
        <v>28</v>
      </c>
      <c r="K6" s="17">
        <v>30</v>
      </c>
      <c r="L6" s="17">
        <v>36</v>
      </c>
      <c r="M6" s="17">
        <v>32</v>
      </c>
      <c r="N6" s="178">
        <v>26</v>
      </c>
    </row>
    <row r="7" spans="1:14" ht="12" thickTop="1" x14ac:dyDescent="0.2">
      <c r="F7" s="8"/>
      <c r="M7" s="8"/>
    </row>
    <row r="8" spans="1:14" x14ac:dyDescent="0.2">
      <c r="F8" s="8"/>
      <c r="M8" s="8"/>
    </row>
    <row r="9" spans="1:14" ht="12" thickBot="1" x14ac:dyDescent="0.25">
      <c r="A9" s="73" t="s">
        <v>456</v>
      </c>
      <c r="B9" t="s">
        <v>493</v>
      </c>
      <c r="F9" s="8"/>
      <c r="M9" s="8"/>
    </row>
    <row r="10" spans="1:14" ht="12" thickTop="1" x14ac:dyDescent="0.2">
      <c r="A10" s="19"/>
      <c r="B10" s="47">
        <v>42430</v>
      </c>
      <c r="C10" s="47">
        <v>42461</v>
      </c>
      <c r="D10" s="47">
        <v>42491</v>
      </c>
      <c r="E10" s="47">
        <v>42522</v>
      </c>
      <c r="F10" s="47">
        <v>42552</v>
      </c>
      <c r="G10" s="47">
        <v>42583</v>
      </c>
      <c r="H10" s="47">
        <v>42614</v>
      </c>
      <c r="I10" s="47">
        <v>42644</v>
      </c>
      <c r="J10" s="47">
        <v>42675</v>
      </c>
      <c r="K10" s="47">
        <v>42705</v>
      </c>
      <c r="L10" s="47">
        <v>42736</v>
      </c>
      <c r="M10" s="47">
        <v>42767</v>
      </c>
      <c r="N10" s="47">
        <v>42795</v>
      </c>
    </row>
    <row r="11" spans="1:14" x14ac:dyDescent="0.2">
      <c r="A11" s="13" t="s">
        <v>453</v>
      </c>
      <c r="B11" s="124">
        <v>124</v>
      </c>
      <c r="C11" s="124">
        <v>127</v>
      </c>
      <c r="D11" s="9">
        <v>135</v>
      </c>
      <c r="E11" s="14">
        <v>142</v>
      </c>
      <c r="F11" s="166">
        <v>152</v>
      </c>
      <c r="G11" s="166">
        <v>154</v>
      </c>
      <c r="H11" s="166">
        <v>159</v>
      </c>
      <c r="I11" s="166">
        <v>160</v>
      </c>
      <c r="J11" s="166">
        <v>167</v>
      </c>
      <c r="K11" s="166">
        <v>171</v>
      </c>
      <c r="L11" s="166">
        <v>176</v>
      </c>
      <c r="M11" s="166">
        <v>176</v>
      </c>
      <c r="N11" s="127">
        <v>174</v>
      </c>
    </row>
    <row r="12" spans="1:14" ht="12" thickBot="1" x14ac:dyDescent="0.25">
      <c r="A12" s="16" t="s">
        <v>454</v>
      </c>
      <c r="B12" s="125">
        <v>85</v>
      </c>
      <c r="C12" s="125">
        <v>82</v>
      </c>
      <c r="D12" s="17">
        <v>74</v>
      </c>
      <c r="E12" s="17">
        <v>67</v>
      </c>
      <c r="F12" s="125">
        <v>57</v>
      </c>
      <c r="G12" s="17">
        <v>55</v>
      </c>
      <c r="H12" s="17">
        <v>50</v>
      </c>
      <c r="I12" s="17">
        <v>49</v>
      </c>
      <c r="J12" s="17">
        <v>42</v>
      </c>
      <c r="K12" s="17">
        <v>38</v>
      </c>
      <c r="L12" s="17">
        <v>33</v>
      </c>
      <c r="M12" s="17">
        <v>33</v>
      </c>
      <c r="N12" s="128">
        <v>35</v>
      </c>
    </row>
    <row r="13" spans="1:14" ht="12" thickTop="1" x14ac:dyDescent="0.2">
      <c r="M13" s="8"/>
    </row>
    <row r="14" spans="1:14" x14ac:dyDescent="0.2">
      <c r="M14" s="8"/>
    </row>
    <row r="15" spans="1:14" ht="12" thickBot="1" x14ac:dyDescent="0.25">
      <c r="A15" s="1" t="s">
        <v>592</v>
      </c>
      <c r="B15" t="s">
        <v>493</v>
      </c>
      <c r="M15" s="8"/>
    </row>
    <row r="16" spans="1:14" ht="12" thickTop="1" x14ac:dyDescent="0.2">
      <c r="A16" s="19"/>
      <c r="B16" s="47">
        <v>42430</v>
      </c>
      <c r="C16" s="47">
        <v>42461</v>
      </c>
      <c r="D16" s="47">
        <v>42491</v>
      </c>
      <c r="E16" s="47">
        <v>42522</v>
      </c>
      <c r="F16" s="47">
        <v>42552</v>
      </c>
      <c r="G16" s="47">
        <v>42583</v>
      </c>
      <c r="H16" s="47">
        <v>42614</v>
      </c>
      <c r="I16" s="47">
        <v>42644</v>
      </c>
      <c r="J16" s="47">
        <v>42675</v>
      </c>
      <c r="K16" s="47">
        <v>42705</v>
      </c>
      <c r="L16" s="47">
        <v>42736</v>
      </c>
      <c r="M16" s="47">
        <v>42767</v>
      </c>
      <c r="N16" s="47">
        <v>42795</v>
      </c>
    </row>
    <row r="17" spans="1:14" ht="12" thickBot="1" x14ac:dyDescent="0.25">
      <c r="A17" s="16" t="s">
        <v>549</v>
      </c>
      <c r="B17" s="164">
        <f>'Both Comparators - target met'!G215</f>
        <v>106</v>
      </c>
      <c r="C17" s="164">
        <f>'Both Comparators - target met'!H215</f>
        <v>108</v>
      </c>
      <c r="D17" s="164">
        <f>'Both Comparators - target met'!I215</f>
        <v>115</v>
      </c>
      <c r="E17" s="164">
        <f>'Both Comparators - target met'!J215</f>
        <v>123</v>
      </c>
      <c r="F17" s="164">
        <f>'Both Comparators - target met'!K215</f>
        <v>135</v>
      </c>
      <c r="G17" s="164">
        <f>'Both Comparators - target met'!L215</f>
        <v>133</v>
      </c>
      <c r="H17" s="164">
        <f>'Both Comparators - target met'!M215</f>
        <v>140</v>
      </c>
      <c r="I17" s="164">
        <f>'Both Comparators - target met'!N215</f>
        <v>140</v>
      </c>
      <c r="J17" s="164">
        <f>'Both Comparators - target met'!O215</f>
        <v>143</v>
      </c>
      <c r="K17" s="164">
        <f>'Both Comparators - target met'!P215</f>
        <v>144</v>
      </c>
      <c r="L17" s="164">
        <f>'Both Comparators - target met'!Q215</f>
        <v>142</v>
      </c>
      <c r="M17" s="164">
        <f>'Both Comparators - target met'!R215</f>
        <v>145</v>
      </c>
      <c r="N17" s="164">
        <f>'Both Comparators - target met'!S215</f>
        <v>150</v>
      </c>
    </row>
    <row r="18" spans="1:14" ht="12" thickTop="1" x14ac:dyDescent="0.2">
      <c r="F18" s="8"/>
      <c r="M18" s="8"/>
    </row>
    <row r="19" spans="1:14" x14ac:dyDescent="0.2">
      <c r="F19" s="8"/>
      <c r="M19" s="8"/>
    </row>
    <row r="20" spans="1:14" ht="12" thickBot="1" x14ac:dyDescent="0.25">
      <c r="A20" s="1" t="s">
        <v>593</v>
      </c>
      <c r="B20" t="s">
        <v>493</v>
      </c>
      <c r="F20" s="8"/>
      <c r="M20" s="8"/>
    </row>
    <row r="21" spans="1:14" ht="12" thickTop="1" x14ac:dyDescent="0.2">
      <c r="A21" s="141"/>
      <c r="B21" s="47">
        <v>42430</v>
      </c>
      <c r="C21" s="47">
        <v>42461</v>
      </c>
      <c r="D21" s="47">
        <v>42491</v>
      </c>
      <c r="E21" s="47">
        <v>42522</v>
      </c>
      <c r="F21" s="47">
        <v>42552</v>
      </c>
      <c r="G21" s="47">
        <v>42583</v>
      </c>
      <c r="H21" s="47">
        <v>42614</v>
      </c>
      <c r="I21" s="47">
        <v>42644</v>
      </c>
      <c r="J21" s="47">
        <v>42675</v>
      </c>
      <c r="K21" s="47">
        <v>42705</v>
      </c>
      <c r="L21" s="47">
        <v>42736</v>
      </c>
      <c r="M21" s="47">
        <v>42767</v>
      </c>
      <c r="N21" s="47">
        <v>42795</v>
      </c>
    </row>
    <row r="22" spans="1:14" ht="23.25" thickBot="1" x14ac:dyDescent="0.25">
      <c r="A22" s="142" t="s">
        <v>557</v>
      </c>
      <c r="B22" s="165">
        <f>'Both Comparators-target not met'!G215</f>
        <v>6</v>
      </c>
      <c r="C22" s="165">
        <f>'Both Comparators-target not met'!H215</f>
        <v>6</v>
      </c>
      <c r="D22" s="165">
        <f>'Both Comparators-target not met'!I215</f>
        <v>7</v>
      </c>
      <c r="E22" s="165">
        <f>'Both Comparators-target not met'!J215</f>
        <v>6</v>
      </c>
      <c r="F22" s="165">
        <f>'Both Comparators-target not met'!K215</f>
        <v>5</v>
      </c>
      <c r="G22" s="165">
        <f>'Both Comparators-target not met'!L215</f>
        <v>5</v>
      </c>
      <c r="H22" s="165">
        <f>'Both Comparators-target not met'!M215</f>
        <v>5</v>
      </c>
      <c r="I22" s="165">
        <f>'Both Comparators-target not met'!N215</f>
        <v>4</v>
      </c>
      <c r="J22" s="165">
        <f>'Both Comparators-target not met'!O215</f>
        <v>4</v>
      </c>
      <c r="K22" s="165">
        <f>'Both Comparators-target not met'!P215</f>
        <v>3</v>
      </c>
      <c r="L22" s="165">
        <f>'Both Comparators-target not met'!Q215</f>
        <v>2</v>
      </c>
      <c r="M22" s="165">
        <f>'Both Comparators-target not met'!R215</f>
        <v>1</v>
      </c>
      <c r="N22" s="165">
        <f>'Both Comparators-target not met'!S215</f>
        <v>2</v>
      </c>
    </row>
    <row r="23" spans="1:14" ht="12" thickTop="1" x14ac:dyDescent="0.2">
      <c r="F23" s="8"/>
      <c r="M23" s="8"/>
    </row>
    <row r="24" spans="1:14" x14ac:dyDescent="0.2">
      <c r="F24" s="8"/>
      <c r="M24" s="8"/>
    </row>
    <row r="25" spans="1:14" ht="12" thickBot="1" x14ac:dyDescent="0.25">
      <c r="A25" s="73" t="s">
        <v>457</v>
      </c>
      <c r="B25" t="s">
        <v>493</v>
      </c>
      <c r="F25" s="8"/>
      <c r="M25" s="8"/>
    </row>
    <row r="26" spans="1:14" ht="12" thickTop="1" x14ac:dyDescent="0.2">
      <c r="A26" s="19"/>
      <c r="B26" s="47">
        <v>42430</v>
      </c>
      <c r="C26" s="47">
        <v>42461</v>
      </c>
      <c r="D26" s="47">
        <v>42491</v>
      </c>
      <c r="E26" s="47">
        <v>42522</v>
      </c>
      <c r="F26" s="47">
        <v>42552</v>
      </c>
      <c r="G26" s="47">
        <v>42583</v>
      </c>
      <c r="H26" s="47">
        <v>42614</v>
      </c>
      <c r="I26" s="47">
        <v>42644</v>
      </c>
      <c r="J26" s="47">
        <v>42675</v>
      </c>
      <c r="K26" s="47">
        <v>42705</v>
      </c>
      <c r="L26" s="47">
        <v>42736</v>
      </c>
      <c r="M26" s="47">
        <v>42767</v>
      </c>
      <c r="N26" s="47">
        <v>42795</v>
      </c>
    </row>
    <row r="27" spans="1:14" ht="12" thickBot="1" x14ac:dyDescent="0.25">
      <c r="A27" s="18" t="s">
        <v>458</v>
      </c>
      <c r="B27" s="126">
        <v>1.087</v>
      </c>
      <c r="C27" s="126">
        <v>1.0940000000000001</v>
      </c>
      <c r="D27" s="126">
        <v>1.0940000000000001</v>
      </c>
      <c r="E27" s="126">
        <v>1.0860000000000001</v>
      </c>
      <c r="F27" s="126">
        <v>1.087</v>
      </c>
      <c r="G27" s="126">
        <v>1.091</v>
      </c>
      <c r="H27" s="126">
        <v>1.0880000000000001</v>
      </c>
      <c r="I27" s="126">
        <v>1.085</v>
      </c>
      <c r="J27" s="126">
        <v>1.0920000000000001</v>
      </c>
      <c r="K27" s="126">
        <v>1.0920000000000001</v>
      </c>
      <c r="L27" s="126">
        <v>1.103</v>
      </c>
      <c r="M27" s="126">
        <v>1.0960000000000001</v>
      </c>
      <c r="N27" s="126">
        <v>1.0860000000000001</v>
      </c>
    </row>
    <row r="28" spans="1:14" ht="12" thickTop="1" x14ac:dyDescent="0.2">
      <c r="F28" s="8"/>
      <c r="M28" s="8"/>
    </row>
    <row r="29" spans="1:14" x14ac:dyDescent="0.2">
      <c r="F29" s="8"/>
      <c r="M29" s="8"/>
    </row>
    <row r="30" spans="1:14" ht="12" thickBot="1" x14ac:dyDescent="0.25">
      <c r="A30" s="73" t="s">
        <v>456</v>
      </c>
      <c r="B30" t="s">
        <v>493</v>
      </c>
      <c r="F30" s="8"/>
      <c r="M30" s="8"/>
    </row>
    <row r="31" spans="1:14" ht="12" thickTop="1" x14ac:dyDescent="0.2">
      <c r="A31" s="19"/>
      <c r="B31" s="47">
        <v>42430</v>
      </c>
      <c r="C31" s="47">
        <v>42461</v>
      </c>
      <c r="D31" s="47">
        <v>42491</v>
      </c>
      <c r="E31" s="47">
        <v>42522</v>
      </c>
      <c r="F31" s="47">
        <v>42552</v>
      </c>
      <c r="G31" s="47">
        <v>42583</v>
      </c>
      <c r="H31" s="47">
        <v>42614</v>
      </c>
      <c r="I31" s="47">
        <v>42644</v>
      </c>
      <c r="J31" s="47">
        <v>42675</v>
      </c>
      <c r="K31" s="47">
        <v>42705</v>
      </c>
      <c r="L31" s="47">
        <v>42736</v>
      </c>
      <c r="M31" s="47">
        <v>42767</v>
      </c>
      <c r="N31" s="47">
        <v>42795</v>
      </c>
    </row>
    <row r="32" spans="1:14" ht="12" thickBot="1" x14ac:dyDescent="0.25">
      <c r="A32" s="18" t="s">
        <v>458</v>
      </c>
      <c r="B32" s="179">
        <v>9.8000000000000007</v>
      </c>
      <c r="C32" s="179">
        <v>9.6999999999999993</v>
      </c>
      <c r="D32" s="179">
        <v>9.5</v>
      </c>
      <c r="E32" s="179">
        <v>9.4</v>
      </c>
      <c r="F32" s="179">
        <v>9.3000000000000007</v>
      </c>
      <c r="G32" s="179">
        <v>9.1999999999999993</v>
      </c>
      <c r="H32" s="179">
        <v>9.1</v>
      </c>
      <c r="I32" s="179">
        <v>9.1</v>
      </c>
      <c r="J32" s="179">
        <v>9</v>
      </c>
      <c r="K32" s="179">
        <v>8.9</v>
      </c>
      <c r="L32" s="179">
        <v>8.8000000000000007</v>
      </c>
      <c r="M32" s="179">
        <v>8.8000000000000007</v>
      </c>
      <c r="N32" s="179">
        <v>8.8000000000000007</v>
      </c>
    </row>
    <row r="33" spans="1:2" ht="12" thickTop="1" x14ac:dyDescent="0.2"/>
    <row r="35" spans="1:2" ht="12" thickBot="1" x14ac:dyDescent="0.25">
      <c r="A35" t="s">
        <v>3</v>
      </c>
    </row>
    <row r="36" spans="1:2" ht="12" thickTop="1" x14ac:dyDescent="0.2">
      <c r="A36" s="163" t="s">
        <v>457</v>
      </c>
      <c r="B36" s="20"/>
    </row>
    <row r="37" spans="1:2" x14ac:dyDescent="0.2">
      <c r="A37" s="161" t="s">
        <v>649</v>
      </c>
      <c r="B37" s="15" t="s">
        <v>645</v>
      </c>
    </row>
    <row r="38" spans="1:2" x14ac:dyDescent="0.2">
      <c r="A38" s="161" t="s">
        <v>461</v>
      </c>
      <c r="B38" s="127">
        <v>7</v>
      </c>
    </row>
    <row r="39" spans="1:2" x14ac:dyDescent="0.2">
      <c r="A39" s="161" t="s">
        <v>460</v>
      </c>
      <c r="B39" s="127">
        <v>0</v>
      </c>
    </row>
    <row r="40" spans="1:2" ht="12" thickBot="1" x14ac:dyDescent="0.25">
      <c r="A40" s="162" t="s">
        <v>459</v>
      </c>
      <c r="B40" s="128">
        <v>202</v>
      </c>
    </row>
    <row r="41" spans="1:2" ht="12" thickTop="1" x14ac:dyDescent="0.2">
      <c r="B41" s="8"/>
    </row>
    <row r="42" spans="1:2" ht="12" thickBot="1" x14ac:dyDescent="0.25">
      <c r="A42" t="s">
        <v>3</v>
      </c>
      <c r="B42" s="8"/>
    </row>
    <row r="43" spans="1:2" ht="12" thickTop="1" x14ac:dyDescent="0.2">
      <c r="A43" s="163" t="s">
        <v>455</v>
      </c>
      <c r="B43" s="176"/>
    </row>
    <row r="44" spans="1:2" x14ac:dyDescent="0.2">
      <c r="A44" s="161" t="s">
        <v>649</v>
      </c>
      <c r="B44" s="127" t="s">
        <v>645</v>
      </c>
    </row>
    <row r="45" spans="1:2" x14ac:dyDescent="0.2">
      <c r="A45" s="161" t="s">
        <v>461</v>
      </c>
      <c r="B45" s="127">
        <v>93</v>
      </c>
    </row>
    <row r="46" spans="1:2" x14ac:dyDescent="0.2">
      <c r="A46" s="161" t="s">
        <v>460</v>
      </c>
      <c r="B46" s="127">
        <v>89</v>
      </c>
    </row>
    <row r="47" spans="1:2" ht="12" thickBot="1" x14ac:dyDescent="0.25">
      <c r="A47" s="162" t="s">
        <v>459</v>
      </c>
      <c r="B47" s="128">
        <v>27</v>
      </c>
    </row>
    <row r="48" spans="1:2" ht="12" thickTop="1" x14ac:dyDescent="0.2"/>
  </sheetData>
  <customSheetViews>
    <customSheetView guid="{0B466410-FB7E-451A-AFD3-95886095C000}">
      <pane xSplit="1" ySplit="1" topLeftCell="B2" activePane="bottomRight" state="frozen"/>
      <selection pane="bottomRight" activeCell="A61" sqref="A61"/>
      <pageMargins left="0.7" right="0.7" top="0.75" bottom="0.75" header="0.3" footer="0.3"/>
    </customSheetView>
  </customSheetView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87"/>
  <sheetViews>
    <sheetView workbookViewId="0">
      <pane ySplit="4" topLeftCell="A5" activePane="bottomLeft" state="frozen"/>
      <selection pane="bottomLeft"/>
    </sheetView>
  </sheetViews>
  <sheetFormatPr defaultRowHeight="11.25" x14ac:dyDescent="0.2"/>
  <cols>
    <col min="1" max="1" width="46" customWidth="1"/>
    <col min="2" max="2" width="15.6640625" customWidth="1"/>
    <col min="3" max="3" width="33.6640625" bestFit="1" customWidth="1"/>
    <col min="4" max="4" width="15.33203125" customWidth="1"/>
    <col min="5" max="5" width="38.83203125" bestFit="1" customWidth="1"/>
    <col min="6" max="6" width="8.5" customWidth="1"/>
    <col min="7" max="7" width="4.6640625" customWidth="1"/>
  </cols>
  <sheetData>
    <row r="1" spans="1:6" ht="12.75" x14ac:dyDescent="0.2">
      <c r="A1" s="68" t="s">
        <v>457</v>
      </c>
    </row>
    <row r="3" spans="1:6" x14ac:dyDescent="0.2">
      <c r="A3" s="120" t="s">
        <v>650</v>
      </c>
    </row>
    <row r="4" spans="1:6" ht="34.5" customHeight="1" x14ac:dyDescent="0.2">
      <c r="A4" s="121" t="s">
        <v>614</v>
      </c>
      <c r="B4" s="121" t="s">
        <v>615</v>
      </c>
      <c r="C4" s="121" t="s">
        <v>535</v>
      </c>
      <c r="D4" s="121" t="s">
        <v>534</v>
      </c>
      <c r="E4" s="121" t="s">
        <v>0</v>
      </c>
      <c r="F4" s="121" t="s">
        <v>1</v>
      </c>
    </row>
    <row r="5" spans="1:6" x14ac:dyDescent="0.2">
      <c r="A5" t="s">
        <v>464</v>
      </c>
      <c r="B5" t="s">
        <v>465</v>
      </c>
      <c r="C5" s="50" t="s">
        <v>494</v>
      </c>
      <c r="D5" s="51" t="s">
        <v>6</v>
      </c>
      <c r="E5" s="50" t="s">
        <v>7</v>
      </c>
      <c r="F5" s="52" t="s">
        <v>8</v>
      </c>
    </row>
    <row r="6" spans="1:6" x14ac:dyDescent="0.2">
      <c r="A6" t="s">
        <v>466</v>
      </c>
      <c r="B6" t="s">
        <v>467</v>
      </c>
      <c r="C6" s="53" t="s">
        <v>495</v>
      </c>
      <c r="D6" s="54" t="s">
        <v>11</v>
      </c>
      <c r="E6" s="53" t="s">
        <v>12</v>
      </c>
      <c r="F6" s="55" t="s">
        <v>13</v>
      </c>
    </row>
    <row r="7" spans="1:6" x14ac:dyDescent="0.2">
      <c r="A7" t="s">
        <v>468</v>
      </c>
      <c r="B7" t="s">
        <v>469</v>
      </c>
      <c r="C7" s="53" t="s">
        <v>496</v>
      </c>
      <c r="D7" s="54" t="s">
        <v>14</v>
      </c>
      <c r="E7" s="53" t="s">
        <v>15</v>
      </c>
      <c r="F7" s="55" t="s">
        <v>16</v>
      </c>
    </row>
    <row r="8" spans="1:6" x14ac:dyDescent="0.2">
      <c r="A8" t="s">
        <v>470</v>
      </c>
      <c r="B8" t="s">
        <v>471</v>
      </c>
      <c r="C8" s="53" t="s">
        <v>497</v>
      </c>
      <c r="D8" s="54" t="s">
        <v>17</v>
      </c>
      <c r="E8" s="53" t="s">
        <v>18</v>
      </c>
      <c r="F8" s="55" t="s">
        <v>19</v>
      </c>
    </row>
    <row r="9" spans="1:6" x14ac:dyDescent="0.2">
      <c r="A9" t="s">
        <v>470</v>
      </c>
      <c r="B9" t="s">
        <v>471</v>
      </c>
      <c r="C9" s="53" t="s">
        <v>497</v>
      </c>
      <c r="D9" s="54" t="s">
        <v>17</v>
      </c>
      <c r="E9" s="53" t="s">
        <v>20</v>
      </c>
      <c r="F9" s="55" t="s">
        <v>21</v>
      </c>
    </row>
    <row r="10" spans="1:6" x14ac:dyDescent="0.2">
      <c r="A10" t="s">
        <v>464</v>
      </c>
      <c r="B10" t="s">
        <v>465</v>
      </c>
      <c r="C10" s="53" t="s">
        <v>498</v>
      </c>
      <c r="D10" s="54" t="s">
        <v>22</v>
      </c>
      <c r="E10" s="53" t="s">
        <v>23</v>
      </c>
      <c r="F10" s="55" t="s">
        <v>24</v>
      </c>
    </row>
    <row r="11" spans="1:6" x14ac:dyDescent="0.2">
      <c r="A11" t="s">
        <v>464</v>
      </c>
      <c r="B11" t="s">
        <v>465</v>
      </c>
      <c r="C11" s="53" t="s">
        <v>498</v>
      </c>
      <c r="D11" s="54" t="s">
        <v>22</v>
      </c>
      <c r="E11" s="53" t="s">
        <v>28</v>
      </c>
      <c r="F11" s="55" t="s">
        <v>29</v>
      </c>
    </row>
    <row r="12" spans="1:6" x14ac:dyDescent="0.2">
      <c r="A12" t="s">
        <v>468</v>
      </c>
      <c r="B12" t="s">
        <v>469</v>
      </c>
      <c r="C12" s="53" t="s">
        <v>500</v>
      </c>
      <c r="D12" s="54" t="s">
        <v>30</v>
      </c>
      <c r="E12" s="53" t="s">
        <v>31</v>
      </c>
      <c r="F12" s="55" t="s">
        <v>32</v>
      </c>
    </row>
    <row r="13" spans="1:6" x14ac:dyDescent="0.2">
      <c r="A13" t="s">
        <v>474</v>
      </c>
      <c r="B13" t="s">
        <v>475</v>
      </c>
      <c r="C13" s="53" t="s">
        <v>501</v>
      </c>
      <c r="D13" s="54" t="s">
        <v>33</v>
      </c>
      <c r="E13" s="53" t="s">
        <v>34</v>
      </c>
      <c r="F13" s="55" t="s">
        <v>35</v>
      </c>
    </row>
    <row r="14" spans="1:6" x14ac:dyDescent="0.2">
      <c r="A14" t="s">
        <v>476</v>
      </c>
      <c r="B14" t="s">
        <v>477</v>
      </c>
      <c r="C14" s="53" t="s">
        <v>503</v>
      </c>
      <c r="D14" s="54" t="s">
        <v>39</v>
      </c>
      <c r="E14" s="53" t="s">
        <v>40</v>
      </c>
      <c r="F14" s="55" t="s">
        <v>41</v>
      </c>
    </row>
    <row r="15" spans="1:6" x14ac:dyDescent="0.2">
      <c r="A15" t="s">
        <v>476</v>
      </c>
      <c r="B15" t="s">
        <v>477</v>
      </c>
      <c r="C15" s="53" t="s">
        <v>503</v>
      </c>
      <c r="D15" s="54" t="s">
        <v>39</v>
      </c>
      <c r="E15" s="53" t="s">
        <v>42</v>
      </c>
      <c r="F15" s="55" t="s">
        <v>43</v>
      </c>
    </row>
    <row r="16" spans="1:6" x14ac:dyDescent="0.2">
      <c r="A16" t="s">
        <v>572</v>
      </c>
      <c r="B16" t="s">
        <v>571</v>
      </c>
      <c r="C16" s="53" t="s">
        <v>504</v>
      </c>
      <c r="D16" s="54" t="s">
        <v>44</v>
      </c>
      <c r="E16" s="53" t="s">
        <v>45</v>
      </c>
      <c r="F16" s="55" t="s">
        <v>46</v>
      </c>
    </row>
    <row r="17" spans="1:6" x14ac:dyDescent="0.2">
      <c r="A17" t="s">
        <v>570</v>
      </c>
      <c r="B17" t="s">
        <v>569</v>
      </c>
      <c r="C17" s="53" t="s">
        <v>505</v>
      </c>
      <c r="D17" s="54" t="s">
        <v>49</v>
      </c>
      <c r="E17" s="53" t="s">
        <v>50</v>
      </c>
      <c r="F17" s="55" t="s">
        <v>51</v>
      </c>
    </row>
    <row r="18" spans="1:6" x14ac:dyDescent="0.2">
      <c r="A18" t="s">
        <v>468</v>
      </c>
      <c r="B18" t="s">
        <v>469</v>
      </c>
      <c r="C18" s="53" t="s">
        <v>496</v>
      </c>
      <c r="D18" s="54" t="s">
        <v>14</v>
      </c>
      <c r="E18" s="53" t="s">
        <v>52</v>
      </c>
      <c r="F18" s="55" t="s">
        <v>53</v>
      </c>
    </row>
    <row r="19" spans="1:6" x14ac:dyDescent="0.2">
      <c r="A19" t="s">
        <v>464</v>
      </c>
      <c r="B19" t="s">
        <v>465</v>
      </c>
      <c r="C19" s="53" t="s">
        <v>494</v>
      </c>
      <c r="D19" s="54" t="s">
        <v>6</v>
      </c>
      <c r="E19" s="53" t="s">
        <v>56</v>
      </c>
      <c r="F19" s="55" t="s">
        <v>57</v>
      </c>
    </row>
    <row r="20" spans="1:6" x14ac:dyDescent="0.2">
      <c r="A20" t="s">
        <v>470</v>
      </c>
      <c r="B20" t="s">
        <v>471</v>
      </c>
      <c r="C20" s="53" t="s">
        <v>506</v>
      </c>
      <c r="D20" s="54" t="s">
        <v>58</v>
      </c>
      <c r="E20" s="53" t="s">
        <v>59</v>
      </c>
      <c r="F20" s="55" t="s">
        <v>60</v>
      </c>
    </row>
    <row r="21" spans="1:6" x14ac:dyDescent="0.2">
      <c r="A21" t="s">
        <v>466</v>
      </c>
      <c r="B21" t="s">
        <v>467</v>
      </c>
      <c r="C21" s="53" t="s">
        <v>507</v>
      </c>
      <c r="D21" s="54" t="s">
        <v>61</v>
      </c>
      <c r="E21" s="53" t="s">
        <v>62</v>
      </c>
      <c r="F21" s="55" t="s">
        <v>63</v>
      </c>
    </row>
    <row r="22" spans="1:6" x14ac:dyDescent="0.2">
      <c r="A22" t="s">
        <v>478</v>
      </c>
      <c r="B22" t="s">
        <v>479</v>
      </c>
      <c r="C22" s="53" t="s">
        <v>508</v>
      </c>
      <c r="D22" s="54" t="s">
        <v>64</v>
      </c>
      <c r="E22" s="53" t="s">
        <v>65</v>
      </c>
      <c r="F22" s="55" t="s">
        <v>66</v>
      </c>
    </row>
    <row r="23" spans="1:6" x14ac:dyDescent="0.2">
      <c r="A23" t="s">
        <v>470</v>
      </c>
      <c r="B23" t="s">
        <v>471</v>
      </c>
      <c r="C23" s="53" t="s">
        <v>502</v>
      </c>
      <c r="D23" s="54" t="s">
        <v>36</v>
      </c>
      <c r="E23" s="53" t="s">
        <v>67</v>
      </c>
      <c r="F23" s="55" t="s">
        <v>68</v>
      </c>
    </row>
    <row r="24" spans="1:6" x14ac:dyDescent="0.2">
      <c r="A24" t="s">
        <v>570</v>
      </c>
      <c r="B24" t="s">
        <v>569</v>
      </c>
      <c r="C24" s="53" t="s">
        <v>505</v>
      </c>
      <c r="D24" s="54" t="s">
        <v>49</v>
      </c>
      <c r="E24" s="53" t="s">
        <v>69</v>
      </c>
      <c r="F24" s="55" t="s">
        <v>70</v>
      </c>
    </row>
    <row r="25" spans="1:6" x14ac:dyDescent="0.2">
      <c r="A25" t="s">
        <v>472</v>
      </c>
      <c r="B25" t="s">
        <v>473</v>
      </c>
      <c r="C25" s="53" t="s">
        <v>509</v>
      </c>
      <c r="D25" s="54" t="s">
        <v>73</v>
      </c>
      <c r="E25" s="53" t="s">
        <v>74</v>
      </c>
      <c r="F25" s="55" t="s">
        <v>75</v>
      </c>
    </row>
    <row r="26" spans="1:6" x14ac:dyDescent="0.2">
      <c r="A26" t="s">
        <v>470</v>
      </c>
      <c r="B26" t="s">
        <v>471</v>
      </c>
      <c r="C26" s="53" t="s">
        <v>497</v>
      </c>
      <c r="D26" s="54" t="s">
        <v>17</v>
      </c>
      <c r="E26" s="53" t="s">
        <v>76</v>
      </c>
      <c r="F26" s="55" t="s">
        <v>77</v>
      </c>
    </row>
    <row r="27" spans="1:6" x14ac:dyDescent="0.2">
      <c r="A27" t="s">
        <v>480</v>
      </c>
      <c r="B27" t="s">
        <v>481</v>
      </c>
      <c r="C27" s="53" t="s">
        <v>510</v>
      </c>
      <c r="D27" s="54" t="s">
        <v>78</v>
      </c>
      <c r="E27" s="53" t="s">
        <v>79</v>
      </c>
      <c r="F27" s="55" t="s">
        <v>80</v>
      </c>
    </row>
    <row r="28" spans="1:6" x14ac:dyDescent="0.2">
      <c r="A28" t="s">
        <v>466</v>
      </c>
      <c r="B28" t="s">
        <v>467</v>
      </c>
      <c r="C28" s="53" t="s">
        <v>495</v>
      </c>
      <c r="D28" s="54" t="s">
        <v>11</v>
      </c>
      <c r="E28" s="53" t="s">
        <v>81</v>
      </c>
      <c r="F28" s="55" t="s">
        <v>82</v>
      </c>
    </row>
    <row r="29" spans="1:6" x14ac:dyDescent="0.2">
      <c r="A29" t="s">
        <v>472</v>
      </c>
      <c r="B29" t="s">
        <v>473</v>
      </c>
      <c r="C29" s="53" t="s">
        <v>499</v>
      </c>
      <c r="D29" s="54" t="s">
        <v>25</v>
      </c>
      <c r="E29" s="53" t="s">
        <v>83</v>
      </c>
      <c r="F29" s="55" t="s">
        <v>84</v>
      </c>
    </row>
    <row r="30" spans="1:6" x14ac:dyDescent="0.2">
      <c r="A30" t="s">
        <v>470</v>
      </c>
      <c r="B30" t="s">
        <v>471</v>
      </c>
      <c r="C30" s="53" t="s">
        <v>506</v>
      </c>
      <c r="D30" s="54" t="s">
        <v>58</v>
      </c>
      <c r="E30" s="53" t="s">
        <v>85</v>
      </c>
      <c r="F30" s="55" t="s">
        <v>86</v>
      </c>
    </row>
    <row r="31" spans="1:6" x14ac:dyDescent="0.2">
      <c r="A31" t="s">
        <v>570</v>
      </c>
      <c r="B31" t="s">
        <v>569</v>
      </c>
      <c r="C31" s="53" t="s">
        <v>505</v>
      </c>
      <c r="D31" s="54" t="s">
        <v>49</v>
      </c>
      <c r="E31" s="53" t="s">
        <v>87</v>
      </c>
      <c r="F31" s="55" t="s">
        <v>88</v>
      </c>
    </row>
    <row r="32" spans="1:6" x14ac:dyDescent="0.2">
      <c r="A32" t="s">
        <v>468</v>
      </c>
      <c r="B32" t="s">
        <v>469</v>
      </c>
      <c r="C32" s="53" t="s">
        <v>496</v>
      </c>
      <c r="D32" s="54" t="s">
        <v>14</v>
      </c>
      <c r="E32" s="53" t="s">
        <v>89</v>
      </c>
      <c r="F32" s="55" t="s">
        <v>90</v>
      </c>
    </row>
    <row r="33" spans="1:6" x14ac:dyDescent="0.2">
      <c r="A33" t="s">
        <v>572</v>
      </c>
      <c r="B33" t="s">
        <v>571</v>
      </c>
      <c r="C33" s="53" t="s">
        <v>504</v>
      </c>
      <c r="D33" s="54" t="s">
        <v>44</v>
      </c>
      <c r="E33" s="53" t="s">
        <v>91</v>
      </c>
      <c r="F33" s="55" t="s">
        <v>92</v>
      </c>
    </row>
    <row r="34" spans="1:6" x14ac:dyDescent="0.2">
      <c r="A34" t="s">
        <v>470</v>
      </c>
      <c r="B34" t="s">
        <v>471</v>
      </c>
      <c r="C34" s="53" t="s">
        <v>497</v>
      </c>
      <c r="D34" s="54" t="s">
        <v>17</v>
      </c>
      <c r="E34" s="53" t="s">
        <v>93</v>
      </c>
      <c r="F34" s="55" t="s">
        <v>94</v>
      </c>
    </row>
    <row r="35" spans="1:6" x14ac:dyDescent="0.2">
      <c r="A35" t="s">
        <v>466</v>
      </c>
      <c r="B35" t="s">
        <v>467</v>
      </c>
      <c r="C35" s="53" t="s">
        <v>507</v>
      </c>
      <c r="D35" s="54" t="s">
        <v>61</v>
      </c>
      <c r="E35" s="53" t="s">
        <v>95</v>
      </c>
      <c r="F35" s="55" t="s">
        <v>96</v>
      </c>
    </row>
    <row r="36" spans="1:6" x14ac:dyDescent="0.2">
      <c r="A36" t="s">
        <v>474</v>
      </c>
      <c r="B36" t="s">
        <v>475</v>
      </c>
      <c r="C36" s="53" t="s">
        <v>501</v>
      </c>
      <c r="D36" s="54" t="s">
        <v>33</v>
      </c>
      <c r="E36" s="53" t="s">
        <v>97</v>
      </c>
      <c r="F36" s="55" t="s">
        <v>98</v>
      </c>
    </row>
    <row r="37" spans="1:6" x14ac:dyDescent="0.2">
      <c r="A37" t="s">
        <v>476</v>
      </c>
      <c r="B37" t="s">
        <v>477</v>
      </c>
      <c r="C37" s="53" t="s">
        <v>511</v>
      </c>
      <c r="D37" s="54" t="s">
        <v>99</v>
      </c>
      <c r="E37" s="53" t="s">
        <v>100</v>
      </c>
      <c r="F37" s="55" t="s">
        <v>101</v>
      </c>
    </row>
    <row r="38" spans="1:6" x14ac:dyDescent="0.2">
      <c r="A38" t="s">
        <v>466</v>
      </c>
      <c r="B38" t="s">
        <v>467</v>
      </c>
      <c r="C38" s="53" t="s">
        <v>507</v>
      </c>
      <c r="D38" s="54" t="s">
        <v>61</v>
      </c>
      <c r="E38" s="53" t="s">
        <v>102</v>
      </c>
      <c r="F38" s="55" t="s">
        <v>103</v>
      </c>
    </row>
    <row r="39" spans="1:6" x14ac:dyDescent="0.2">
      <c r="A39" t="s">
        <v>470</v>
      </c>
      <c r="B39" t="s">
        <v>471</v>
      </c>
      <c r="C39" s="53" t="s">
        <v>502</v>
      </c>
      <c r="D39" s="54" t="s">
        <v>36</v>
      </c>
      <c r="E39" s="53" t="s">
        <v>104</v>
      </c>
      <c r="F39" s="55" t="s">
        <v>105</v>
      </c>
    </row>
    <row r="40" spans="1:6" x14ac:dyDescent="0.2">
      <c r="A40" t="s">
        <v>466</v>
      </c>
      <c r="B40" t="s">
        <v>467</v>
      </c>
      <c r="C40" s="53" t="s">
        <v>495</v>
      </c>
      <c r="D40" s="54" t="s">
        <v>11</v>
      </c>
      <c r="E40" s="53" t="s">
        <v>112</v>
      </c>
      <c r="F40" s="55" t="s">
        <v>113</v>
      </c>
    </row>
    <row r="41" spans="1:6" x14ac:dyDescent="0.2">
      <c r="A41" t="s">
        <v>464</v>
      </c>
      <c r="B41" t="s">
        <v>465</v>
      </c>
      <c r="C41" s="53" t="s">
        <v>498</v>
      </c>
      <c r="D41" s="54" t="s">
        <v>22</v>
      </c>
      <c r="E41" s="53" t="s">
        <v>114</v>
      </c>
      <c r="F41" s="55" t="s">
        <v>115</v>
      </c>
    </row>
    <row r="42" spans="1:6" x14ac:dyDescent="0.2">
      <c r="A42" t="s">
        <v>484</v>
      </c>
      <c r="B42" t="s">
        <v>116</v>
      </c>
      <c r="C42" s="53" t="s">
        <v>514</v>
      </c>
      <c r="D42" s="54" t="s">
        <v>116</v>
      </c>
      <c r="E42" s="53" t="s">
        <v>117</v>
      </c>
      <c r="F42" s="55" t="s">
        <v>118</v>
      </c>
    </row>
    <row r="43" spans="1:6" x14ac:dyDescent="0.2">
      <c r="A43" t="s">
        <v>476</v>
      </c>
      <c r="B43" t="s">
        <v>477</v>
      </c>
      <c r="C43" s="53" t="s">
        <v>503</v>
      </c>
      <c r="D43" s="54" t="s">
        <v>39</v>
      </c>
      <c r="E43" s="53" t="s">
        <v>119</v>
      </c>
      <c r="F43" s="55" t="s">
        <v>120</v>
      </c>
    </row>
    <row r="44" spans="1:6" x14ac:dyDescent="0.2">
      <c r="A44" t="s">
        <v>482</v>
      </c>
      <c r="B44" t="s">
        <v>483</v>
      </c>
      <c r="C44" s="53" t="s">
        <v>513</v>
      </c>
      <c r="D44" s="54" t="s">
        <v>109</v>
      </c>
      <c r="E44" s="53" t="s">
        <v>121</v>
      </c>
      <c r="F44" s="55" t="s">
        <v>122</v>
      </c>
    </row>
    <row r="45" spans="1:6" x14ac:dyDescent="0.2">
      <c r="A45" t="s">
        <v>470</v>
      </c>
      <c r="B45" t="s">
        <v>471</v>
      </c>
      <c r="C45" s="53" t="s">
        <v>506</v>
      </c>
      <c r="D45" s="54" t="s">
        <v>58</v>
      </c>
      <c r="E45" s="53" t="s">
        <v>123</v>
      </c>
      <c r="F45" s="55" t="s">
        <v>124</v>
      </c>
    </row>
    <row r="46" spans="1:6" x14ac:dyDescent="0.2">
      <c r="A46" t="s">
        <v>474</v>
      </c>
      <c r="B46" t="s">
        <v>475</v>
      </c>
      <c r="C46" s="53" t="s">
        <v>501</v>
      </c>
      <c r="D46" s="54" t="s">
        <v>33</v>
      </c>
      <c r="E46" s="53" t="s">
        <v>125</v>
      </c>
      <c r="F46" s="55" t="s">
        <v>126</v>
      </c>
    </row>
    <row r="47" spans="1:6" x14ac:dyDescent="0.2">
      <c r="A47" t="s">
        <v>572</v>
      </c>
      <c r="B47" t="s">
        <v>571</v>
      </c>
      <c r="C47" s="53" t="s">
        <v>504</v>
      </c>
      <c r="D47" s="54" t="s">
        <v>44</v>
      </c>
      <c r="E47" s="53" t="s">
        <v>127</v>
      </c>
      <c r="F47" s="55" t="s">
        <v>128</v>
      </c>
    </row>
    <row r="48" spans="1:6" x14ac:dyDescent="0.2">
      <c r="A48" t="s">
        <v>474</v>
      </c>
      <c r="B48" t="s">
        <v>475</v>
      </c>
      <c r="C48" s="53" t="s">
        <v>515</v>
      </c>
      <c r="D48" s="54" t="s">
        <v>129</v>
      </c>
      <c r="E48" s="53" t="s">
        <v>130</v>
      </c>
      <c r="F48" s="55" t="s">
        <v>131</v>
      </c>
    </row>
    <row r="49" spans="1:6" x14ac:dyDescent="0.2">
      <c r="A49" t="s">
        <v>464</v>
      </c>
      <c r="B49" t="s">
        <v>465</v>
      </c>
      <c r="C49" s="53" t="s">
        <v>516</v>
      </c>
      <c r="D49" s="54" t="s">
        <v>132</v>
      </c>
      <c r="E49" s="53" t="s">
        <v>133</v>
      </c>
      <c r="F49" s="55" t="s">
        <v>134</v>
      </c>
    </row>
    <row r="50" spans="1:6" x14ac:dyDescent="0.2">
      <c r="A50" t="s">
        <v>480</v>
      </c>
      <c r="B50" t="s">
        <v>481</v>
      </c>
      <c r="C50" s="53" t="s">
        <v>510</v>
      </c>
      <c r="D50" s="54" t="s">
        <v>78</v>
      </c>
      <c r="E50" s="53" t="s">
        <v>135</v>
      </c>
      <c r="F50" s="55" t="s">
        <v>136</v>
      </c>
    </row>
    <row r="51" spans="1:6" x14ac:dyDescent="0.2">
      <c r="A51" t="s">
        <v>466</v>
      </c>
      <c r="B51" t="s">
        <v>467</v>
      </c>
      <c r="C51" s="53" t="s">
        <v>507</v>
      </c>
      <c r="D51" s="54" t="s">
        <v>61</v>
      </c>
      <c r="E51" s="53" t="s">
        <v>137</v>
      </c>
      <c r="F51" s="55" t="s">
        <v>138</v>
      </c>
    </row>
    <row r="52" spans="1:6" x14ac:dyDescent="0.2">
      <c r="A52" t="s">
        <v>466</v>
      </c>
      <c r="B52" t="s">
        <v>467</v>
      </c>
      <c r="C52" s="53" t="s">
        <v>507</v>
      </c>
      <c r="D52" s="54" t="s">
        <v>61</v>
      </c>
      <c r="E52" s="53" t="s">
        <v>139</v>
      </c>
      <c r="F52" s="55" t="s">
        <v>140</v>
      </c>
    </row>
    <row r="53" spans="1:6" x14ac:dyDescent="0.2">
      <c r="A53" t="s">
        <v>485</v>
      </c>
      <c r="B53" t="s">
        <v>486</v>
      </c>
      <c r="C53" s="53" t="s">
        <v>517</v>
      </c>
      <c r="D53" s="54" t="s">
        <v>141</v>
      </c>
      <c r="E53" s="53" t="s">
        <v>142</v>
      </c>
      <c r="F53" s="55" t="s">
        <v>143</v>
      </c>
    </row>
    <row r="54" spans="1:6" x14ac:dyDescent="0.2">
      <c r="A54" t="s">
        <v>470</v>
      </c>
      <c r="B54" t="s">
        <v>471</v>
      </c>
      <c r="C54" s="53" t="s">
        <v>497</v>
      </c>
      <c r="D54" s="54" t="s">
        <v>17</v>
      </c>
      <c r="E54" s="53" t="s">
        <v>144</v>
      </c>
      <c r="F54" s="55" t="s">
        <v>145</v>
      </c>
    </row>
    <row r="55" spans="1:6" x14ac:dyDescent="0.2">
      <c r="A55" t="s">
        <v>480</v>
      </c>
      <c r="B55" t="s">
        <v>481</v>
      </c>
      <c r="C55" s="53" t="s">
        <v>518</v>
      </c>
      <c r="D55" s="54" t="s">
        <v>146</v>
      </c>
      <c r="E55" s="53" t="s">
        <v>147</v>
      </c>
      <c r="F55" s="55" t="s">
        <v>148</v>
      </c>
    </row>
    <row r="56" spans="1:6" x14ac:dyDescent="0.2">
      <c r="A56" t="s">
        <v>484</v>
      </c>
      <c r="B56" t="s">
        <v>116</v>
      </c>
      <c r="C56" s="53" t="s">
        <v>514</v>
      </c>
      <c r="D56" s="54" t="s">
        <v>116</v>
      </c>
      <c r="E56" s="53" t="s">
        <v>149</v>
      </c>
      <c r="F56" s="55" t="s">
        <v>150</v>
      </c>
    </row>
    <row r="57" spans="1:6" x14ac:dyDescent="0.2">
      <c r="A57" t="s">
        <v>572</v>
      </c>
      <c r="B57" t="s">
        <v>571</v>
      </c>
      <c r="C57" s="53" t="s">
        <v>504</v>
      </c>
      <c r="D57" s="54" t="s">
        <v>44</v>
      </c>
      <c r="E57" s="53" t="s">
        <v>151</v>
      </c>
      <c r="F57" s="55" t="s">
        <v>152</v>
      </c>
    </row>
    <row r="58" spans="1:6" x14ac:dyDescent="0.2">
      <c r="A58" t="s">
        <v>468</v>
      </c>
      <c r="B58" t="s">
        <v>469</v>
      </c>
      <c r="C58" s="53" t="s">
        <v>500</v>
      </c>
      <c r="D58" s="54" t="s">
        <v>30</v>
      </c>
      <c r="E58" s="53" t="s">
        <v>153</v>
      </c>
      <c r="F58" s="55" t="s">
        <v>154</v>
      </c>
    </row>
    <row r="59" spans="1:6" x14ac:dyDescent="0.2">
      <c r="A59" t="s">
        <v>472</v>
      </c>
      <c r="B59" t="s">
        <v>473</v>
      </c>
      <c r="C59" s="53" t="s">
        <v>509</v>
      </c>
      <c r="D59" s="54" t="s">
        <v>73</v>
      </c>
      <c r="E59" s="53" t="s">
        <v>155</v>
      </c>
      <c r="F59" s="55" t="s">
        <v>156</v>
      </c>
    </row>
    <row r="60" spans="1:6" x14ac:dyDescent="0.2">
      <c r="A60" t="s">
        <v>464</v>
      </c>
      <c r="B60" t="s">
        <v>465</v>
      </c>
      <c r="C60" s="53" t="s">
        <v>494</v>
      </c>
      <c r="D60" s="54" t="s">
        <v>6</v>
      </c>
      <c r="E60" s="53" t="s">
        <v>157</v>
      </c>
      <c r="F60" s="55" t="s">
        <v>158</v>
      </c>
    </row>
    <row r="61" spans="1:6" x14ac:dyDescent="0.2">
      <c r="A61" t="s">
        <v>470</v>
      </c>
      <c r="B61" t="s">
        <v>471</v>
      </c>
      <c r="C61" s="53" t="s">
        <v>502</v>
      </c>
      <c r="D61" s="54" t="s">
        <v>36</v>
      </c>
      <c r="E61" s="53" t="s">
        <v>161</v>
      </c>
      <c r="F61" s="55" t="s">
        <v>162</v>
      </c>
    </row>
    <row r="62" spans="1:6" x14ac:dyDescent="0.2">
      <c r="A62" t="s">
        <v>466</v>
      </c>
      <c r="B62" t="s">
        <v>467</v>
      </c>
      <c r="C62" s="53" t="s">
        <v>507</v>
      </c>
      <c r="D62" s="54" t="s">
        <v>61</v>
      </c>
      <c r="E62" s="53" t="s">
        <v>163</v>
      </c>
      <c r="F62" s="55" t="s">
        <v>164</v>
      </c>
    </row>
    <row r="63" spans="1:6" x14ac:dyDescent="0.2">
      <c r="A63" t="s">
        <v>485</v>
      </c>
      <c r="B63" t="s">
        <v>486</v>
      </c>
      <c r="C63" s="53" t="s">
        <v>519</v>
      </c>
      <c r="D63" s="54" t="s">
        <v>165</v>
      </c>
      <c r="E63" s="53" t="s">
        <v>166</v>
      </c>
      <c r="F63" s="55" t="s">
        <v>167</v>
      </c>
    </row>
    <row r="64" spans="1:6" x14ac:dyDescent="0.2">
      <c r="A64" t="s">
        <v>464</v>
      </c>
      <c r="B64" t="s">
        <v>465</v>
      </c>
      <c r="C64" s="53" t="s">
        <v>516</v>
      </c>
      <c r="D64" s="54" t="s">
        <v>132</v>
      </c>
      <c r="E64" s="53" t="s">
        <v>168</v>
      </c>
      <c r="F64" s="55" t="s">
        <v>169</v>
      </c>
    </row>
    <row r="65" spans="1:6" x14ac:dyDescent="0.2">
      <c r="A65" t="s">
        <v>470</v>
      </c>
      <c r="B65" t="s">
        <v>471</v>
      </c>
      <c r="C65" s="53" t="s">
        <v>506</v>
      </c>
      <c r="D65" s="54" t="s">
        <v>58</v>
      </c>
      <c r="E65" s="53" t="s">
        <v>170</v>
      </c>
      <c r="F65" s="55" t="s">
        <v>171</v>
      </c>
    </row>
    <row r="66" spans="1:6" x14ac:dyDescent="0.2">
      <c r="A66" t="s">
        <v>470</v>
      </c>
      <c r="B66" t="s">
        <v>471</v>
      </c>
      <c r="C66" s="53" t="s">
        <v>497</v>
      </c>
      <c r="D66" s="54" t="s">
        <v>17</v>
      </c>
      <c r="E66" s="53" t="s">
        <v>174</v>
      </c>
      <c r="F66" s="55" t="s">
        <v>175</v>
      </c>
    </row>
    <row r="67" spans="1:6" x14ac:dyDescent="0.2">
      <c r="A67" t="s">
        <v>464</v>
      </c>
      <c r="B67" t="s">
        <v>465</v>
      </c>
      <c r="C67" s="53" t="s">
        <v>516</v>
      </c>
      <c r="D67" s="54" t="s">
        <v>132</v>
      </c>
      <c r="E67" s="53" t="s">
        <v>176</v>
      </c>
      <c r="F67" s="55" t="s">
        <v>177</v>
      </c>
    </row>
    <row r="68" spans="1:6" x14ac:dyDescent="0.2">
      <c r="A68" t="s">
        <v>470</v>
      </c>
      <c r="B68" t="s">
        <v>471</v>
      </c>
      <c r="C68" s="53" t="s">
        <v>506</v>
      </c>
      <c r="D68" s="54" t="s">
        <v>58</v>
      </c>
      <c r="E68" s="53" t="s">
        <v>178</v>
      </c>
      <c r="F68" s="55" t="s">
        <v>179</v>
      </c>
    </row>
    <row r="69" spans="1:6" x14ac:dyDescent="0.2">
      <c r="A69" t="s">
        <v>482</v>
      </c>
      <c r="B69" t="s">
        <v>483</v>
      </c>
      <c r="C69" s="53" t="s">
        <v>513</v>
      </c>
      <c r="D69" s="54" t="s">
        <v>109</v>
      </c>
      <c r="E69" s="53" t="s">
        <v>180</v>
      </c>
      <c r="F69" s="55" t="s">
        <v>181</v>
      </c>
    </row>
    <row r="70" spans="1:6" x14ac:dyDescent="0.2">
      <c r="A70" t="s">
        <v>466</v>
      </c>
      <c r="B70" t="s">
        <v>467</v>
      </c>
      <c r="C70" s="53" t="s">
        <v>507</v>
      </c>
      <c r="D70" s="54" t="s">
        <v>61</v>
      </c>
      <c r="E70" s="53" t="s">
        <v>182</v>
      </c>
      <c r="F70" s="55" t="s">
        <v>183</v>
      </c>
    </row>
    <row r="71" spans="1:6" x14ac:dyDescent="0.2">
      <c r="A71" t="s">
        <v>470</v>
      </c>
      <c r="B71" t="s">
        <v>471</v>
      </c>
      <c r="C71" s="53" t="s">
        <v>497</v>
      </c>
      <c r="D71" s="54" t="s">
        <v>17</v>
      </c>
      <c r="E71" s="53" t="s">
        <v>184</v>
      </c>
      <c r="F71" s="55" t="s">
        <v>185</v>
      </c>
    </row>
    <row r="72" spans="1:6" x14ac:dyDescent="0.2">
      <c r="A72" t="s">
        <v>476</v>
      </c>
      <c r="B72" t="s">
        <v>477</v>
      </c>
      <c r="C72" s="53" t="s">
        <v>511</v>
      </c>
      <c r="D72" s="54" t="s">
        <v>99</v>
      </c>
      <c r="E72" s="53" t="s">
        <v>186</v>
      </c>
      <c r="F72" s="55" t="s">
        <v>187</v>
      </c>
    </row>
    <row r="73" spans="1:6" x14ac:dyDescent="0.2">
      <c r="A73" t="s">
        <v>474</v>
      </c>
      <c r="B73" t="s">
        <v>475</v>
      </c>
      <c r="C73" s="53" t="s">
        <v>501</v>
      </c>
      <c r="D73" s="54" t="s">
        <v>33</v>
      </c>
      <c r="E73" s="53" t="s">
        <v>188</v>
      </c>
      <c r="F73" s="55" t="s">
        <v>189</v>
      </c>
    </row>
    <row r="74" spans="1:6" x14ac:dyDescent="0.2">
      <c r="A74" t="s">
        <v>570</v>
      </c>
      <c r="B74" t="s">
        <v>569</v>
      </c>
      <c r="C74" s="53" t="s">
        <v>505</v>
      </c>
      <c r="D74" s="54" t="s">
        <v>49</v>
      </c>
      <c r="E74" s="53" t="s">
        <v>190</v>
      </c>
      <c r="F74" s="55" t="s">
        <v>191</v>
      </c>
    </row>
    <row r="75" spans="1:6" x14ac:dyDescent="0.2">
      <c r="A75" t="s">
        <v>466</v>
      </c>
      <c r="B75" t="s">
        <v>467</v>
      </c>
      <c r="C75" s="53" t="s">
        <v>507</v>
      </c>
      <c r="D75" s="54" t="s">
        <v>61</v>
      </c>
      <c r="E75" s="53" t="s">
        <v>192</v>
      </c>
      <c r="F75" s="55" t="s">
        <v>193</v>
      </c>
    </row>
    <row r="76" spans="1:6" x14ac:dyDescent="0.2">
      <c r="A76" t="s">
        <v>470</v>
      </c>
      <c r="B76" t="s">
        <v>471</v>
      </c>
      <c r="C76" s="53" t="s">
        <v>506</v>
      </c>
      <c r="D76" s="54" t="s">
        <v>58</v>
      </c>
      <c r="E76" s="53" t="s">
        <v>194</v>
      </c>
      <c r="F76" s="55" t="s">
        <v>195</v>
      </c>
    </row>
    <row r="77" spans="1:6" x14ac:dyDescent="0.2">
      <c r="A77" t="s">
        <v>466</v>
      </c>
      <c r="B77" t="s">
        <v>467</v>
      </c>
      <c r="C77" s="53" t="s">
        <v>507</v>
      </c>
      <c r="D77" s="54" t="s">
        <v>61</v>
      </c>
      <c r="E77" s="53" t="s">
        <v>196</v>
      </c>
      <c r="F77" s="55" t="s">
        <v>197</v>
      </c>
    </row>
    <row r="78" spans="1:6" x14ac:dyDescent="0.2">
      <c r="A78" t="s">
        <v>470</v>
      </c>
      <c r="B78" t="s">
        <v>471</v>
      </c>
      <c r="C78" s="53" t="s">
        <v>506</v>
      </c>
      <c r="D78" s="54" t="s">
        <v>58</v>
      </c>
      <c r="E78" s="53" t="s">
        <v>198</v>
      </c>
      <c r="F78" s="55" t="s">
        <v>199</v>
      </c>
    </row>
    <row r="79" spans="1:6" x14ac:dyDescent="0.2">
      <c r="A79" t="s">
        <v>464</v>
      </c>
      <c r="B79" t="s">
        <v>465</v>
      </c>
      <c r="C79" s="53" t="s">
        <v>516</v>
      </c>
      <c r="D79" s="54" t="s">
        <v>132</v>
      </c>
      <c r="E79" s="53" t="s">
        <v>200</v>
      </c>
      <c r="F79" s="55" t="s">
        <v>201</v>
      </c>
    </row>
    <row r="80" spans="1:6" x14ac:dyDescent="0.2">
      <c r="A80" t="s">
        <v>472</v>
      </c>
      <c r="B80" t="s">
        <v>473</v>
      </c>
      <c r="C80" s="53" t="s">
        <v>509</v>
      </c>
      <c r="D80" s="54" t="s">
        <v>73</v>
      </c>
      <c r="E80" s="53" t="s">
        <v>202</v>
      </c>
      <c r="F80" s="55" t="s">
        <v>203</v>
      </c>
    </row>
    <row r="81" spans="1:6" x14ac:dyDescent="0.2">
      <c r="A81" t="s">
        <v>484</v>
      </c>
      <c r="B81" t="s">
        <v>116</v>
      </c>
      <c r="C81" s="53" t="s">
        <v>514</v>
      </c>
      <c r="D81" s="54" t="s">
        <v>116</v>
      </c>
      <c r="E81" s="53" t="s">
        <v>204</v>
      </c>
      <c r="F81" s="55" t="s">
        <v>205</v>
      </c>
    </row>
    <row r="82" spans="1:6" x14ac:dyDescent="0.2">
      <c r="A82" t="s">
        <v>470</v>
      </c>
      <c r="B82" t="s">
        <v>471</v>
      </c>
      <c r="C82" s="53" t="s">
        <v>497</v>
      </c>
      <c r="D82" s="54" t="s">
        <v>17</v>
      </c>
      <c r="E82" s="53" t="s">
        <v>206</v>
      </c>
      <c r="F82" s="55" t="s">
        <v>207</v>
      </c>
    </row>
    <row r="83" spans="1:6" x14ac:dyDescent="0.2">
      <c r="A83" t="s">
        <v>478</v>
      </c>
      <c r="B83" t="s">
        <v>479</v>
      </c>
      <c r="C83" s="53" t="s">
        <v>520</v>
      </c>
      <c r="D83" s="54" t="s">
        <v>208</v>
      </c>
      <c r="E83" s="53" t="s">
        <v>209</v>
      </c>
      <c r="F83" s="55" t="s">
        <v>210</v>
      </c>
    </row>
    <row r="84" spans="1:6" x14ac:dyDescent="0.2">
      <c r="A84" t="s">
        <v>470</v>
      </c>
      <c r="B84" t="s">
        <v>471</v>
      </c>
      <c r="C84" s="53" t="s">
        <v>502</v>
      </c>
      <c r="D84" s="54" t="s">
        <v>36</v>
      </c>
      <c r="E84" s="53" t="s">
        <v>211</v>
      </c>
      <c r="F84" s="55" t="s">
        <v>212</v>
      </c>
    </row>
    <row r="85" spans="1:6" x14ac:dyDescent="0.2">
      <c r="A85" t="s">
        <v>470</v>
      </c>
      <c r="B85" t="s">
        <v>471</v>
      </c>
      <c r="C85" s="53" t="s">
        <v>502</v>
      </c>
      <c r="D85" s="54" t="s">
        <v>36</v>
      </c>
      <c r="E85" s="53" t="s">
        <v>215</v>
      </c>
      <c r="F85" s="55" t="s">
        <v>216</v>
      </c>
    </row>
    <row r="86" spans="1:6" x14ac:dyDescent="0.2">
      <c r="A86" t="s">
        <v>572</v>
      </c>
      <c r="B86" t="s">
        <v>571</v>
      </c>
      <c r="C86" s="53" t="s">
        <v>504</v>
      </c>
      <c r="D86" s="54" t="s">
        <v>44</v>
      </c>
      <c r="E86" s="53" t="s">
        <v>217</v>
      </c>
      <c r="F86" s="55" t="s">
        <v>218</v>
      </c>
    </row>
    <row r="87" spans="1:6" x14ac:dyDescent="0.2">
      <c r="A87" t="s">
        <v>464</v>
      </c>
      <c r="B87" t="s">
        <v>465</v>
      </c>
      <c r="C87" s="53" t="s">
        <v>494</v>
      </c>
      <c r="D87" s="54" t="s">
        <v>6</v>
      </c>
      <c r="E87" s="53" t="s">
        <v>219</v>
      </c>
      <c r="F87" s="55" t="s">
        <v>220</v>
      </c>
    </row>
    <row r="88" spans="1:6" x14ac:dyDescent="0.2">
      <c r="A88" t="s">
        <v>464</v>
      </c>
      <c r="B88" t="s">
        <v>465</v>
      </c>
      <c r="C88" s="53" t="s">
        <v>494</v>
      </c>
      <c r="D88" s="54" t="s">
        <v>6</v>
      </c>
      <c r="E88" s="53" t="s">
        <v>221</v>
      </c>
      <c r="F88" s="55" t="s">
        <v>222</v>
      </c>
    </row>
    <row r="89" spans="1:6" x14ac:dyDescent="0.2">
      <c r="A89" t="s">
        <v>464</v>
      </c>
      <c r="B89" t="s">
        <v>465</v>
      </c>
      <c r="C89" s="53" t="s">
        <v>494</v>
      </c>
      <c r="D89" s="54" t="s">
        <v>6</v>
      </c>
      <c r="E89" s="53" t="s">
        <v>223</v>
      </c>
      <c r="F89" s="55" t="s">
        <v>224</v>
      </c>
    </row>
    <row r="90" spans="1:6" x14ac:dyDescent="0.2">
      <c r="A90" t="s">
        <v>474</v>
      </c>
      <c r="B90" t="s">
        <v>475</v>
      </c>
      <c r="C90" s="53" t="s">
        <v>515</v>
      </c>
      <c r="D90" s="54" t="s">
        <v>129</v>
      </c>
      <c r="E90" s="53" t="s">
        <v>225</v>
      </c>
      <c r="F90" s="55" t="s">
        <v>226</v>
      </c>
    </row>
    <row r="91" spans="1:6" x14ac:dyDescent="0.2">
      <c r="A91" t="s">
        <v>470</v>
      </c>
      <c r="B91" t="s">
        <v>471</v>
      </c>
      <c r="C91" s="53" t="s">
        <v>502</v>
      </c>
      <c r="D91" s="54" t="s">
        <v>36</v>
      </c>
      <c r="E91" s="53" t="s">
        <v>227</v>
      </c>
      <c r="F91" s="55" t="s">
        <v>228</v>
      </c>
    </row>
    <row r="92" spans="1:6" x14ac:dyDescent="0.2">
      <c r="A92" t="s">
        <v>474</v>
      </c>
      <c r="B92" t="s">
        <v>475</v>
      </c>
      <c r="C92" s="53" t="s">
        <v>515</v>
      </c>
      <c r="D92" s="54" t="s">
        <v>129</v>
      </c>
      <c r="E92" s="53" t="s">
        <v>229</v>
      </c>
      <c r="F92" s="55" t="s">
        <v>230</v>
      </c>
    </row>
    <row r="93" spans="1:6" x14ac:dyDescent="0.2">
      <c r="A93" t="s">
        <v>474</v>
      </c>
      <c r="B93" t="s">
        <v>475</v>
      </c>
      <c r="C93" s="53" t="s">
        <v>515</v>
      </c>
      <c r="D93" s="54" t="s">
        <v>129</v>
      </c>
      <c r="E93" s="53" t="s">
        <v>231</v>
      </c>
      <c r="F93" s="55" t="s">
        <v>232</v>
      </c>
    </row>
    <row r="94" spans="1:6" x14ac:dyDescent="0.2">
      <c r="A94" t="s">
        <v>485</v>
      </c>
      <c r="B94" t="s">
        <v>486</v>
      </c>
      <c r="C94" s="53" t="s">
        <v>519</v>
      </c>
      <c r="D94" s="54" t="s">
        <v>165</v>
      </c>
      <c r="E94" s="53" t="s">
        <v>233</v>
      </c>
      <c r="F94" s="55" t="s">
        <v>234</v>
      </c>
    </row>
    <row r="95" spans="1:6" x14ac:dyDescent="0.2">
      <c r="A95" t="s">
        <v>474</v>
      </c>
      <c r="B95" t="s">
        <v>475</v>
      </c>
      <c r="C95" s="53" t="s">
        <v>501</v>
      </c>
      <c r="D95" s="54" t="s">
        <v>33</v>
      </c>
      <c r="E95" s="53" t="s">
        <v>235</v>
      </c>
      <c r="F95" s="55" t="s">
        <v>236</v>
      </c>
    </row>
    <row r="96" spans="1:6" x14ac:dyDescent="0.2">
      <c r="A96" t="s">
        <v>480</v>
      </c>
      <c r="B96" t="s">
        <v>481</v>
      </c>
      <c r="C96" s="53" t="s">
        <v>518</v>
      </c>
      <c r="D96" s="54" t="s">
        <v>146</v>
      </c>
      <c r="E96" s="53" t="s">
        <v>237</v>
      </c>
      <c r="F96" s="55" t="s">
        <v>238</v>
      </c>
    </row>
    <row r="97" spans="1:6" x14ac:dyDescent="0.2">
      <c r="A97" t="s">
        <v>466</v>
      </c>
      <c r="B97" t="s">
        <v>467</v>
      </c>
      <c r="C97" s="53" t="s">
        <v>495</v>
      </c>
      <c r="D97" s="54" t="s">
        <v>11</v>
      </c>
      <c r="E97" s="53" t="s">
        <v>239</v>
      </c>
      <c r="F97" s="55" t="s">
        <v>240</v>
      </c>
    </row>
    <row r="98" spans="1:6" x14ac:dyDescent="0.2">
      <c r="A98" t="s">
        <v>470</v>
      </c>
      <c r="B98" t="s">
        <v>471</v>
      </c>
      <c r="C98" s="53" t="s">
        <v>502</v>
      </c>
      <c r="D98" s="54" t="s">
        <v>36</v>
      </c>
      <c r="E98" s="53" t="s">
        <v>241</v>
      </c>
      <c r="F98" s="55" t="s">
        <v>242</v>
      </c>
    </row>
    <row r="99" spans="1:6" x14ac:dyDescent="0.2">
      <c r="A99" t="s">
        <v>472</v>
      </c>
      <c r="B99" t="s">
        <v>473</v>
      </c>
      <c r="C99" s="53" t="s">
        <v>499</v>
      </c>
      <c r="D99" s="54" t="s">
        <v>25</v>
      </c>
      <c r="E99" s="53" t="s">
        <v>243</v>
      </c>
      <c r="F99" s="55" t="s">
        <v>244</v>
      </c>
    </row>
    <row r="100" spans="1:6" x14ac:dyDescent="0.2">
      <c r="A100" t="s">
        <v>474</v>
      </c>
      <c r="B100" t="s">
        <v>475</v>
      </c>
      <c r="C100" s="53" t="s">
        <v>501</v>
      </c>
      <c r="D100" s="54" t="s">
        <v>33</v>
      </c>
      <c r="E100" s="53" t="s">
        <v>245</v>
      </c>
      <c r="F100" s="55" t="s">
        <v>246</v>
      </c>
    </row>
    <row r="101" spans="1:6" x14ac:dyDescent="0.2">
      <c r="A101" t="s">
        <v>474</v>
      </c>
      <c r="B101" t="s">
        <v>475</v>
      </c>
      <c r="C101" s="53" t="s">
        <v>501</v>
      </c>
      <c r="D101" s="54" t="s">
        <v>33</v>
      </c>
      <c r="E101" s="53" t="s">
        <v>247</v>
      </c>
      <c r="F101" s="55" t="s">
        <v>248</v>
      </c>
    </row>
    <row r="102" spans="1:6" x14ac:dyDescent="0.2">
      <c r="A102" t="s">
        <v>480</v>
      </c>
      <c r="B102" t="s">
        <v>481</v>
      </c>
      <c r="C102" s="53" t="s">
        <v>518</v>
      </c>
      <c r="D102" s="54" t="s">
        <v>146</v>
      </c>
      <c r="E102" s="53" t="s">
        <v>249</v>
      </c>
      <c r="F102" s="55" t="s">
        <v>250</v>
      </c>
    </row>
    <row r="103" spans="1:6" x14ac:dyDescent="0.2">
      <c r="A103" t="s">
        <v>468</v>
      </c>
      <c r="B103" t="s">
        <v>469</v>
      </c>
      <c r="C103" s="53" t="s">
        <v>496</v>
      </c>
      <c r="D103" s="54" t="s">
        <v>14</v>
      </c>
      <c r="E103" s="53" t="s">
        <v>251</v>
      </c>
      <c r="F103" s="55" t="s">
        <v>252</v>
      </c>
    </row>
    <row r="104" spans="1:6" x14ac:dyDescent="0.2">
      <c r="A104" t="s">
        <v>470</v>
      </c>
      <c r="B104" t="s">
        <v>471</v>
      </c>
      <c r="C104" s="53" t="s">
        <v>497</v>
      </c>
      <c r="D104" s="54" t="s">
        <v>17</v>
      </c>
      <c r="E104" s="53" t="s">
        <v>255</v>
      </c>
      <c r="F104" s="55" t="s">
        <v>256</v>
      </c>
    </row>
    <row r="105" spans="1:6" x14ac:dyDescent="0.2">
      <c r="A105" t="s">
        <v>468</v>
      </c>
      <c r="B105" t="s">
        <v>469</v>
      </c>
      <c r="C105" s="53" t="s">
        <v>496</v>
      </c>
      <c r="D105" s="54" t="s">
        <v>14</v>
      </c>
      <c r="E105" s="53" t="s">
        <v>257</v>
      </c>
      <c r="F105" s="55" t="s">
        <v>258</v>
      </c>
    </row>
    <row r="106" spans="1:6" x14ac:dyDescent="0.2">
      <c r="A106" t="s">
        <v>480</v>
      </c>
      <c r="B106" t="s">
        <v>481</v>
      </c>
      <c r="C106" s="53" t="s">
        <v>518</v>
      </c>
      <c r="D106" s="54" t="s">
        <v>146</v>
      </c>
      <c r="E106" s="53" t="s">
        <v>259</v>
      </c>
      <c r="F106" s="55" t="s">
        <v>260</v>
      </c>
    </row>
    <row r="107" spans="1:6" x14ac:dyDescent="0.2">
      <c r="A107" t="s">
        <v>482</v>
      </c>
      <c r="B107" t="s">
        <v>483</v>
      </c>
      <c r="C107" s="53" t="s">
        <v>513</v>
      </c>
      <c r="D107" s="54" t="s">
        <v>109</v>
      </c>
      <c r="E107" s="53" t="s">
        <v>261</v>
      </c>
      <c r="F107" s="55" t="s">
        <v>262</v>
      </c>
    </row>
    <row r="108" spans="1:6" x14ac:dyDescent="0.2">
      <c r="A108" t="s">
        <v>484</v>
      </c>
      <c r="B108" t="s">
        <v>116</v>
      </c>
      <c r="C108" s="53" t="s">
        <v>514</v>
      </c>
      <c r="D108" s="54" t="s">
        <v>116</v>
      </c>
      <c r="E108" s="53" t="s">
        <v>265</v>
      </c>
      <c r="F108" s="55" t="s">
        <v>266</v>
      </c>
    </row>
    <row r="109" spans="1:6" x14ac:dyDescent="0.2">
      <c r="A109" t="s">
        <v>464</v>
      </c>
      <c r="B109" t="s">
        <v>465</v>
      </c>
      <c r="C109" s="53" t="s">
        <v>516</v>
      </c>
      <c r="D109" s="54" t="s">
        <v>132</v>
      </c>
      <c r="E109" s="53" t="s">
        <v>267</v>
      </c>
      <c r="F109" s="55" t="s">
        <v>268</v>
      </c>
    </row>
    <row r="110" spans="1:6" x14ac:dyDescent="0.2">
      <c r="A110" t="s">
        <v>484</v>
      </c>
      <c r="B110" t="s">
        <v>116</v>
      </c>
      <c r="C110" s="53" t="s">
        <v>514</v>
      </c>
      <c r="D110" s="54" t="s">
        <v>116</v>
      </c>
      <c r="E110" s="53" t="s">
        <v>269</v>
      </c>
      <c r="F110" s="55" t="s">
        <v>270</v>
      </c>
    </row>
    <row r="111" spans="1:6" x14ac:dyDescent="0.2">
      <c r="A111" t="s">
        <v>464</v>
      </c>
      <c r="B111" t="s">
        <v>465</v>
      </c>
      <c r="C111" s="53" t="s">
        <v>494</v>
      </c>
      <c r="D111" s="54" t="s">
        <v>6</v>
      </c>
      <c r="E111" s="53" t="s">
        <v>271</v>
      </c>
      <c r="F111" s="55" t="s">
        <v>272</v>
      </c>
    </row>
    <row r="112" spans="1:6" x14ac:dyDescent="0.2">
      <c r="A112" t="s">
        <v>464</v>
      </c>
      <c r="B112" t="s">
        <v>465</v>
      </c>
      <c r="C112" s="53" t="s">
        <v>516</v>
      </c>
      <c r="D112" s="54" t="s">
        <v>132</v>
      </c>
      <c r="E112" s="53" t="s">
        <v>273</v>
      </c>
      <c r="F112" s="55" t="s">
        <v>274</v>
      </c>
    </row>
    <row r="113" spans="1:6" x14ac:dyDescent="0.2">
      <c r="A113" t="s">
        <v>570</v>
      </c>
      <c r="B113" t="s">
        <v>569</v>
      </c>
      <c r="C113" s="53" t="s">
        <v>505</v>
      </c>
      <c r="D113" s="54" t="s">
        <v>49</v>
      </c>
      <c r="E113" s="53" t="s">
        <v>275</v>
      </c>
      <c r="F113" s="55" t="s">
        <v>276</v>
      </c>
    </row>
    <row r="114" spans="1:6" x14ac:dyDescent="0.2">
      <c r="A114" t="s">
        <v>472</v>
      </c>
      <c r="B114" t="s">
        <v>473</v>
      </c>
      <c r="C114" s="53" t="s">
        <v>509</v>
      </c>
      <c r="D114" s="54" t="s">
        <v>73</v>
      </c>
      <c r="E114" s="53" t="s">
        <v>277</v>
      </c>
      <c r="F114" s="55" t="s">
        <v>278</v>
      </c>
    </row>
    <row r="115" spans="1:6" x14ac:dyDescent="0.2">
      <c r="A115" t="s">
        <v>478</v>
      </c>
      <c r="B115" t="s">
        <v>479</v>
      </c>
      <c r="C115" s="53" t="s">
        <v>508</v>
      </c>
      <c r="D115" s="54" t="s">
        <v>64</v>
      </c>
      <c r="E115" s="53" t="s">
        <v>279</v>
      </c>
      <c r="F115" s="55" t="s">
        <v>280</v>
      </c>
    </row>
    <row r="116" spans="1:6" x14ac:dyDescent="0.2">
      <c r="A116" t="s">
        <v>480</v>
      </c>
      <c r="B116" t="s">
        <v>481</v>
      </c>
      <c r="C116" s="53" t="s">
        <v>510</v>
      </c>
      <c r="D116" s="54" t="s">
        <v>78</v>
      </c>
      <c r="E116" s="53" t="s">
        <v>281</v>
      </c>
      <c r="F116" s="55" t="s">
        <v>282</v>
      </c>
    </row>
    <row r="117" spans="1:6" x14ac:dyDescent="0.2">
      <c r="A117" t="s">
        <v>466</v>
      </c>
      <c r="B117" t="s">
        <v>467</v>
      </c>
      <c r="C117" s="53" t="s">
        <v>507</v>
      </c>
      <c r="D117" s="54" t="s">
        <v>61</v>
      </c>
      <c r="E117" s="53" t="s">
        <v>285</v>
      </c>
      <c r="F117" s="55" t="s">
        <v>286</v>
      </c>
    </row>
    <row r="118" spans="1:6" x14ac:dyDescent="0.2">
      <c r="A118" t="s">
        <v>478</v>
      </c>
      <c r="B118" t="s">
        <v>479</v>
      </c>
      <c r="C118" s="53" t="s">
        <v>520</v>
      </c>
      <c r="D118" s="54" t="s">
        <v>208</v>
      </c>
      <c r="E118" s="53" t="s">
        <v>287</v>
      </c>
      <c r="F118" s="55" t="s">
        <v>288</v>
      </c>
    </row>
    <row r="119" spans="1:6" x14ac:dyDescent="0.2">
      <c r="A119" t="s">
        <v>482</v>
      </c>
      <c r="B119" t="s">
        <v>483</v>
      </c>
      <c r="C119" s="53" t="s">
        <v>512</v>
      </c>
      <c r="D119" s="54" t="s">
        <v>106</v>
      </c>
      <c r="E119" s="53" t="s">
        <v>289</v>
      </c>
      <c r="F119" s="55" t="s">
        <v>290</v>
      </c>
    </row>
    <row r="120" spans="1:6" x14ac:dyDescent="0.2">
      <c r="A120" t="s">
        <v>472</v>
      </c>
      <c r="B120" t="s">
        <v>473</v>
      </c>
      <c r="C120" s="53" t="s">
        <v>509</v>
      </c>
      <c r="D120" s="54" t="s">
        <v>73</v>
      </c>
      <c r="E120" s="53" t="s">
        <v>291</v>
      </c>
      <c r="F120" s="55" t="s">
        <v>292</v>
      </c>
    </row>
    <row r="121" spans="1:6" x14ac:dyDescent="0.2">
      <c r="A121" t="s">
        <v>480</v>
      </c>
      <c r="B121" t="s">
        <v>481</v>
      </c>
      <c r="C121" s="53" t="s">
        <v>518</v>
      </c>
      <c r="D121" s="54" t="s">
        <v>146</v>
      </c>
      <c r="E121" s="53" t="s">
        <v>293</v>
      </c>
      <c r="F121" s="55" t="s">
        <v>294</v>
      </c>
    </row>
    <row r="122" spans="1:6" x14ac:dyDescent="0.2">
      <c r="A122" t="s">
        <v>480</v>
      </c>
      <c r="B122" t="s">
        <v>481</v>
      </c>
      <c r="C122" s="53" t="s">
        <v>518</v>
      </c>
      <c r="D122" s="54" t="s">
        <v>146</v>
      </c>
      <c r="E122" s="53" t="s">
        <v>295</v>
      </c>
      <c r="F122" s="55" t="s">
        <v>296</v>
      </c>
    </row>
    <row r="123" spans="1:6" x14ac:dyDescent="0.2">
      <c r="A123" t="s">
        <v>480</v>
      </c>
      <c r="B123" t="s">
        <v>481</v>
      </c>
      <c r="C123" s="53" t="s">
        <v>518</v>
      </c>
      <c r="D123" s="54" t="s">
        <v>146</v>
      </c>
      <c r="E123" s="53" t="s">
        <v>297</v>
      </c>
      <c r="F123" s="55" t="s">
        <v>298</v>
      </c>
    </row>
    <row r="124" spans="1:6" x14ac:dyDescent="0.2">
      <c r="A124" t="s">
        <v>468</v>
      </c>
      <c r="B124" t="s">
        <v>469</v>
      </c>
      <c r="C124" s="53" t="s">
        <v>496</v>
      </c>
      <c r="D124" s="54" t="s">
        <v>14</v>
      </c>
      <c r="E124" s="53" t="s">
        <v>301</v>
      </c>
      <c r="F124" s="55" t="s">
        <v>302</v>
      </c>
    </row>
    <row r="125" spans="1:6" x14ac:dyDescent="0.2">
      <c r="A125" t="s">
        <v>484</v>
      </c>
      <c r="B125" t="s">
        <v>116</v>
      </c>
      <c r="C125" s="53" t="s">
        <v>514</v>
      </c>
      <c r="D125" s="54" t="s">
        <v>116</v>
      </c>
      <c r="E125" s="53" t="s">
        <v>303</v>
      </c>
      <c r="F125" s="55" t="s">
        <v>304</v>
      </c>
    </row>
    <row r="126" spans="1:6" x14ac:dyDescent="0.2">
      <c r="A126" t="s">
        <v>470</v>
      </c>
      <c r="B126" t="s">
        <v>471</v>
      </c>
      <c r="C126" s="53" t="s">
        <v>497</v>
      </c>
      <c r="D126" s="54" t="s">
        <v>17</v>
      </c>
      <c r="E126" s="53" t="s">
        <v>305</v>
      </c>
      <c r="F126" s="55" t="s">
        <v>306</v>
      </c>
    </row>
    <row r="127" spans="1:6" x14ac:dyDescent="0.2">
      <c r="A127" t="s">
        <v>476</v>
      </c>
      <c r="B127" t="s">
        <v>477</v>
      </c>
      <c r="C127" s="53" t="s">
        <v>511</v>
      </c>
      <c r="D127" s="54" t="s">
        <v>99</v>
      </c>
      <c r="E127" s="53" t="s">
        <v>307</v>
      </c>
      <c r="F127" s="55" t="s">
        <v>308</v>
      </c>
    </row>
    <row r="128" spans="1:6" x14ac:dyDescent="0.2">
      <c r="A128" t="s">
        <v>470</v>
      </c>
      <c r="B128" t="s">
        <v>471</v>
      </c>
      <c r="C128" s="53" t="s">
        <v>502</v>
      </c>
      <c r="D128" s="54" t="s">
        <v>36</v>
      </c>
      <c r="E128" s="53" t="s">
        <v>309</v>
      </c>
      <c r="F128" s="55" t="s">
        <v>310</v>
      </c>
    </row>
    <row r="129" spans="1:6" x14ac:dyDescent="0.2">
      <c r="A129" t="s">
        <v>480</v>
      </c>
      <c r="B129" t="s">
        <v>481</v>
      </c>
      <c r="C129" s="53" t="s">
        <v>518</v>
      </c>
      <c r="D129" s="54" t="s">
        <v>146</v>
      </c>
      <c r="E129" s="53" t="s">
        <v>313</v>
      </c>
      <c r="F129" s="55" t="s">
        <v>314</v>
      </c>
    </row>
    <row r="130" spans="1:6" x14ac:dyDescent="0.2">
      <c r="A130" t="s">
        <v>570</v>
      </c>
      <c r="B130" t="s">
        <v>569</v>
      </c>
      <c r="C130" s="53" t="s">
        <v>505</v>
      </c>
      <c r="D130" s="54" t="s">
        <v>49</v>
      </c>
      <c r="E130" s="53" t="s">
        <v>315</v>
      </c>
      <c r="F130" s="55" t="s">
        <v>316</v>
      </c>
    </row>
    <row r="131" spans="1:6" x14ac:dyDescent="0.2">
      <c r="A131" t="s">
        <v>476</v>
      </c>
      <c r="B131" t="s">
        <v>477</v>
      </c>
      <c r="C131" s="53" t="s">
        <v>503</v>
      </c>
      <c r="D131" s="54" t="s">
        <v>39</v>
      </c>
      <c r="E131" s="53" t="s">
        <v>317</v>
      </c>
      <c r="F131" s="55" t="s">
        <v>318</v>
      </c>
    </row>
    <row r="132" spans="1:6" x14ac:dyDescent="0.2">
      <c r="A132" t="s">
        <v>464</v>
      </c>
      <c r="B132" t="s">
        <v>465</v>
      </c>
      <c r="C132" s="53" t="s">
        <v>516</v>
      </c>
      <c r="D132" s="54" t="s">
        <v>132</v>
      </c>
      <c r="E132" s="53" t="s">
        <v>319</v>
      </c>
      <c r="F132" s="55" t="s">
        <v>320</v>
      </c>
    </row>
    <row r="133" spans="1:6" x14ac:dyDescent="0.2">
      <c r="A133" t="s">
        <v>480</v>
      </c>
      <c r="B133" t="s">
        <v>481</v>
      </c>
      <c r="C133" s="53" t="s">
        <v>510</v>
      </c>
      <c r="D133" s="54" t="s">
        <v>78</v>
      </c>
      <c r="E133" s="53" t="s">
        <v>321</v>
      </c>
      <c r="F133" s="55" t="s">
        <v>322</v>
      </c>
    </row>
    <row r="134" spans="1:6" x14ac:dyDescent="0.2">
      <c r="A134" t="s">
        <v>464</v>
      </c>
      <c r="B134" t="s">
        <v>465</v>
      </c>
      <c r="C134" s="53" t="s">
        <v>498</v>
      </c>
      <c r="D134" s="54" t="s">
        <v>22</v>
      </c>
      <c r="E134" s="53" t="s">
        <v>323</v>
      </c>
      <c r="F134" s="55" t="s">
        <v>324</v>
      </c>
    </row>
    <row r="135" spans="1:6" x14ac:dyDescent="0.2">
      <c r="A135" t="s">
        <v>480</v>
      </c>
      <c r="B135" t="s">
        <v>481</v>
      </c>
      <c r="C135" s="53" t="s">
        <v>510</v>
      </c>
      <c r="D135" s="54" t="s">
        <v>78</v>
      </c>
      <c r="E135" s="53" t="s">
        <v>325</v>
      </c>
      <c r="F135" s="55" t="s">
        <v>326</v>
      </c>
    </row>
    <row r="136" spans="1:6" x14ac:dyDescent="0.2">
      <c r="A136" t="s">
        <v>476</v>
      </c>
      <c r="B136" t="s">
        <v>477</v>
      </c>
      <c r="C136" s="53" t="s">
        <v>503</v>
      </c>
      <c r="D136" s="54" t="s">
        <v>39</v>
      </c>
      <c r="E136" s="53" t="s">
        <v>329</v>
      </c>
      <c r="F136" s="55" t="s">
        <v>330</v>
      </c>
    </row>
    <row r="137" spans="1:6" x14ac:dyDescent="0.2">
      <c r="A137" t="s">
        <v>478</v>
      </c>
      <c r="B137" t="s">
        <v>479</v>
      </c>
      <c r="C137" s="53" t="s">
        <v>508</v>
      </c>
      <c r="D137" s="54" t="s">
        <v>64</v>
      </c>
      <c r="E137" s="53" t="s">
        <v>331</v>
      </c>
      <c r="F137" s="55" t="s">
        <v>332</v>
      </c>
    </row>
    <row r="138" spans="1:6" x14ac:dyDescent="0.2">
      <c r="A138" t="s">
        <v>485</v>
      </c>
      <c r="B138" t="s">
        <v>486</v>
      </c>
      <c r="C138" s="53" t="s">
        <v>517</v>
      </c>
      <c r="D138" s="54" t="s">
        <v>141</v>
      </c>
      <c r="E138" s="53" t="s">
        <v>333</v>
      </c>
      <c r="F138" s="55" t="s">
        <v>334</v>
      </c>
    </row>
    <row r="139" spans="1:6" x14ac:dyDescent="0.2">
      <c r="A139" t="s">
        <v>478</v>
      </c>
      <c r="B139" t="s">
        <v>479</v>
      </c>
      <c r="C139" s="53" t="s">
        <v>520</v>
      </c>
      <c r="D139" s="54" t="s">
        <v>208</v>
      </c>
      <c r="E139" s="53" t="s">
        <v>335</v>
      </c>
      <c r="F139" s="55" t="s">
        <v>336</v>
      </c>
    </row>
    <row r="140" spans="1:6" x14ac:dyDescent="0.2">
      <c r="A140" t="s">
        <v>484</v>
      </c>
      <c r="B140" t="s">
        <v>116</v>
      </c>
      <c r="C140" s="53" t="s">
        <v>514</v>
      </c>
      <c r="D140" s="54" t="s">
        <v>116</v>
      </c>
      <c r="E140" s="53" t="s">
        <v>337</v>
      </c>
      <c r="F140" s="55" t="s">
        <v>338</v>
      </c>
    </row>
    <row r="141" spans="1:6" x14ac:dyDescent="0.2">
      <c r="A141" t="s">
        <v>478</v>
      </c>
      <c r="B141" t="s">
        <v>479</v>
      </c>
      <c r="C141" s="53" t="s">
        <v>508</v>
      </c>
      <c r="D141" s="54" t="s">
        <v>64</v>
      </c>
      <c r="E141" s="53" t="s">
        <v>339</v>
      </c>
      <c r="F141" s="55" t="s">
        <v>340</v>
      </c>
    </row>
    <row r="142" spans="1:6" x14ac:dyDescent="0.2">
      <c r="A142" t="s">
        <v>466</v>
      </c>
      <c r="B142" t="s">
        <v>467</v>
      </c>
      <c r="C142" s="53" t="s">
        <v>495</v>
      </c>
      <c r="D142" s="54" t="s">
        <v>11</v>
      </c>
      <c r="E142" s="53" t="s">
        <v>341</v>
      </c>
      <c r="F142" s="55" t="s">
        <v>342</v>
      </c>
    </row>
    <row r="143" spans="1:6" x14ac:dyDescent="0.2">
      <c r="A143" t="s">
        <v>570</v>
      </c>
      <c r="B143" t="s">
        <v>569</v>
      </c>
      <c r="C143" s="53" t="s">
        <v>505</v>
      </c>
      <c r="D143" s="54" t="s">
        <v>49</v>
      </c>
      <c r="E143" s="53" t="s">
        <v>345</v>
      </c>
      <c r="F143" s="55" t="s">
        <v>346</v>
      </c>
    </row>
    <row r="144" spans="1:6" x14ac:dyDescent="0.2">
      <c r="A144" t="s">
        <v>472</v>
      </c>
      <c r="B144" t="s">
        <v>473</v>
      </c>
      <c r="C144" s="53" t="s">
        <v>509</v>
      </c>
      <c r="D144" s="54" t="s">
        <v>73</v>
      </c>
      <c r="E144" s="53" t="s">
        <v>347</v>
      </c>
      <c r="F144" s="55" t="s">
        <v>348</v>
      </c>
    </row>
    <row r="145" spans="1:6" x14ac:dyDescent="0.2">
      <c r="A145" t="s">
        <v>468</v>
      </c>
      <c r="B145" t="s">
        <v>469</v>
      </c>
      <c r="C145" s="53" t="s">
        <v>496</v>
      </c>
      <c r="D145" s="54" t="s">
        <v>14</v>
      </c>
      <c r="E145" s="53" t="s">
        <v>349</v>
      </c>
      <c r="F145" s="55" t="s">
        <v>350</v>
      </c>
    </row>
    <row r="146" spans="1:6" x14ac:dyDescent="0.2">
      <c r="A146" t="s">
        <v>482</v>
      </c>
      <c r="B146" t="s">
        <v>483</v>
      </c>
      <c r="C146" s="53" t="s">
        <v>513</v>
      </c>
      <c r="D146" s="54" t="s">
        <v>109</v>
      </c>
      <c r="E146" s="53" t="s">
        <v>353</v>
      </c>
      <c r="F146" s="55" t="s">
        <v>354</v>
      </c>
    </row>
    <row r="147" spans="1:6" x14ac:dyDescent="0.2">
      <c r="A147" t="s">
        <v>476</v>
      </c>
      <c r="B147" t="s">
        <v>477</v>
      </c>
      <c r="C147" s="53" t="s">
        <v>511</v>
      </c>
      <c r="D147" s="54" t="s">
        <v>99</v>
      </c>
      <c r="E147" s="53" t="s">
        <v>357</v>
      </c>
      <c r="F147" s="55" t="s">
        <v>358</v>
      </c>
    </row>
    <row r="148" spans="1:6" x14ac:dyDescent="0.2">
      <c r="A148" t="s">
        <v>474</v>
      </c>
      <c r="B148" t="s">
        <v>475</v>
      </c>
      <c r="C148" s="53" t="s">
        <v>515</v>
      </c>
      <c r="D148" s="54" t="s">
        <v>129</v>
      </c>
      <c r="E148" s="53" t="s">
        <v>359</v>
      </c>
      <c r="F148" s="55" t="s">
        <v>360</v>
      </c>
    </row>
    <row r="149" spans="1:6" x14ac:dyDescent="0.2">
      <c r="A149" t="s">
        <v>476</v>
      </c>
      <c r="B149" t="s">
        <v>477</v>
      </c>
      <c r="C149" s="53" t="s">
        <v>511</v>
      </c>
      <c r="D149" s="54" t="s">
        <v>99</v>
      </c>
      <c r="E149" s="53" t="s">
        <v>361</v>
      </c>
      <c r="F149" s="55" t="s">
        <v>362</v>
      </c>
    </row>
    <row r="150" spans="1:6" x14ac:dyDescent="0.2">
      <c r="A150" t="s">
        <v>484</v>
      </c>
      <c r="B150" t="s">
        <v>116</v>
      </c>
      <c r="C150" s="53" t="s">
        <v>514</v>
      </c>
      <c r="D150" s="54" t="s">
        <v>116</v>
      </c>
      <c r="E150" s="53" t="s">
        <v>363</v>
      </c>
      <c r="F150" s="55" t="s">
        <v>364</v>
      </c>
    </row>
    <row r="151" spans="1:6" x14ac:dyDescent="0.2">
      <c r="A151" t="s">
        <v>472</v>
      </c>
      <c r="B151" t="s">
        <v>473</v>
      </c>
      <c r="C151" s="53" t="s">
        <v>499</v>
      </c>
      <c r="D151" s="54" t="s">
        <v>25</v>
      </c>
      <c r="E151" s="53" t="s">
        <v>365</v>
      </c>
      <c r="F151" s="55" t="s">
        <v>366</v>
      </c>
    </row>
    <row r="152" spans="1:6" x14ac:dyDescent="0.2">
      <c r="A152" t="s">
        <v>480</v>
      </c>
      <c r="B152" t="s">
        <v>481</v>
      </c>
      <c r="C152" s="53" t="s">
        <v>518</v>
      </c>
      <c r="D152" s="54" t="s">
        <v>146</v>
      </c>
      <c r="E152" s="53" t="s">
        <v>367</v>
      </c>
      <c r="F152" s="55" t="s">
        <v>368</v>
      </c>
    </row>
    <row r="153" spans="1:6" x14ac:dyDescent="0.2">
      <c r="A153" t="s">
        <v>485</v>
      </c>
      <c r="B153" t="s">
        <v>486</v>
      </c>
      <c r="C153" s="53" t="s">
        <v>519</v>
      </c>
      <c r="D153" s="54" t="s">
        <v>165</v>
      </c>
      <c r="E153" s="53" t="s">
        <v>369</v>
      </c>
      <c r="F153" s="55" t="s">
        <v>370</v>
      </c>
    </row>
    <row r="154" spans="1:6" x14ac:dyDescent="0.2">
      <c r="A154" t="s">
        <v>470</v>
      </c>
      <c r="B154" t="s">
        <v>471</v>
      </c>
      <c r="C154" s="53" t="s">
        <v>502</v>
      </c>
      <c r="D154" s="54" t="s">
        <v>36</v>
      </c>
      <c r="E154" s="53" t="s">
        <v>371</v>
      </c>
      <c r="F154" s="55" t="s">
        <v>372</v>
      </c>
    </row>
    <row r="155" spans="1:6" x14ac:dyDescent="0.2">
      <c r="A155" t="s">
        <v>480</v>
      </c>
      <c r="B155" t="s">
        <v>481</v>
      </c>
      <c r="C155" s="53" t="s">
        <v>510</v>
      </c>
      <c r="D155" s="54" t="s">
        <v>78</v>
      </c>
      <c r="E155" s="53" t="s">
        <v>375</v>
      </c>
      <c r="F155" s="55" t="s">
        <v>376</v>
      </c>
    </row>
    <row r="156" spans="1:6" x14ac:dyDescent="0.2">
      <c r="A156" t="s">
        <v>466</v>
      </c>
      <c r="B156" t="s">
        <v>467</v>
      </c>
      <c r="C156" s="53" t="s">
        <v>507</v>
      </c>
      <c r="D156" s="54" t="s">
        <v>61</v>
      </c>
      <c r="E156" s="53" t="s">
        <v>383</v>
      </c>
      <c r="F156" s="55" t="s">
        <v>384</v>
      </c>
    </row>
    <row r="157" spans="1:6" x14ac:dyDescent="0.2">
      <c r="A157" t="s">
        <v>466</v>
      </c>
      <c r="B157" t="s">
        <v>467</v>
      </c>
      <c r="C157" s="53" t="s">
        <v>507</v>
      </c>
      <c r="D157" s="54" t="s">
        <v>61</v>
      </c>
      <c r="E157" s="53" t="s">
        <v>385</v>
      </c>
      <c r="F157" s="55" t="s">
        <v>386</v>
      </c>
    </row>
    <row r="158" spans="1:6" x14ac:dyDescent="0.2">
      <c r="A158" t="s">
        <v>470</v>
      </c>
      <c r="B158" t="s">
        <v>471</v>
      </c>
      <c r="C158" s="53" t="s">
        <v>502</v>
      </c>
      <c r="D158" s="54" t="s">
        <v>36</v>
      </c>
      <c r="E158" s="53" t="s">
        <v>387</v>
      </c>
      <c r="F158" s="55" t="s">
        <v>388</v>
      </c>
    </row>
    <row r="159" spans="1:6" x14ac:dyDescent="0.2">
      <c r="A159" t="s">
        <v>466</v>
      </c>
      <c r="B159" t="s">
        <v>467</v>
      </c>
      <c r="C159" s="53" t="s">
        <v>495</v>
      </c>
      <c r="D159" s="54" t="s">
        <v>11</v>
      </c>
      <c r="E159" s="53" t="s">
        <v>389</v>
      </c>
      <c r="F159" s="55" t="s">
        <v>390</v>
      </c>
    </row>
    <row r="160" spans="1:6" x14ac:dyDescent="0.2">
      <c r="A160" t="s">
        <v>468</v>
      </c>
      <c r="B160" t="s">
        <v>469</v>
      </c>
      <c r="C160" s="53" t="s">
        <v>500</v>
      </c>
      <c r="D160" s="54" t="s">
        <v>30</v>
      </c>
      <c r="E160" s="53" t="s">
        <v>391</v>
      </c>
      <c r="F160" s="55" t="s">
        <v>392</v>
      </c>
    </row>
    <row r="161" spans="1:6" x14ac:dyDescent="0.2">
      <c r="A161" t="s">
        <v>570</v>
      </c>
      <c r="B161" t="s">
        <v>569</v>
      </c>
      <c r="C161" s="53" t="s">
        <v>505</v>
      </c>
      <c r="D161" s="54" t="s">
        <v>49</v>
      </c>
      <c r="E161" s="53" t="s">
        <v>393</v>
      </c>
      <c r="F161" s="55" t="s">
        <v>394</v>
      </c>
    </row>
    <row r="162" spans="1:6" x14ac:dyDescent="0.2">
      <c r="A162" t="s">
        <v>480</v>
      </c>
      <c r="B162" t="s">
        <v>481</v>
      </c>
      <c r="C162" s="53" t="s">
        <v>510</v>
      </c>
      <c r="D162" s="54" t="s">
        <v>78</v>
      </c>
      <c r="E162" s="53" t="s">
        <v>395</v>
      </c>
      <c r="F162" s="55" t="s">
        <v>396</v>
      </c>
    </row>
    <row r="163" spans="1:6" x14ac:dyDescent="0.2">
      <c r="A163" t="s">
        <v>466</v>
      </c>
      <c r="B163" t="s">
        <v>467</v>
      </c>
      <c r="C163" s="53" t="s">
        <v>495</v>
      </c>
      <c r="D163" s="54" t="s">
        <v>11</v>
      </c>
      <c r="E163" s="53" t="s">
        <v>397</v>
      </c>
      <c r="F163" s="55" t="s">
        <v>398</v>
      </c>
    </row>
    <row r="164" spans="1:6" x14ac:dyDescent="0.2">
      <c r="A164" t="s">
        <v>472</v>
      </c>
      <c r="B164" t="s">
        <v>473</v>
      </c>
      <c r="C164" s="53" t="s">
        <v>499</v>
      </c>
      <c r="D164" s="54" t="s">
        <v>25</v>
      </c>
      <c r="E164" s="53" t="s">
        <v>399</v>
      </c>
      <c r="F164" s="55" t="s">
        <v>400</v>
      </c>
    </row>
    <row r="165" spans="1:6" x14ac:dyDescent="0.2">
      <c r="A165" t="s">
        <v>470</v>
      </c>
      <c r="B165" t="s">
        <v>471</v>
      </c>
      <c r="C165" s="53" t="s">
        <v>497</v>
      </c>
      <c r="D165" s="54" t="s">
        <v>17</v>
      </c>
      <c r="E165" s="53" t="s">
        <v>401</v>
      </c>
      <c r="F165" s="55" t="s">
        <v>402</v>
      </c>
    </row>
    <row r="166" spans="1:6" x14ac:dyDescent="0.2">
      <c r="A166" t="s">
        <v>570</v>
      </c>
      <c r="B166" t="s">
        <v>569</v>
      </c>
      <c r="C166" s="53" t="s">
        <v>505</v>
      </c>
      <c r="D166" s="54" t="s">
        <v>49</v>
      </c>
      <c r="E166" s="53" t="s">
        <v>403</v>
      </c>
      <c r="F166" s="55" t="s">
        <v>404</v>
      </c>
    </row>
    <row r="167" spans="1:6" x14ac:dyDescent="0.2">
      <c r="A167" t="s">
        <v>464</v>
      </c>
      <c r="B167" t="s">
        <v>465</v>
      </c>
      <c r="C167" s="53" t="s">
        <v>516</v>
      </c>
      <c r="D167" s="54" t="s">
        <v>132</v>
      </c>
      <c r="E167" s="53" t="s">
        <v>405</v>
      </c>
      <c r="F167" s="55" t="s">
        <v>406</v>
      </c>
    </row>
    <row r="168" spans="1:6" x14ac:dyDescent="0.2">
      <c r="A168" t="s">
        <v>485</v>
      </c>
      <c r="B168" t="s">
        <v>486</v>
      </c>
      <c r="C168" s="53" t="s">
        <v>517</v>
      </c>
      <c r="D168" s="54" t="s">
        <v>141</v>
      </c>
      <c r="E168" s="53" t="s">
        <v>407</v>
      </c>
      <c r="F168" s="55" t="s">
        <v>408</v>
      </c>
    </row>
    <row r="169" spans="1:6" x14ac:dyDescent="0.2">
      <c r="A169" t="s">
        <v>464</v>
      </c>
      <c r="B169" t="s">
        <v>465</v>
      </c>
      <c r="C169" s="53" t="s">
        <v>494</v>
      </c>
      <c r="D169" s="54" t="s">
        <v>6</v>
      </c>
      <c r="E169" s="53" t="s">
        <v>409</v>
      </c>
      <c r="F169" s="55" t="s">
        <v>410</v>
      </c>
    </row>
    <row r="170" spans="1:6" x14ac:dyDescent="0.2">
      <c r="A170" t="s">
        <v>470</v>
      </c>
      <c r="B170" t="s">
        <v>471</v>
      </c>
      <c r="C170" s="53" t="s">
        <v>497</v>
      </c>
      <c r="D170" s="54" t="s">
        <v>17</v>
      </c>
      <c r="E170" s="53" t="s">
        <v>413</v>
      </c>
      <c r="F170" s="55" t="s">
        <v>414</v>
      </c>
    </row>
    <row r="171" spans="1:6" x14ac:dyDescent="0.2">
      <c r="A171" t="s">
        <v>470</v>
      </c>
      <c r="B171" t="s">
        <v>471</v>
      </c>
      <c r="C171" s="53" t="s">
        <v>502</v>
      </c>
      <c r="D171" s="54" t="s">
        <v>36</v>
      </c>
      <c r="E171" s="53" t="s">
        <v>415</v>
      </c>
      <c r="F171" s="55" t="s">
        <v>416</v>
      </c>
    </row>
    <row r="172" spans="1:6" x14ac:dyDescent="0.2">
      <c r="A172" t="s">
        <v>485</v>
      </c>
      <c r="B172" t="s">
        <v>486</v>
      </c>
      <c r="C172" s="53" t="s">
        <v>517</v>
      </c>
      <c r="D172" s="54" t="s">
        <v>141</v>
      </c>
      <c r="E172" s="53" t="s">
        <v>417</v>
      </c>
      <c r="F172" s="55" t="s">
        <v>418</v>
      </c>
    </row>
    <row r="173" spans="1:6" x14ac:dyDescent="0.2">
      <c r="A173" t="s">
        <v>476</v>
      </c>
      <c r="B173" t="s">
        <v>477</v>
      </c>
      <c r="C173" s="53" t="s">
        <v>511</v>
      </c>
      <c r="D173" s="54" t="s">
        <v>99</v>
      </c>
      <c r="E173" s="53" t="s">
        <v>419</v>
      </c>
      <c r="F173" s="55" t="s">
        <v>420</v>
      </c>
    </row>
    <row r="174" spans="1:6" x14ac:dyDescent="0.2">
      <c r="A174" t="s">
        <v>485</v>
      </c>
      <c r="B174" t="s">
        <v>486</v>
      </c>
      <c r="C174" s="53" t="s">
        <v>517</v>
      </c>
      <c r="D174" s="54" t="s">
        <v>141</v>
      </c>
      <c r="E174" s="53" t="s">
        <v>421</v>
      </c>
      <c r="F174" s="55" t="s">
        <v>422</v>
      </c>
    </row>
    <row r="175" spans="1:6" x14ac:dyDescent="0.2">
      <c r="A175" t="s">
        <v>484</v>
      </c>
      <c r="B175" t="s">
        <v>116</v>
      </c>
      <c r="C175" s="53" t="s">
        <v>514</v>
      </c>
      <c r="D175" s="54" t="s">
        <v>116</v>
      </c>
      <c r="E175" s="53" t="s">
        <v>425</v>
      </c>
      <c r="F175" s="55" t="s">
        <v>426</v>
      </c>
    </row>
    <row r="176" spans="1:6" x14ac:dyDescent="0.2">
      <c r="A176" t="s">
        <v>466</v>
      </c>
      <c r="B176" t="s">
        <v>467</v>
      </c>
      <c r="C176" s="53" t="s">
        <v>495</v>
      </c>
      <c r="D176" s="54" t="s">
        <v>11</v>
      </c>
      <c r="E176" s="53" t="s">
        <v>427</v>
      </c>
      <c r="F176" s="55" t="s">
        <v>428</v>
      </c>
    </row>
    <row r="177" spans="1:6" x14ac:dyDescent="0.2">
      <c r="A177" t="s">
        <v>572</v>
      </c>
      <c r="B177" t="s">
        <v>571</v>
      </c>
      <c r="C177" s="53" t="s">
        <v>504</v>
      </c>
      <c r="D177" s="54" t="s">
        <v>44</v>
      </c>
      <c r="E177" s="53" t="s">
        <v>429</v>
      </c>
      <c r="F177" s="55" t="s">
        <v>430</v>
      </c>
    </row>
    <row r="178" spans="1:6" x14ac:dyDescent="0.2">
      <c r="A178" t="s">
        <v>474</v>
      </c>
      <c r="B178" t="s">
        <v>475</v>
      </c>
      <c r="C178" s="53" t="s">
        <v>515</v>
      </c>
      <c r="D178" s="54" t="s">
        <v>129</v>
      </c>
      <c r="E178" s="53" t="s">
        <v>431</v>
      </c>
      <c r="F178" s="55" t="s">
        <v>432</v>
      </c>
    </row>
    <row r="179" spans="1:6" x14ac:dyDescent="0.2">
      <c r="A179" t="s">
        <v>470</v>
      </c>
      <c r="B179" t="s">
        <v>471</v>
      </c>
      <c r="C179" s="53" t="s">
        <v>506</v>
      </c>
      <c r="D179" s="54" t="s">
        <v>58</v>
      </c>
      <c r="E179" s="53" t="s">
        <v>433</v>
      </c>
      <c r="F179" s="55" t="s">
        <v>434</v>
      </c>
    </row>
    <row r="180" spans="1:6" x14ac:dyDescent="0.2">
      <c r="A180" t="s">
        <v>472</v>
      </c>
      <c r="B180" t="s">
        <v>473</v>
      </c>
      <c r="C180" s="53" t="s">
        <v>509</v>
      </c>
      <c r="D180" s="54" t="s">
        <v>73</v>
      </c>
      <c r="E180" s="53" t="s">
        <v>437</v>
      </c>
      <c r="F180" s="55" t="s">
        <v>438</v>
      </c>
    </row>
    <row r="181" spans="1:6" x14ac:dyDescent="0.2">
      <c r="A181" t="s">
        <v>570</v>
      </c>
      <c r="B181" t="s">
        <v>569</v>
      </c>
      <c r="C181" s="53" t="s">
        <v>505</v>
      </c>
      <c r="D181" s="54" t="s">
        <v>49</v>
      </c>
      <c r="E181" s="53" t="s">
        <v>439</v>
      </c>
      <c r="F181" s="55" t="s">
        <v>440</v>
      </c>
    </row>
    <row r="182" spans="1:6" x14ac:dyDescent="0.2">
      <c r="A182" t="s">
        <v>468</v>
      </c>
      <c r="B182" t="s">
        <v>469</v>
      </c>
      <c r="C182" s="53" t="s">
        <v>500</v>
      </c>
      <c r="D182" s="54" t="s">
        <v>30</v>
      </c>
      <c r="E182" s="53" t="s">
        <v>441</v>
      </c>
      <c r="F182" s="55" t="s">
        <v>442</v>
      </c>
    </row>
    <row r="183" spans="1:6" x14ac:dyDescent="0.2">
      <c r="A183" t="s">
        <v>468</v>
      </c>
      <c r="B183" t="s">
        <v>469</v>
      </c>
      <c r="C183" s="53" t="s">
        <v>496</v>
      </c>
      <c r="D183" s="54" t="s">
        <v>14</v>
      </c>
      <c r="E183" s="53" t="s">
        <v>443</v>
      </c>
      <c r="F183" s="55" t="s">
        <v>444</v>
      </c>
    </row>
    <row r="184" spans="1:6" x14ac:dyDescent="0.2">
      <c r="A184" t="s">
        <v>485</v>
      </c>
      <c r="B184" t="s">
        <v>486</v>
      </c>
      <c r="C184" s="53" t="s">
        <v>517</v>
      </c>
      <c r="D184" s="54" t="s">
        <v>141</v>
      </c>
      <c r="E184" s="53" t="s">
        <v>445</v>
      </c>
      <c r="F184" s="55" t="s">
        <v>446</v>
      </c>
    </row>
    <row r="185" spans="1:6" x14ac:dyDescent="0.2">
      <c r="A185" t="s">
        <v>468</v>
      </c>
      <c r="B185" t="s">
        <v>469</v>
      </c>
      <c r="C185" s="53" t="s">
        <v>496</v>
      </c>
      <c r="D185" s="54" t="s">
        <v>14</v>
      </c>
      <c r="E185" s="53" t="s">
        <v>447</v>
      </c>
      <c r="F185" s="55" t="s">
        <v>448</v>
      </c>
    </row>
    <row r="186" spans="1:6" x14ac:dyDescent="0.2">
      <c r="A186" t="s">
        <v>476</v>
      </c>
      <c r="B186" t="s">
        <v>477</v>
      </c>
      <c r="C186" s="53" t="s">
        <v>503</v>
      </c>
      <c r="D186" s="54" t="s">
        <v>39</v>
      </c>
      <c r="E186" s="53" t="s">
        <v>449</v>
      </c>
      <c r="F186" s="55" t="s">
        <v>450</v>
      </c>
    </row>
    <row r="187" spans="1:6" x14ac:dyDescent="0.2">
      <c r="A187" t="s">
        <v>476</v>
      </c>
      <c r="B187" t="s">
        <v>477</v>
      </c>
      <c r="C187" s="53" t="s">
        <v>511</v>
      </c>
      <c r="D187" s="54" t="s">
        <v>99</v>
      </c>
      <c r="E187" s="53" t="s">
        <v>451</v>
      </c>
      <c r="F187" s="55" t="s">
        <v>452</v>
      </c>
    </row>
  </sheetData>
  <customSheetViews>
    <customSheetView guid="{0B466410-FB7E-451A-AFD3-95886095C000}" showAutoFilter="1">
      <pane xSplit="1" ySplit="4" topLeftCell="B5" activePane="bottomRight" state="frozen"/>
      <selection pane="bottomRight" activeCell="H8" sqref="H8"/>
      <pageMargins left="0.7" right="0.7" top="0.75" bottom="0.75" header="0.3" footer="0.3"/>
      <pageSetup paperSize="9" orientation="portrait" r:id="rId1"/>
      <autoFilter ref="A4:F67"/>
    </customSheetView>
  </customSheetViews>
  <conditionalFormatting sqref="E5:E181">
    <cfRule type="expression" dxfId="22" priority="1">
      <formula>$AF5="yes"</formula>
    </cfRule>
    <cfRule type="expression" dxfId="21" priority="2">
      <formula>AND($AF5="no",$AG5="up")</formula>
    </cfRule>
  </conditionalFormatting>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Menu</vt:lpstr>
      <vt:lpstr>Information</vt:lpstr>
      <vt:lpstr>National Dashboard</vt:lpstr>
      <vt:lpstr>Antibiotics STAR PU 13</vt:lpstr>
      <vt:lpstr>Co-amoxiclav etc.</vt:lpstr>
      <vt:lpstr>Both Comparators - target met</vt:lpstr>
      <vt:lpstr>Both Comparators-target not met</vt:lpstr>
      <vt:lpstr>National Dashboard Charts data</vt:lpstr>
      <vt:lpstr>Antibiotics-CCG target met</vt:lpstr>
      <vt:lpstr>Antibiotics-CCG target not met</vt:lpstr>
      <vt:lpstr>Co-amoxiclav-CCG target met</vt:lpstr>
      <vt:lpstr>Co-amoxiclav-CCG target not met</vt:lpstr>
      <vt:lpstr>Local Office Dashboard</vt:lpstr>
      <vt:lpstr>NHS England Loc Off-data</vt:lpstr>
      <vt:lpstr>NHS England Area Dashboard</vt:lpstr>
      <vt:lpstr>NHS England Areas-data</vt:lpstr>
      <vt:lpstr>CCG chart-antibstarpu</vt:lpstr>
      <vt:lpstr>CCG chart Data-antibstarpu</vt:lpstr>
      <vt:lpstr>CCG Data-antibstarpu</vt:lpstr>
      <vt:lpstr>CCG chart - Co-amoxiclav etc</vt:lpstr>
      <vt:lpstr>CCGChart Data (Co-amoxiclavetc)</vt:lpstr>
      <vt:lpstr>CCG Data - Co-amoxiclav etc</vt:lpstr>
      <vt:lpstr>'CCG chart - Co-amoxiclav etc'!Print_Area</vt:lpstr>
      <vt:lpstr>'CCG chart-antibstarpu'!Print_Area</vt:lpstr>
    </vt:vector>
  </TitlesOfParts>
  <Company>NHSBSA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Conlin</dc:creator>
  <cp:lastModifiedBy>Carol McAuley</cp:lastModifiedBy>
  <dcterms:created xsi:type="dcterms:W3CDTF">2015-06-30T13:18:22Z</dcterms:created>
  <dcterms:modified xsi:type="dcterms:W3CDTF">2017-05-24T11:28:48Z</dcterms:modified>
</cp:coreProperties>
</file>